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mployés" sheetId="1" r:id="rId1"/>
    <sheet name="Absences" sheetId="2" r:id="rId2"/>
    <sheet name="Recrutements" sheetId="3" r:id="rId3"/>
    <sheet name="Paramètres" sheetId="4" r:id="rId4"/>
    <sheet name="KPI" sheetId="5" r:id="rId5"/>
    <sheet name="Dashboard — One Page" sheetId="6" r:id="rId6"/>
    <sheet name="Mode d’emploi" sheetId="7" r:id="rId7"/>
  </sheets>
  <definedNames>
    <definedName name="_xlnm._FilterDatabase" localSheetId="1" hidden="1">Absences!$A$1:$AE$100001</definedName>
    <definedName name="_xlnm._FilterDatabase" localSheetId="0" hidden="1">Employés!$A$1:$AE$100001</definedName>
    <definedName name="_xlnm._FilterDatabase" localSheetId="2" hidden="1">Recrutements!$A$1:$AE$100001</definedName>
    <definedName name="_xlnm.Print_Area" localSheetId="5">'Dashboard — One Page'!$A$1:$H$48</definedName>
  </definedNames>
  <calcPr calcId="124519" fullCalcOnLoad="1"/>
</workbook>
</file>

<file path=xl/sharedStrings.xml><?xml version="1.0" encoding="utf-8"?>
<sst xmlns="http://schemas.openxmlformats.org/spreadsheetml/2006/main" count="4271" uniqueCount="410">
  <si>
    <t>EmployeID</t>
  </si>
  <si>
    <t>Nom</t>
  </si>
  <si>
    <t>Prénom</t>
  </si>
  <si>
    <t>Sexe</t>
  </si>
  <si>
    <t>DateNaissance</t>
  </si>
  <si>
    <t>Age</t>
  </si>
  <si>
    <t>Ville</t>
  </si>
  <si>
    <t>Département</t>
  </si>
  <si>
    <t>Poste</t>
  </si>
  <si>
    <t>TypeContrat</t>
  </si>
  <si>
    <t>TempsTravail</t>
  </si>
  <si>
    <t>Salaire_EUR</t>
  </si>
  <si>
    <t>DateEmbauche</t>
  </si>
  <si>
    <t>DateSortie</t>
  </si>
  <si>
    <t>MotifSortie</t>
  </si>
  <si>
    <t>Manager</t>
  </si>
  <si>
    <t>Evaluation</t>
  </si>
  <si>
    <t>HeuresFormation_2025</t>
  </si>
  <si>
    <t>Lefebvre</t>
  </si>
  <si>
    <t>Bernard</t>
  </si>
  <si>
    <t>Thomas</t>
  </si>
  <si>
    <t>Moreau</t>
  </si>
  <si>
    <t>Vincent</t>
  </si>
  <si>
    <t>Girard</t>
  </si>
  <si>
    <t>Richard</t>
  </si>
  <si>
    <t>Fournier</t>
  </si>
  <si>
    <t>David</t>
  </si>
  <si>
    <t>Laurent</t>
  </si>
  <si>
    <t>Roux</t>
  </si>
  <si>
    <t>Robert</t>
  </si>
  <si>
    <t>Michel</t>
  </si>
  <si>
    <t>Morel</t>
  </si>
  <si>
    <t>Garcia</t>
  </si>
  <si>
    <t>Bertrand</t>
  </si>
  <si>
    <t>Dubois</t>
  </si>
  <si>
    <t>Leroy</t>
  </si>
  <si>
    <t>Durand</t>
  </si>
  <si>
    <t>Lemoine</t>
  </si>
  <si>
    <t>Martin</t>
  </si>
  <si>
    <t>Petit</t>
  </si>
  <si>
    <t>Simon</t>
  </si>
  <si>
    <t>Andre</t>
  </si>
  <si>
    <t>Gabriel</t>
  </si>
  <si>
    <t>Alice</t>
  </si>
  <si>
    <t>Sacha</t>
  </si>
  <si>
    <t>Louise</t>
  </si>
  <si>
    <t>Manon</t>
  </si>
  <si>
    <t>Arthur</t>
  </si>
  <si>
    <t>Chloé</t>
  </si>
  <si>
    <t>Mila</t>
  </si>
  <si>
    <t>Inès</t>
  </si>
  <si>
    <t>Jade</t>
  </si>
  <si>
    <t>Raphaël</t>
  </si>
  <si>
    <t>Rose</t>
  </si>
  <si>
    <t>Hugo</t>
  </si>
  <si>
    <t>Lina</t>
  </si>
  <si>
    <t>Ethan</t>
  </si>
  <si>
    <t>Léa</t>
  </si>
  <si>
    <t>Paul</t>
  </si>
  <si>
    <t>Lucas</t>
  </si>
  <si>
    <t>Adam</t>
  </si>
  <si>
    <t>Maël</t>
  </si>
  <si>
    <t>Camille</t>
  </si>
  <si>
    <t>Nathan</t>
  </si>
  <si>
    <t>Louis</t>
  </si>
  <si>
    <t>Théo</t>
  </si>
  <si>
    <t>Ambre</t>
  </si>
  <si>
    <t>Zoé</t>
  </si>
  <si>
    <t>Anna</t>
  </si>
  <si>
    <t>Jules</t>
  </si>
  <si>
    <t>Noah</t>
  </si>
  <si>
    <t>Emma</t>
  </si>
  <si>
    <t>H</t>
  </si>
  <si>
    <t>F</t>
  </si>
  <si>
    <t>Lyon</t>
  </si>
  <si>
    <t>Marseille</t>
  </si>
  <si>
    <t>Nice</t>
  </si>
  <si>
    <t>Toulon</t>
  </si>
  <si>
    <t>Lille</t>
  </si>
  <si>
    <t>Nîmes</t>
  </si>
  <si>
    <t>Clermont-Ferrand</t>
  </si>
  <si>
    <t>Montpellier</t>
  </si>
  <si>
    <t>Nantes</t>
  </si>
  <si>
    <t>Dijon</t>
  </si>
  <si>
    <t>Strasbourg</t>
  </si>
  <si>
    <t>Saint-Étienne</t>
  </si>
  <si>
    <t>Tours</t>
  </si>
  <si>
    <t>Reims</t>
  </si>
  <si>
    <t>Toulouse</t>
  </si>
  <si>
    <t>Rennes</t>
  </si>
  <si>
    <t>Bordeaux</t>
  </si>
  <si>
    <t>Angers</t>
  </si>
  <si>
    <t>Grenoble</t>
  </si>
  <si>
    <t>Paris</t>
  </si>
  <si>
    <t>Production</t>
  </si>
  <si>
    <t>Qualité</t>
  </si>
  <si>
    <t>Ventes</t>
  </si>
  <si>
    <t>RH</t>
  </si>
  <si>
    <t>Marketing</t>
  </si>
  <si>
    <t>Logistique</t>
  </si>
  <si>
    <t>Finance</t>
  </si>
  <si>
    <t>IT</t>
  </si>
  <si>
    <t>Service Client</t>
  </si>
  <si>
    <t>Achats</t>
  </si>
  <si>
    <t>Chargé RH</t>
  </si>
  <si>
    <t>Magasinier</t>
  </si>
  <si>
    <t>Préparateur de commandes</t>
  </si>
  <si>
    <t>Développeur</t>
  </si>
  <si>
    <t>Responsable paie</t>
  </si>
  <si>
    <t>Contrôleur de gestion</t>
  </si>
  <si>
    <t>Demand Planner</t>
  </si>
  <si>
    <t>Technicien support</t>
  </si>
  <si>
    <t>Commercial</t>
  </si>
  <si>
    <t>Chef d'équipe</t>
  </si>
  <si>
    <t>Opérateur logistique</t>
  </si>
  <si>
    <t>Chef de produit</t>
  </si>
  <si>
    <t>Data Analyst RH</t>
  </si>
  <si>
    <t>Planificateur</t>
  </si>
  <si>
    <t>Acheteur</t>
  </si>
  <si>
    <t>Technicien qualité</t>
  </si>
  <si>
    <t>Gestionnaire ADV</t>
  </si>
  <si>
    <t>Responsable entrepôt</t>
  </si>
  <si>
    <t>CDD</t>
  </si>
  <si>
    <t>Intérim</t>
  </si>
  <si>
    <t>CDI</t>
  </si>
  <si>
    <t>Alternance</t>
  </si>
  <si>
    <t>Temps plein</t>
  </si>
  <si>
    <t>Temps partiel</t>
  </si>
  <si>
    <t>Démission</t>
  </si>
  <si>
    <t>Licenciement</t>
  </si>
  <si>
    <t>Fin de CDD</t>
  </si>
  <si>
    <t>Retraite</t>
  </si>
  <si>
    <t>Sacha Bernard</t>
  </si>
  <si>
    <t>Nathan Michel</t>
  </si>
  <si>
    <t>Arthur Bernard</t>
  </si>
  <si>
    <t>Camille Girard</t>
  </si>
  <si>
    <t>Inès Bernard</t>
  </si>
  <si>
    <t>Maël Garcia</t>
  </si>
  <si>
    <t>Anna Simon</t>
  </si>
  <si>
    <t>Jules Robert</t>
  </si>
  <si>
    <t>Lina Simon</t>
  </si>
  <si>
    <t>Louis David</t>
  </si>
  <si>
    <t>Ethan Laurent</t>
  </si>
  <si>
    <t>Louis Robert</t>
  </si>
  <si>
    <t>Mila Durand</t>
  </si>
  <si>
    <t>Louise Leroy</t>
  </si>
  <si>
    <t>Gabriel Andre</t>
  </si>
  <si>
    <t>Rose Girard</t>
  </si>
  <si>
    <t>Emma Petit</t>
  </si>
  <si>
    <t>Lucas Vincent</t>
  </si>
  <si>
    <t>Adam Robert</t>
  </si>
  <si>
    <t>Manon David</t>
  </si>
  <si>
    <t>Paul Richard</t>
  </si>
  <si>
    <t>Léa Bertrand</t>
  </si>
  <si>
    <t>Noah Durand</t>
  </si>
  <si>
    <t>Léa Petit</t>
  </si>
  <si>
    <t>Lucas Martin</t>
  </si>
  <si>
    <t>Lina Laurent</t>
  </si>
  <si>
    <t>Maël Fournier</t>
  </si>
  <si>
    <t>Adam Andre</t>
  </si>
  <si>
    <t>Ambre Lefebvre</t>
  </si>
  <si>
    <t>Sacha Garcia</t>
  </si>
  <si>
    <t>Nathan Roux</t>
  </si>
  <si>
    <t>Théo Petit</t>
  </si>
  <si>
    <t>Sacha Simon</t>
  </si>
  <si>
    <t>Rose Bertrand</t>
  </si>
  <si>
    <t>Rose Garcia</t>
  </si>
  <si>
    <t>Jade Roux</t>
  </si>
  <si>
    <t>Anna Roux</t>
  </si>
  <si>
    <t>Léa Dubois</t>
  </si>
  <si>
    <t>Alice Garcia</t>
  </si>
  <si>
    <t>Hugo Petit</t>
  </si>
  <si>
    <t>Manon Durand</t>
  </si>
  <si>
    <t>Louise Andre</t>
  </si>
  <si>
    <t>Paul Laurent</t>
  </si>
  <si>
    <t>Chloé Bertrand</t>
  </si>
  <si>
    <t>Noah Richard</t>
  </si>
  <si>
    <t>Inès David</t>
  </si>
  <si>
    <t>Lucas Morel</t>
  </si>
  <si>
    <t>Manon Martin</t>
  </si>
  <si>
    <t>Jade Richard</t>
  </si>
  <si>
    <t>Raphaël Bertrand</t>
  </si>
  <si>
    <t>Mila Girard</t>
  </si>
  <si>
    <t>Lina Petit</t>
  </si>
  <si>
    <t>Rose Robert</t>
  </si>
  <si>
    <t>Théo Lefebvre</t>
  </si>
  <si>
    <t>Gabriel Richard</t>
  </si>
  <si>
    <t>Alice Bernard</t>
  </si>
  <si>
    <t>Raphaël Leroy</t>
  </si>
  <si>
    <t>Louise Lefebvre</t>
  </si>
  <si>
    <t>Nathan Robert</t>
  </si>
  <si>
    <t>Louis Lemoine</t>
  </si>
  <si>
    <t>Louise Bertrand</t>
  </si>
  <si>
    <t>Zoé Durand</t>
  </si>
  <si>
    <t>Nathan Dubois</t>
  </si>
  <si>
    <t>Alice Lemoine</t>
  </si>
  <si>
    <t>Léa Bernard</t>
  </si>
  <si>
    <t>Ambre Moreau</t>
  </si>
  <si>
    <t>Jade Andre</t>
  </si>
  <si>
    <t>Hugo Roux</t>
  </si>
  <si>
    <t>Manon Leroy</t>
  </si>
  <si>
    <t>Lina Robert</t>
  </si>
  <si>
    <t>Maël David</t>
  </si>
  <si>
    <t>Mila Laurent</t>
  </si>
  <si>
    <t>Jade Petit</t>
  </si>
  <si>
    <t>Théo Vincent</t>
  </si>
  <si>
    <t>Ethan Moreau</t>
  </si>
  <si>
    <t>Jules Michel</t>
  </si>
  <si>
    <t>Emma Lemoine</t>
  </si>
  <si>
    <t>Louise Richard</t>
  </si>
  <si>
    <t>Chloé Lefebvre</t>
  </si>
  <si>
    <t>Noah Garcia</t>
  </si>
  <si>
    <t>Lina Durand</t>
  </si>
  <si>
    <t>Adam Lemoine</t>
  </si>
  <si>
    <t>Adam Morel</t>
  </si>
  <si>
    <t>Léa David</t>
  </si>
  <si>
    <t>Camille Garcia</t>
  </si>
  <si>
    <t>Jade Lemoine</t>
  </si>
  <si>
    <t>Gabriel Durand</t>
  </si>
  <si>
    <t>Mila Andre</t>
  </si>
  <si>
    <t>Louis Durand</t>
  </si>
  <si>
    <t>Jules Morel</t>
  </si>
  <si>
    <t>Jade Leroy</t>
  </si>
  <si>
    <t>Adam Laurent</t>
  </si>
  <si>
    <t>Arthur Moreau</t>
  </si>
  <si>
    <t>Jade Fournier</t>
  </si>
  <si>
    <t>Sacha Robert</t>
  </si>
  <si>
    <t>Gabriel Morel</t>
  </si>
  <si>
    <t>Jules Simon</t>
  </si>
  <si>
    <t>Maël Thomas</t>
  </si>
  <si>
    <t>Noah Michel</t>
  </si>
  <si>
    <t>Jules Laurent</t>
  </si>
  <si>
    <t>Emma Lefebvre</t>
  </si>
  <si>
    <t>Paul Fournier</t>
  </si>
  <si>
    <t>Manon Lefebvre</t>
  </si>
  <si>
    <t>Noah Lemoine</t>
  </si>
  <si>
    <t>Jules Fournier</t>
  </si>
  <si>
    <t>Manon Roux</t>
  </si>
  <si>
    <t>Hugo Michel</t>
  </si>
  <si>
    <t>Maël Girard</t>
  </si>
  <si>
    <t>Lina Leroy</t>
  </si>
  <si>
    <t>Maël Vincent</t>
  </si>
  <si>
    <t>Noah Thomas</t>
  </si>
  <si>
    <t>Raphaël Laurent</t>
  </si>
  <si>
    <t>Inès Petit</t>
  </si>
  <si>
    <t>Zoé Martin</t>
  </si>
  <si>
    <t>Gabriel Bernard</t>
  </si>
  <si>
    <t>Raphaël Dubois</t>
  </si>
  <si>
    <t>Gabriel Lefebvre</t>
  </si>
  <si>
    <t>Sacha Laurent</t>
  </si>
  <si>
    <t>Lucas Michel</t>
  </si>
  <si>
    <t>Lina Lemoine</t>
  </si>
  <si>
    <t>Jade Lefebvre</t>
  </si>
  <si>
    <t>Rose Richard</t>
  </si>
  <si>
    <t>Raphaël Richard</t>
  </si>
  <si>
    <t>Arthur Lemoine</t>
  </si>
  <si>
    <t>Adam Fournier</t>
  </si>
  <si>
    <t>Adam Girard</t>
  </si>
  <si>
    <t>Gabriel Dubois</t>
  </si>
  <si>
    <t>Mila Morel</t>
  </si>
  <si>
    <t>Manon Moreau</t>
  </si>
  <si>
    <t>Chloé Richard</t>
  </si>
  <si>
    <t>Manon Petit</t>
  </si>
  <si>
    <t>Adam Richard</t>
  </si>
  <si>
    <t>Jade Bertrand</t>
  </si>
  <si>
    <t>Anna Thomas</t>
  </si>
  <si>
    <t>Inès Robert</t>
  </si>
  <si>
    <t>Emma Moreau</t>
  </si>
  <si>
    <t>Alice Robert</t>
  </si>
  <si>
    <t>Raphaël Durand</t>
  </si>
  <si>
    <t>Nathan Laurent</t>
  </si>
  <si>
    <t>Manon Richard</t>
  </si>
  <si>
    <t>Lina Fournier</t>
  </si>
  <si>
    <t>Emma Bernard</t>
  </si>
  <si>
    <t>Emma Fournier</t>
  </si>
  <si>
    <t>Zoé Morel</t>
  </si>
  <si>
    <t>Anna Lemoine</t>
  </si>
  <si>
    <t>Manon Dubois</t>
  </si>
  <si>
    <t>Jade Simon</t>
  </si>
  <si>
    <t>Maël Lefebvre</t>
  </si>
  <si>
    <t>Emma Martin</t>
  </si>
  <si>
    <t>Sacha Dubois</t>
  </si>
  <si>
    <t>Louise Laurent</t>
  </si>
  <si>
    <t>Emma Andre</t>
  </si>
  <si>
    <t>Lucas Bernard</t>
  </si>
  <si>
    <t>Noah Morel</t>
  </si>
  <si>
    <t>Louis Bernard</t>
  </si>
  <si>
    <t>Paul Martin</t>
  </si>
  <si>
    <t>Camille Vincent</t>
  </si>
  <si>
    <t>Manon Andre</t>
  </si>
  <si>
    <t>Maël Roux</t>
  </si>
  <si>
    <t>Ambre Fournier</t>
  </si>
  <si>
    <t>Zoé Roux</t>
  </si>
  <si>
    <t>Raphaël Morel</t>
  </si>
  <si>
    <t>Rose Fournier</t>
  </si>
  <si>
    <t>Arthur Leroy</t>
  </si>
  <si>
    <t>Gabriel Moreau</t>
  </si>
  <si>
    <t>Arthur Lefebvre</t>
  </si>
  <si>
    <t>Anna Morel</t>
  </si>
  <si>
    <t>Ethan Andre</t>
  </si>
  <si>
    <t>Raphaël Martin</t>
  </si>
  <si>
    <t>Raphaël Thomas</t>
  </si>
  <si>
    <t>Camille Simon</t>
  </si>
  <si>
    <t>Adam Michel</t>
  </si>
  <si>
    <t>Adam Bertrand</t>
  </si>
  <si>
    <t>Jade Morel</t>
  </si>
  <si>
    <t>Rose Michel</t>
  </si>
  <si>
    <t>Chloé Andre</t>
  </si>
  <si>
    <t>Chloé Laurent</t>
  </si>
  <si>
    <t>Zoé Laurent</t>
  </si>
  <si>
    <t>Léa Robert</t>
  </si>
  <si>
    <t>Hugo Morel</t>
  </si>
  <si>
    <t>Hugo Lemoine</t>
  </si>
  <si>
    <t>Gabriel David</t>
  </si>
  <si>
    <t>Gabriel Roux</t>
  </si>
  <si>
    <t>Zoé Moreau</t>
  </si>
  <si>
    <t>Ethan Martin</t>
  </si>
  <si>
    <t>Maël Robert</t>
  </si>
  <si>
    <t>Lina David</t>
  </si>
  <si>
    <t>Lucas Moreau</t>
  </si>
  <si>
    <t>Louise Vincent</t>
  </si>
  <si>
    <t>Inès Girard</t>
  </si>
  <si>
    <t>Louis Roux</t>
  </si>
  <si>
    <t>Sacha Morel</t>
  </si>
  <si>
    <t>Sacha Girard</t>
  </si>
  <si>
    <t>Alice Thomas</t>
  </si>
  <si>
    <t>Anna Bernard</t>
  </si>
  <si>
    <t>Manon Garcia</t>
  </si>
  <si>
    <t>Date</t>
  </si>
  <si>
    <t>TypeAbsence</t>
  </si>
  <si>
    <t>Heures</t>
  </si>
  <si>
    <t>Sans solde</t>
  </si>
  <si>
    <t>Maladie</t>
  </si>
  <si>
    <t>CP</t>
  </si>
  <si>
    <t>RTT</t>
  </si>
  <si>
    <t>RequisitionID</t>
  </si>
  <si>
    <t>DateOuverture</t>
  </si>
  <si>
    <t>DateClôture</t>
  </si>
  <si>
    <t>Canal</t>
  </si>
  <si>
    <t>CoûtRecrutement_EUR</t>
  </si>
  <si>
    <t>HiredEmployeID</t>
  </si>
  <si>
    <t>Cabinet</t>
  </si>
  <si>
    <t>Cooptation</t>
  </si>
  <si>
    <t>Indeed</t>
  </si>
  <si>
    <t>APEC</t>
  </si>
  <si>
    <t>LinkedIn</t>
  </si>
  <si>
    <t>Pôle emploi</t>
  </si>
  <si>
    <t>Paramètres — Filtres &amp; Cibles (France)</t>
  </si>
  <si>
    <t>Période — Début</t>
  </si>
  <si>
    <t>Période — Fin</t>
  </si>
  <si>
    <t>Filtre Département</t>
  </si>
  <si>
    <t>Filtre Ville</t>
  </si>
  <si>
    <t>Filtre Type de contrat</t>
  </si>
  <si>
    <t>Cible Turnover (période)</t>
  </si>
  <si>
    <t>Cible Absentéisme</t>
  </si>
  <si>
    <t>Cible Parité (Femmes)</t>
  </si>
  <si>
    <t>Cible Time-to-Fill (jours)</t>
  </si>
  <si>
    <t>Cible Coût/Embauche (€)</t>
  </si>
  <si>
    <t>Listes</t>
  </si>
  <si>
    <t>Départements</t>
  </si>
  <si>
    <t>Villes</t>
  </si>
  <si>
    <t>Contrats</t>
  </si>
  <si>
    <t>Tous</t>
  </si>
  <si>
    <t>KPI — Calculs (ne pas supprimer)</t>
  </si>
  <si>
    <t>Effectif début</t>
  </si>
  <si>
    <t>Effectif fin</t>
  </si>
  <si>
    <t>Effectif moyen</t>
  </si>
  <si>
    <t>Départs (période)</t>
  </si>
  <si>
    <t>Turnover (période)</t>
  </si>
  <si>
    <t>Heures d'absence</t>
  </si>
  <si>
    <t>Jours ouvrés (période)</t>
  </si>
  <si>
    <t>Heures théoriques (7h/j × effectif moyen)</t>
  </si>
  <si>
    <t>Taux d'absentéisme</t>
  </si>
  <si>
    <t>Embauches (clôturées)</t>
  </si>
  <si>
    <t>Time-to-fill moyen (jours)</t>
  </si>
  <si>
    <t>Coût moyen par embauche (€)</t>
  </si>
  <si>
    <t>Femmes actives fin (%)</t>
  </si>
  <si>
    <t>Salaire moyen — Femmes (€)</t>
  </si>
  <si>
    <t>Salaire moyen — Hommes (€)</t>
  </si>
  <si>
    <t>Écart salarial H/F (%)</t>
  </si>
  <si>
    <t>Part d'intérim (fin)</t>
  </si>
  <si>
    <t>Heures formation (total)</t>
  </si>
  <si>
    <t>Formation par ETP (h)</t>
  </si>
  <si>
    <t>Effectif_fin</t>
  </si>
  <si>
    <t>Embauches</t>
  </si>
  <si>
    <t>Genre</t>
  </si>
  <si>
    <t>Femmes</t>
  </si>
  <si>
    <t>Hommes</t>
  </si>
  <si>
    <t>Tableau de bord RH — Vue Exécutive (France, One Page)</t>
  </si>
  <si>
    <t>Période</t>
  </si>
  <si>
    <t>Filtres</t>
  </si>
  <si>
    <t>Absentéisme</t>
  </si>
  <si>
    <t>Parité (Femmes fin)</t>
  </si>
  <si>
    <t>Embauches (période)</t>
  </si>
  <si>
    <t>Time-to-fill moyen (j)</t>
  </si>
  <si>
    <t>Coût/embauche (€)</t>
  </si>
  <si>
    <t>Écart salarial H/F</t>
  </si>
  <si>
    <t>Astuce : ajustez vos cibles dans « Paramètres » (turnover, absentéisme, parité, time-to-fill, coût/embauche) puis filtrez par département/ville/contrat pour une lecture ciblée.</t>
  </si>
  <si>
    <t>Mode d’emploi — Tableau de bord RH (France)</t>
  </si>
  <si>
    <t>1) Renseignez vos collaborateurs dans « Employés » : villes et noms/prénoms sont français.</t>
  </si>
  <si>
    <t>2) Saisissez les absences 2025 dans « Absences » (heures).</t>
  </si>
  <si>
    <t>3) Enregistrez vos recrutements dans « Recrutements » (ouverture, clôture, canal, coût).</t>
  </si>
  <si>
    <t>4) Définissez la période et les filtres dans « Paramètres ».</t>
  </si>
  <si>
    <t>5) Lisez la One-Page : tuiles KPI + 4 graphiques. Imprimez en A4 paysage (Fit to 1 page).</t>
  </si>
  <si>
    <t>Colonnes attendues — Employés</t>
  </si>
  <si>
    <t>EmployeID, Nom, Prénom, Sexe, DateNaissance, Age, Ville, Département, Poste, TypeContrat, TempsTravail, Salaire_EUR, DateEmbauche, DateSortie, MotifSortie, Manager, Evaluation, HeuresFormation_2025</t>
  </si>
  <si>
    <t>Colonnes — Absences</t>
  </si>
  <si>
    <t>EmployeID, Date, TypeAbsence, Heures, Département, Ville, TypeContrat</t>
  </si>
  <si>
    <t>Colonnes — Recrutements</t>
  </si>
  <si>
    <t>RequisitionID, Département, Poste, Ville, DateOuverture, DateClôture, Canal, CoûtRecrutement_EUR, TypeContrat, HiredEmployeID</t>
  </si>
</sst>
</file>

<file path=xl/styles.xml><?xml version="1.0" encoding="utf-8"?>
<styleSheet xmlns="http://schemas.openxmlformats.org/spreadsheetml/2006/main">
  <numFmts count="5">
    <numFmt numFmtId="164" formatCode="yyyy-mm-dd"/>
    <numFmt numFmtId="165" formatCode="#,##0"/>
    <numFmt numFmtId="166" formatCode="0.0%"/>
    <numFmt numFmtId="167" formatCode="0 &quot;j&quot;"/>
    <numFmt numFmtId="168" formatCode="#,##0 &quot;€&quot;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sz val="9"/>
      <color rgb="FF444444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E0E7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0" fillId="3" borderId="1" xfId="0" applyFill="1" applyBorder="1"/>
  </cellXfs>
  <cellStyles count="1">
    <cellStyle name="Normal" xfId="0" builtinId="0"/>
  </cellStyles>
  <dxfs count="3">
    <dxf>
      <font>
        <b/>
        <color rgb="FF16A34A"/>
      </font>
    </dxf>
    <dxf>
      <font>
        <b/>
        <color rgb="FFCA8A04"/>
      </font>
    </dxf>
    <dxf>
      <font>
        <b/>
        <color rgb="FFDC2626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Effectif par département (fin de période)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Effectif fin</c:v>
          </c:tx>
          <c:cat>
            <c:strRef>
              <c:f>KPI!$D$3:$D$12</c:f>
              <c:strCache>
                <c:ptCount val="10"/>
                <c:pt idx="0">
                  <c:v>Production</c:v>
                </c:pt>
                <c:pt idx="1">
                  <c:v>Logistique</c:v>
                </c:pt>
                <c:pt idx="2">
                  <c:v>Ventes</c:v>
                </c:pt>
                <c:pt idx="3">
                  <c:v>Service Client</c:v>
                </c:pt>
                <c:pt idx="4">
                  <c:v>Qualité</c:v>
                </c:pt>
                <c:pt idx="5">
                  <c:v>Achats</c:v>
                </c:pt>
                <c:pt idx="6">
                  <c:v>Finance</c:v>
                </c:pt>
                <c:pt idx="7">
                  <c:v>RH</c:v>
                </c:pt>
                <c:pt idx="8">
                  <c:v>IT</c:v>
                </c:pt>
                <c:pt idx="9">
                  <c:v>Marketing</c:v>
                </c:pt>
              </c:strCache>
            </c:strRef>
          </c:cat>
          <c:val>
            <c:numRef>
              <c:f>KPI!$E$3:$E$12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Embauches par canal (période)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Embauches</c:v>
          </c:tx>
          <c:cat>
            <c:strRef>
              <c:f>KPI!$G$3:$G$8</c:f>
              <c:strCache>
                <c:ptCount val="6"/>
                <c:pt idx="0">
                  <c:v>APEC</c:v>
                </c:pt>
                <c:pt idx="1">
                  <c:v>Indeed</c:v>
                </c:pt>
                <c:pt idx="2">
                  <c:v>LinkedIn</c:v>
                </c:pt>
                <c:pt idx="3">
                  <c:v>Cooptation</c:v>
                </c:pt>
                <c:pt idx="4">
                  <c:v>Cabinet</c:v>
                </c:pt>
                <c:pt idx="5">
                  <c:v>Pôle emploi</c:v>
                </c:pt>
              </c:strCache>
            </c:strRef>
          </c:cat>
          <c:val>
            <c:numRef>
              <c:f>KPI!$H$3:$H$8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Absences par type (heures)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Heures</c:v>
          </c:tx>
          <c:dLbls>
            <c:showVal val="1"/>
          </c:dLbls>
          <c:cat>
            <c:strRef>
              <c:f>KPI!$J$3:$J$6</c:f>
              <c:strCache>
                <c:ptCount val="4"/>
                <c:pt idx="0">
                  <c:v>Maladie</c:v>
                </c:pt>
                <c:pt idx="1">
                  <c:v>CP</c:v>
                </c:pt>
                <c:pt idx="2">
                  <c:v>RTT</c:v>
                </c:pt>
                <c:pt idx="3">
                  <c:v>Sans solde</c:v>
                </c:pt>
              </c:strCache>
            </c:strRef>
          </c:cat>
          <c:val>
            <c:numRef>
              <c:f>KPI!$K$3:$K$6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b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Parité (effectif fin)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Parité</c:v>
          </c:tx>
          <c:dLbls>
            <c:showPercent val="1"/>
          </c:dLbls>
          <c:cat>
            <c:strRef>
              <c:f>KPI!$M$3:$M$4</c:f>
              <c:strCache>
                <c:ptCount val="2"/>
                <c:pt idx="0">
                  <c:v>Femmes</c:v>
                </c:pt>
                <c:pt idx="1">
                  <c:v>Hommes</c:v>
                </c:pt>
              </c:strCache>
            </c:strRef>
          </c:cat>
          <c:val>
            <c:numRef>
              <c:f>KPI!$N$3:$N$4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5</xdr:col>
      <xdr:colOff>19050</xdr:colOff>
      <xdr:row>27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12</xdr:row>
      <xdr:rowOff>0</xdr:rowOff>
    </xdr:from>
    <xdr:to>
      <xdr:col>9</xdr:col>
      <xdr:colOff>228600</xdr:colOff>
      <xdr:row>27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5</xdr:col>
      <xdr:colOff>19050</xdr:colOff>
      <xdr:row>44</xdr:row>
      <xdr:rowOff>104775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28</xdr:row>
      <xdr:rowOff>0</xdr:rowOff>
    </xdr:from>
    <xdr:to>
      <xdr:col>9</xdr:col>
      <xdr:colOff>228600</xdr:colOff>
      <xdr:row>43</xdr:row>
      <xdr:rowOff>161925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>
        <v>1001</v>
      </c>
      <c r="B2" t="s">
        <v>18</v>
      </c>
      <c r="C2" t="s">
        <v>42</v>
      </c>
      <c r="D2" t="s">
        <v>72</v>
      </c>
      <c r="E2" s="2">
        <v>32746</v>
      </c>
      <c r="F2">
        <v>36</v>
      </c>
      <c r="G2" t="s">
        <v>74</v>
      </c>
      <c r="H2" t="s">
        <v>94</v>
      </c>
      <c r="I2" t="s">
        <v>104</v>
      </c>
      <c r="J2" t="s">
        <v>122</v>
      </c>
      <c r="K2" t="s">
        <v>126</v>
      </c>
      <c r="L2">
        <v>1990</v>
      </c>
      <c r="M2" s="2">
        <v>45619</v>
      </c>
      <c r="P2" t="s">
        <v>132</v>
      </c>
      <c r="Q2">
        <v>2</v>
      </c>
      <c r="R2">
        <v>15.3</v>
      </c>
    </row>
    <row r="3" spans="1:18">
      <c r="A3">
        <v>1002</v>
      </c>
      <c r="B3" t="s">
        <v>19</v>
      </c>
      <c r="C3" t="s">
        <v>43</v>
      </c>
      <c r="D3" t="s">
        <v>73</v>
      </c>
      <c r="E3" s="2">
        <v>24465</v>
      </c>
      <c r="F3">
        <v>58</v>
      </c>
      <c r="G3" t="s">
        <v>75</v>
      </c>
      <c r="H3" t="s">
        <v>95</v>
      </c>
      <c r="I3" t="s">
        <v>105</v>
      </c>
      <c r="J3" t="s">
        <v>123</v>
      </c>
      <c r="K3" t="s">
        <v>126</v>
      </c>
      <c r="L3">
        <v>2940</v>
      </c>
      <c r="M3" s="2">
        <v>44447</v>
      </c>
      <c r="P3" t="s">
        <v>133</v>
      </c>
      <c r="Q3">
        <v>4</v>
      </c>
      <c r="R3">
        <v>17.6</v>
      </c>
    </row>
    <row r="4" spans="1:18">
      <c r="A4">
        <v>1003</v>
      </c>
      <c r="B4" t="s">
        <v>20</v>
      </c>
      <c r="C4" t="s">
        <v>44</v>
      </c>
      <c r="D4" t="s">
        <v>72</v>
      </c>
      <c r="E4" s="2">
        <v>24191</v>
      </c>
      <c r="F4">
        <v>59</v>
      </c>
      <c r="G4" t="s">
        <v>76</v>
      </c>
      <c r="H4" t="s">
        <v>96</v>
      </c>
      <c r="I4" t="s">
        <v>106</v>
      </c>
      <c r="J4" t="s">
        <v>123</v>
      </c>
      <c r="K4" t="s">
        <v>126</v>
      </c>
      <c r="L4">
        <v>2940</v>
      </c>
      <c r="M4" s="2">
        <v>44398</v>
      </c>
      <c r="P4" t="s">
        <v>134</v>
      </c>
      <c r="Q4">
        <v>4</v>
      </c>
      <c r="R4">
        <v>18.7</v>
      </c>
    </row>
    <row r="5" spans="1:18">
      <c r="A5">
        <v>1004</v>
      </c>
      <c r="B5" t="s">
        <v>21</v>
      </c>
      <c r="C5" t="s">
        <v>45</v>
      </c>
      <c r="D5" t="s">
        <v>73</v>
      </c>
      <c r="E5" s="2">
        <v>35666</v>
      </c>
      <c r="F5">
        <v>28</v>
      </c>
      <c r="G5" t="s">
        <v>77</v>
      </c>
      <c r="H5" t="s">
        <v>97</v>
      </c>
      <c r="I5" t="s">
        <v>107</v>
      </c>
      <c r="J5" t="s">
        <v>122</v>
      </c>
      <c r="K5" t="s">
        <v>126</v>
      </c>
      <c r="L5">
        <v>2440</v>
      </c>
      <c r="M5" s="2">
        <v>45743</v>
      </c>
      <c r="P5" t="s">
        <v>135</v>
      </c>
      <c r="Q5">
        <v>3</v>
      </c>
      <c r="R5">
        <v>6.9</v>
      </c>
    </row>
    <row r="6" spans="1:18">
      <c r="A6">
        <v>1005</v>
      </c>
      <c r="B6" t="s">
        <v>22</v>
      </c>
      <c r="C6" t="s">
        <v>44</v>
      </c>
      <c r="D6" t="s">
        <v>72</v>
      </c>
      <c r="E6" s="2">
        <v>37348</v>
      </c>
      <c r="F6">
        <v>23</v>
      </c>
      <c r="G6" t="s">
        <v>78</v>
      </c>
      <c r="H6" t="s">
        <v>98</v>
      </c>
      <c r="I6" t="s">
        <v>108</v>
      </c>
      <c r="J6" t="s">
        <v>124</v>
      </c>
      <c r="K6" t="s">
        <v>126</v>
      </c>
      <c r="L6">
        <v>2830</v>
      </c>
      <c r="M6" s="2">
        <v>44776</v>
      </c>
      <c r="N6" s="2">
        <v>45317</v>
      </c>
      <c r="O6" t="s">
        <v>128</v>
      </c>
      <c r="P6" t="s">
        <v>136</v>
      </c>
      <c r="Q6">
        <v>4</v>
      </c>
      <c r="R6">
        <v>26.4</v>
      </c>
    </row>
    <row r="7" spans="1:18">
      <c r="A7">
        <v>1006</v>
      </c>
      <c r="B7" t="s">
        <v>23</v>
      </c>
      <c r="C7" t="s">
        <v>46</v>
      </c>
      <c r="D7" t="s">
        <v>73</v>
      </c>
      <c r="E7" s="2">
        <v>30857</v>
      </c>
      <c r="F7">
        <v>41</v>
      </c>
      <c r="G7" t="s">
        <v>79</v>
      </c>
      <c r="H7" t="s">
        <v>99</v>
      </c>
      <c r="I7" t="s">
        <v>105</v>
      </c>
      <c r="J7" t="s">
        <v>122</v>
      </c>
      <c r="K7" t="s">
        <v>126</v>
      </c>
      <c r="L7">
        <v>2070</v>
      </c>
      <c r="M7" s="2">
        <v>45800</v>
      </c>
      <c r="P7" t="s">
        <v>137</v>
      </c>
      <c r="Q7">
        <v>3</v>
      </c>
      <c r="R7">
        <v>16.2</v>
      </c>
    </row>
    <row r="8" spans="1:18">
      <c r="A8">
        <v>1007</v>
      </c>
      <c r="B8" t="s">
        <v>24</v>
      </c>
      <c r="C8" t="s">
        <v>47</v>
      </c>
      <c r="D8" t="s">
        <v>72</v>
      </c>
      <c r="E8" s="2">
        <v>25345</v>
      </c>
      <c r="F8">
        <v>56</v>
      </c>
      <c r="G8" t="s">
        <v>76</v>
      </c>
      <c r="H8" t="s">
        <v>100</v>
      </c>
      <c r="I8" t="s">
        <v>104</v>
      </c>
      <c r="J8" t="s">
        <v>124</v>
      </c>
      <c r="K8" t="s">
        <v>126</v>
      </c>
      <c r="L8">
        <v>2880</v>
      </c>
      <c r="M8" s="2">
        <v>45024</v>
      </c>
      <c r="P8" t="s">
        <v>138</v>
      </c>
      <c r="Q8">
        <v>3</v>
      </c>
      <c r="R8">
        <v>30.3</v>
      </c>
    </row>
    <row r="9" spans="1:18">
      <c r="A9">
        <v>1008</v>
      </c>
      <c r="B9" t="s">
        <v>25</v>
      </c>
      <c r="C9" t="s">
        <v>48</v>
      </c>
      <c r="D9" t="s">
        <v>73</v>
      </c>
      <c r="E9" s="2">
        <v>38145</v>
      </c>
      <c r="F9">
        <v>21</v>
      </c>
      <c r="G9" t="s">
        <v>75</v>
      </c>
      <c r="H9" t="s">
        <v>94</v>
      </c>
      <c r="I9" t="s">
        <v>109</v>
      </c>
      <c r="J9" t="s">
        <v>124</v>
      </c>
      <c r="K9" t="s">
        <v>126</v>
      </c>
      <c r="L9">
        <v>1850</v>
      </c>
      <c r="M9" s="2">
        <v>45882</v>
      </c>
      <c r="P9" t="s">
        <v>139</v>
      </c>
      <c r="Q9">
        <v>3</v>
      </c>
      <c r="R9">
        <v>17</v>
      </c>
    </row>
    <row r="10" spans="1:18">
      <c r="A10">
        <v>1009</v>
      </c>
      <c r="B10" t="s">
        <v>19</v>
      </c>
      <c r="C10" t="s">
        <v>49</v>
      </c>
      <c r="D10" t="s">
        <v>73</v>
      </c>
      <c r="E10" s="2">
        <v>35004</v>
      </c>
      <c r="F10">
        <v>29</v>
      </c>
      <c r="G10" t="s">
        <v>75</v>
      </c>
      <c r="H10" t="s">
        <v>96</v>
      </c>
      <c r="I10" t="s">
        <v>110</v>
      </c>
      <c r="J10" t="s">
        <v>124</v>
      </c>
      <c r="K10" t="s">
        <v>126</v>
      </c>
      <c r="L10">
        <v>3410</v>
      </c>
      <c r="M10" s="2">
        <v>44387</v>
      </c>
      <c r="P10" t="s">
        <v>140</v>
      </c>
      <c r="Q10">
        <v>3</v>
      </c>
      <c r="R10">
        <v>33</v>
      </c>
    </row>
    <row r="11" spans="1:18">
      <c r="A11">
        <v>1010</v>
      </c>
      <c r="B11" t="s">
        <v>26</v>
      </c>
      <c r="C11" t="s">
        <v>50</v>
      </c>
      <c r="D11" t="s">
        <v>73</v>
      </c>
      <c r="E11" s="2">
        <v>30483</v>
      </c>
      <c r="F11">
        <v>42</v>
      </c>
      <c r="G11" t="s">
        <v>80</v>
      </c>
      <c r="H11" t="s">
        <v>101</v>
      </c>
      <c r="I11" t="s">
        <v>111</v>
      </c>
      <c r="J11" t="s">
        <v>122</v>
      </c>
      <c r="K11" t="s">
        <v>126</v>
      </c>
      <c r="L11">
        <v>3050</v>
      </c>
      <c r="M11" s="2">
        <v>44246</v>
      </c>
      <c r="N11" s="2">
        <v>45768</v>
      </c>
      <c r="O11" t="s">
        <v>128</v>
      </c>
      <c r="P11" t="s">
        <v>141</v>
      </c>
      <c r="Q11">
        <v>2</v>
      </c>
      <c r="R11">
        <v>15.9</v>
      </c>
    </row>
    <row r="12" spans="1:18">
      <c r="A12">
        <v>1011</v>
      </c>
      <c r="B12" t="s">
        <v>19</v>
      </c>
      <c r="C12" t="s">
        <v>51</v>
      </c>
      <c r="D12" t="s">
        <v>73</v>
      </c>
      <c r="E12" s="2">
        <v>28775</v>
      </c>
      <c r="F12">
        <v>46</v>
      </c>
      <c r="G12" t="s">
        <v>81</v>
      </c>
      <c r="H12" t="s">
        <v>96</v>
      </c>
      <c r="I12" t="s">
        <v>111</v>
      </c>
      <c r="J12" t="s">
        <v>125</v>
      </c>
      <c r="K12" t="s">
        <v>126</v>
      </c>
      <c r="L12">
        <v>2800</v>
      </c>
      <c r="M12" s="2">
        <v>44971</v>
      </c>
      <c r="P12" t="s">
        <v>142</v>
      </c>
      <c r="Q12">
        <v>3</v>
      </c>
      <c r="R12">
        <v>4.7</v>
      </c>
    </row>
    <row r="13" spans="1:18">
      <c r="A13">
        <v>1012</v>
      </c>
      <c r="B13" t="s">
        <v>27</v>
      </c>
      <c r="C13" t="s">
        <v>52</v>
      </c>
      <c r="D13" t="s">
        <v>72</v>
      </c>
      <c r="E13" s="2">
        <v>30687</v>
      </c>
      <c r="F13">
        <v>41</v>
      </c>
      <c r="G13" t="s">
        <v>82</v>
      </c>
      <c r="H13" t="s">
        <v>96</v>
      </c>
      <c r="I13" t="s">
        <v>109</v>
      </c>
      <c r="J13" t="s">
        <v>123</v>
      </c>
      <c r="K13" t="s">
        <v>126</v>
      </c>
      <c r="L13">
        <v>3440</v>
      </c>
      <c r="M13" s="2">
        <v>45256</v>
      </c>
      <c r="P13" t="s">
        <v>143</v>
      </c>
      <c r="Q13">
        <v>3</v>
      </c>
      <c r="R13">
        <v>18.6</v>
      </c>
    </row>
    <row r="14" spans="1:18">
      <c r="A14">
        <v>1013</v>
      </c>
      <c r="B14" t="s">
        <v>18</v>
      </c>
      <c r="C14" t="s">
        <v>49</v>
      </c>
      <c r="D14" t="s">
        <v>73</v>
      </c>
      <c r="E14" s="2">
        <v>29505</v>
      </c>
      <c r="F14">
        <v>44</v>
      </c>
      <c r="G14" t="s">
        <v>83</v>
      </c>
      <c r="H14" t="s">
        <v>102</v>
      </c>
      <c r="I14" t="s">
        <v>104</v>
      </c>
      <c r="J14" t="s">
        <v>125</v>
      </c>
      <c r="K14" t="s">
        <v>126</v>
      </c>
      <c r="L14">
        <v>1900</v>
      </c>
      <c r="M14" s="2">
        <v>45061</v>
      </c>
      <c r="N14" s="2">
        <v>45411</v>
      </c>
      <c r="O14" t="s">
        <v>128</v>
      </c>
      <c r="P14" t="s">
        <v>143</v>
      </c>
      <c r="Q14">
        <v>3</v>
      </c>
      <c r="R14">
        <v>1.4</v>
      </c>
    </row>
    <row r="15" spans="1:18">
      <c r="A15">
        <v>1014</v>
      </c>
      <c r="B15" t="s">
        <v>28</v>
      </c>
      <c r="C15" t="s">
        <v>53</v>
      </c>
      <c r="D15" t="s">
        <v>73</v>
      </c>
      <c r="E15" s="2">
        <v>36331</v>
      </c>
      <c r="F15">
        <v>26</v>
      </c>
      <c r="G15" t="s">
        <v>84</v>
      </c>
      <c r="H15" t="s">
        <v>99</v>
      </c>
      <c r="I15" t="s">
        <v>105</v>
      </c>
      <c r="J15" t="s">
        <v>124</v>
      </c>
      <c r="K15" t="s">
        <v>127</v>
      </c>
      <c r="L15">
        <v>1990</v>
      </c>
      <c r="M15" s="2">
        <v>44452</v>
      </c>
      <c r="P15" t="s">
        <v>144</v>
      </c>
      <c r="Q15">
        <v>2</v>
      </c>
      <c r="R15">
        <v>48.2</v>
      </c>
    </row>
    <row r="16" spans="1:18">
      <c r="A16">
        <v>1015</v>
      </c>
      <c r="B16" t="s">
        <v>29</v>
      </c>
      <c r="C16" t="s">
        <v>42</v>
      </c>
      <c r="D16" t="s">
        <v>72</v>
      </c>
      <c r="E16" s="2">
        <v>36306</v>
      </c>
      <c r="F16">
        <v>26</v>
      </c>
      <c r="G16" t="s">
        <v>76</v>
      </c>
      <c r="H16" t="s">
        <v>96</v>
      </c>
      <c r="I16" t="s">
        <v>112</v>
      </c>
      <c r="J16" t="s">
        <v>123</v>
      </c>
      <c r="K16" t="s">
        <v>126</v>
      </c>
      <c r="L16">
        <v>1920</v>
      </c>
      <c r="M16" s="2">
        <v>44625</v>
      </c>
      <c r="N16" s="2">
        <v>45507</v>
      </c>
      <c r="O16" t="s">
        <v>128</v>
      </c>
      <c r="P16" t="s">
        <v>145</v>
      </c>
      <c r="Q16">
        <v>3</v>
      </c>
      <c r="R16">
        <v>18.2</v>
      </c>
    </row>
    <row r="17" spans="1:18">
      <c r="A17">
        <v>1016</v>
      </c>
      <c r="B17" t="s">
        <v>30</v>
      </c>
      <c r="C17" t="s">
        <v>42</v>
      </c>
      <c r="D17" t="s">
        <v>72</v>
      </c>
      <c r="E17" s="2">
        <v>31787</v>
      </c>
      <c r="F17">
        <v>38</v>
      </c>
      <c r="G17" t="s">
        <v>79</v>
      </c>
      <c r="H17" t="s">
        <v>100</v>
      </c>
      <c r="I17" t="s">
        <v>108</v>
      </c>
      <c r="J17" t="s">
        <v>124</v>
      </c>
      <c r="K17" t="s">
        <v>126</v>
      </c>
      <c r="L17">
        <v>4270</v>
      </c>
      <c r="M17" s="2">
        <v>44208</v>
      </c>
      <c r="P17" t="s">
        <v>146</v>
      </c>
      <c r="Q17">
        <v>5</v>
      </c>
      <c r="R17">
        <v>13.7</v>
      </c>
    </row>
    <row r="18" spans="1:18">
      <c r="A18">
        <v>1017</v>
      </c>
      <c r="B18" t="s">
        <v>31</v>
      </c>
      <c r="C18" t="s">
        <v>50</v>
      </c>
      <c r="D18" t="s">
        <v>73</v>
      </c>
      <c r="E18" s="2">
        <v>35658</v>
      </c>
      <c r="F18">
        <v>28</v>
      </c>
      <c r="G18" t="s">
        <v>74</v>
      </c>
      <c r="H18" t="s">
        <v>99</v>
      </c>
      <c r="I18" t="s">
        <v>111</v>
      </c>
      <c r="J18" t="s">
        <v>124</v>
      </c>
      <c r="K18" t="s">
        <v>126</v>
      </c>
      <c r="L18">
        <v>2840</v>
      </c>
      <c r="M18" s="2">
        <v>44887</v>
      </c>
      <c r="P18" t="s">
        <v>147</v>
      </c>
      <c r="Q18">
        <v>1</v>
      </c>
      <c r="R18">
        <v>8.6</v>
      </c>
    </row>
    <row r="19" spans="1:18">
      <c r="A19">
        <v>1018</v>
      </c>
      <c r="B19" t="s">
        <v>18</v>
      </c>
      <c r="C19" t="s">
        <v>49</v>
      </c>
      <c r="D19" t="s">
        <v>73</v>
      </c>
      <c r="E19" s="2">
        <v>35838</v>
      </c>
      <c r="F19">
        <v>27</v>
      </c>
      <c r="G19" t="s">
        <v>85</v>
      </c>
      <c r="H19" t="s">
        <v>94</v>
      </c>
      <c r="I19" t="s">
        <v>113</v>
      </c>
      <c r="J19" t="s">
        <v>123</v>
      </c>
      <c r="K19" t="s">
        <v>126</v>
      </c>
      <c r="L19">
        <v>1900</v>
      </c>
      <c r="M19" s="2">
        <v>45289</v>
      </c>
      <c r="N19" s="2">
        <v>45579</v>
      </c>
      <c r="O19" t="s">
        <v>128</v>
      </c>
      <c r="P19" t="s">
        <v>148</v>
      </c>
      <c r="Q19">
        <v>3</v>
      </c>
      <c r="R19">
        <v>8.4</v>
      </c>
    </row>
    <row r="20" spans="1:18">
      <c r="A20">
        <v>1019</v>
      </c>
      <c r="B20" t="s">
        <v>32</v>
      </c>
      <c r="C20" t="s">
        <v>47</v>
      </c>
      <c r="D20" t="s">
        <v>72</v>
      </c>
      <c r="E20" s="2">
        <v>33615</v>
      </c>
      <c r="F20">
        <v>33</v>
      </c>
      <c r="G20" t="s">
        <v>82</v>
      </c>
      <c r="H20" t="s">
        <v>95</v>
      </c>
      <c r="I20" t="s">
        <v>109</v>
      </c>
      <c r="J20" t="s">
        <v>124</v>
      </c>
      <c r="K20" t="s">
        <v>126</v>
      </c>
      <c r="L20">
        <v>3340</v>
      </c>
      <c r="M20" s="2">
        <v>44717</v>
      </c>
      <c r="P20" t="s">
        <v>149</v>
      </c>
      <c r="Q20">
        <v>5</v>
      </c>
      <c r="R20">
        <v>16.8</v>
      </c>
    </row>
    <row r="21" spans="1:18">
      <c r="A21">
        <v>1020</v>
      </c>
      <c r="B21" t="s">
        <v>27</v>
      </c>
      <c r="C21" t="s">
        <v>54</v>
      </c>
      <c r="D21" t="s">
        <v>72</v>
      </c>
      <c r="E21" s="2">
        <v>30947</v>
      </c>
      <c r="F21">
        <v>41</v>
      </c>
      <c r="G21" t="s">
        <v>86</v>
      </c>
      <c r="H21" t="s">
        <v>97</v>
      </c>
      <c r="I21" t="s">
        <v>114</v>
      </c>
      <c r="J21" t="s">
        <v>124</v>
      </c>
      <c r="K21" t="s">
        <v>126</v>
      </c>
      <c r="L21">
        <v>3040</v>
      </c>
      <c r="M21" s="2">
        <v>44318</v>
      </c>
      <c r="N21" s="2">
        <v>45808</v>
      </c>
      <c r="O21" t="s">
        <v>128</v>
      </c>
      <c r="P21" t="s">
        <v>150</v>
      </c>
      <c r="Q21">
        <v>3</v>
      </c>
      <c r="R21">
        <v>3.5</v>
      </c>
    </row>
    <row r="22" spans="1:18">
      <c r="A22">
        <v>1021</v>
      </c>
      <c r="B22" t="s">
        <v>25</v>
      </c>
      <c r="C22" t="s">
        <v>55</v>
      </c>
      <c r="D22" t="s">
        <v>73</v>
      </c>
      <c r="E22" s="2">
        <v>25763</v>
      </c>
      <c r="F22">
        <v>55</v>
      </c>
      <c r="G22" t="s">
        <v>87</v>
      </c>
      <c r="H22" t="s">
        <v>97</v>
      </c>
      <c r="I22" t="s">
        <v>115</v>
      </c>
      <c r="J22" t="s">
        <v>124</v>
      </c>
      <c r="K22" t="s">
        <v>126</v>
      </c>
      <c r="L22">
        <v>2620</v>
      </c>
      <c r="M22" s="2">
        <v>45671</v>
      </c>
      <c r="N22" s="2">
        <v>45871</v>
      </c>
      <c r="O22" t="s">
        <v>129</v>
      </c>
      <c r="P22" t="s">
        <v>151</v>
      </c>
      <c r="Q22">
        <v>1</v>
      </c>
      <c r="R22">
        <v>8.699999999999999</v>
      </c>
    </row>
    <row r="23" spans="1:18">
      <c r="A23">
        <v>1022</v>
      </c>
      <c r="B23" t="s">
        <v>29</v>
      </c>
      <c r="C23" t="s">
        <v>54</v>
      </c>
      <c r="D23" t="s">
        <v>72</v>
      </c>
      <c r="E23" s="2">
        <v>37820</v>
      </c>
      <c r="F23">
        <v>22</v>
      </c>
      <c r="G23" t="s">
        <v>88</v>
      </c>
      <c r="H23" t="s">
        <v>103</v>
      </c>
      <c r="I23" t="s">
        <v>116</v>
      </c>
      <c r="J23" t="s">
        <v>124</v>
      </c>
      <c r="K23" t="s">
        <v>126</v>
      </c>
      <c r="L23">
        <v>2570</v>
      </c>
      <c r="M23" s="2">
        <v>45011</v>
      </c>
      <c r="P23" t="s">
        <v>152</v>
      </c>
      <c r="Q23">
        <v>4</v>
      </c>
      <c r="R23">
        <v>9</v>
      </c>
    </row>
    <row r="24" spans="1:18">
      <c r="A24">
        <v>1023</v>
      </c>
      <c r="B24" t="s">
        <v>33</v>
      </c>
      <c r="C24" t="s">
        <v>43</v>
      </c>
      <c r="D24" t="s">
        <v>73</v>
      </c>
      <c r="E24" s="2">
        <v>31465</v>
      </c>
      <c r="F24">
        <v>39</v>
      </c>
      <c r="G24" t="s">
        <v>87</v>
      </c>
      <c r="H24" t="s">
        <v>94</v>
      </c>
      <c r="I24" t="s">
        <v>107</v>
      </c>
      <c r="J24" t="s">
        <v>124</v>
      </c>
      <c r="K24" t="s">
        <v>126</v>
      </c>
      <c r="L24">
        <v>2190</v>
      </c>
      <c r="M24" s="2">
        <v>44464</v>
      </c>
      <c r="P24" t="s">
        <v>153</v>
      </c>
      <c r="Q24">
        <v>2</v>
      </c>
      <c r="R24">
        <v>27.6</v>
      </c>
    </row>
    <row r="25" spans="1:18">
      <c r="A25">
        <v>1024</v>
      </c>
      <c r="B25" t="s">
        <v>34</v>
      </c>
      <c r="C25" t="s">
        <v>56</v>
      </c>
      <c r="D25" t="s">
        <v>72</v>
      </c>
      <c r="E25" s="2">
        <v>32206</v>
      </c>
      <c r="F25">
        <v>37</v>
      </c>
      <c r="G25" t="s">
        <v>84</v>
      </c>
      <c r="H25" t="s">
        <v>103</v>
      </c>
      <c r="I25" t="s">
        <v>117</v>
      </c>
      <c r="J25" t="s">
        <v>124</v>
      </c>
      <c r="K25" t="s">
        <v>126</v>
      </c>
      <c r="L25">
        <v>3160</v>
      </c>
      <c r="M25" s="2">
        <v>45091</v>
      </c>
      <c r="P25" t="s">
        <v>154</v>
      </c>
      <c r="Q25">
        <v>3</v>
      </c>
      <c r="R25">
        <v>23.6</v>
      </c>
    </row>
    <row r="26" spans="1:18">
      <c r="A26">
        <v>1025</v>
      </c>
      <c r="B26" t="s">
        <v>33</v>
      </c>
      <c r="C26" t="s">
        <v>57</v>
      </c>
      <c r="D26" t="s">
        <v>73</v>
      </c>
      <c r="E26" s="2">
        <v>33817</v>
      </c>
      <c r="F26">
        <v>33</v>
      </c>
      <c r="G26" t="s">
        <v>89</v>
      </c>
      <c r="H26" t="s">
        <v>94</v>
      </c>
      <c r="I26" t="s">
        <v>112</v>
      </c>
      <c r="J26" t="s">
        <v>124</v>
      </c>
      <c r="K26" t="s">
        <v>127</v>
      </c>
      <c r="L26">
        <v>970</v>
      </c>
      <c r="M26" s="2">
        <v>44781</v>
      </c>
      <c r="P26" t="s">
        <v>155</v>
      </c>
      <c r="Q26">
        <v>3</v>
      </c>
      <c r="R26">
        <v>8.199999999999999</v>
      </c>
    </row>
    <row r="27" spans="1:18">
      <c r="A27">
        <v>1026</v>
      </c>
      <c r="B27" t="s">
        <v>18</v>
      </c>
      <c r="C27" t="s">
        <v>53</v>
      </c>
      <c r="D27" t="s">
        <v>73</v>
      </c>
      <c r="E27" s="2">
        <v>27748</v>
      </c>
      <c r="F27">
        <v>49</v>
      </c>
      <c r="G27" t="s">
        <v>76</v>
      </c>
      <c r="H27" t="s">
        <v>101</v>
      </c>
      <c r="I27" t="s">
        <v>118</v>
      </c>
      <c r="J27" t="s">
        <v>124</v>
      </c>
      <c r="K27" t="s">
        <v>126</v>
      </c>
      <c r="L27">
        <v>3850</v>
      </c>
      <c r="M27" s="2">
        <v>45776</v>
      </c>
      <c r="P27" t="s">
        <v>156</v>
      </c>
      <c r="Q27">
        <v>4</v>
      </c>
      <c r="R27">
        <v>8.6</v>
      </c>
    </row>
    <row r="28" spans="1:18">
      <c r="A28">
        <v>1027</v>
      </c>
      <c r="B28" t="s">
        <v>35</v>
      </c>
      <c r="C28" t="s">
        <v>46</v>
      </c>
      <c r="D28" t="s">
        <v>73</v>
      </c>
      <c r="E28" s="2">
        <v>27786</v>
      </c>
      <c r="F28">
        <v>49</v>
      </c>
      <c r="G28" t="s">
        <v>78</v>
      </c>
      <c r="H28" t="s">
        <v>94</v>
      </c>
      <c r="I28" t="s">
        <v>108</v>
      </c>
      <c r="J28" t="s">
        <v>124</v>
      </c>
      <c r="K28" t="s">
        <v>126</v>
      </c>
      <c r="L28">
        <v>2500</v>
      </c>
      <c r="M28" s="2">
        <v>44946</v>
      </c>
      <c r="P28" t="s">
        <v>157</v>
      </c>
      <c r="Q28">
        <v>5</v>
      </c>
      <c r="R28">
        <v>6.9</v>
      </c>
    </row>
    <row r="29" spans="1:18">
      <c r="A29">
        <v>1028</v>
      </c>
      <c r="B29" t="s">
        <v>36</v>
      </c>
      <c r="C29" t="s">
        <v>54</v>
      </c>
      <c r="D29" t="s">
        <v>72</v>
      </c>
      <c r="E29" s="2">
        <v>37512</v>
      </c>
      <c r="F29">
        <v>23</v>
      </c>
      <c r="G29" t="s">
        <v>83</v>
      </c>
      <c r="H29" t="s">
        <v>96</v>
      </c>
      <c r="I29" t="s">
        <v>118</v>
      </c>
      <c r="J29" t="s">
        <v>124</v>
      </c>
      <c r="K29" t="s">
        <v>126</v>
      </c>
      <c r="L29">
        <v>2720</v>
      </c>
      <c r="M29" s="2">
        <v>45575</v>
      </c>
      <c r="P29" t="s">
        <v>158</v>
      </c>
      <c r="Q29">
        <v>2</v>
      </c>
      <c r="R29">
        <v>13.9</v>
      </c>
    </row>
    <row r="30" spans="1:18">
      <c r="A30">
        <v>1029</v>
      </c>
      <c r="B30" t="s">
        <v>31</v>
      </c>
      <c r="C30" t="s">
        <v>46</v>
      </c>
      <c r="D30" t="s">
        <v>73</v>
      </c>
      <c r="E30" s="2">
        <v>29361</v>
      </c>
      <c r="F30">
        <v>45</v>
      </c>
      <c r="G30" t="s">
        <v>87</v>
      </c>
      <c r="H30" t="s">
        <v>103</v>
      </c>
      <c r="I30" t="s">
        <v>104</v>
      </c>
      <c r="J30" t="s">
        <v>124</v>
      </c>
      <c r="K30" t="s">
        <v>126</v>
      </c>
      <c r="L30">
        <v>2640</v>
      </c>
      <c r="M30" s="2">
        <v>44375</v>
      </c>
      <c r="P30" t="s">
        <v>159</v>
      </c>
      <c r="Q30">
        <v>2</v>
      </c>
      <c r="R30">
        <v>25</v>
      </c>
    </row>
    <row r="31" spans="1:18">
      <c r="A31">
        <v>1030</v>
      </c>
      <c r="B31" t="s">
        <v>24</v>
      </c>
      <c r="C31" t="s">
        <v>46</v>
      </c>
      <c r="D31" t="s">
        <v>73</v>
      </c>
      <c r="E31" s="2">
        <v>25663</v>
      </c>
      <c r="F31">
        <v>55</v>
      </c>
      <c r="G31" t="s">
        <v>77</v>
      </c>
      <c r="H31" t="s">
        <v>96</v>
      </c>
      <c r="I31" t="s">
        <v>116</v>
      </c>
      <c r="J31" t="s">
        <v>122</v>
      </c>
      <c r="K31" t="s">
        <v>126</v>
      </c>
      <c r="L31">
        <v>2100</v>
      </c>
      <c r="M31" s="2">
        <v>44813</v>
      </c>
      <c r="N31" s="2">
        <v>45008</v>
      </c>
      <c r="O31" t="s">
        <v>128</v>
      </c>
      <c r="P31" t="s">
        <v>160</v>
      </c>
      <c r="Q31">
        <v>2</v>
      </c>
      <c r="R31">
        <v>16.6</v>
      </c>
    </row>
    <row r="32" spans="1:18">
      <c r="A32">
        <v>1031</v>
      </c>
      <c r="B32" t="s">
        <v>34</v>
      </c>
      <c r="C32" t="s">
        <v>58</v>
      </c>
      <c r="D32" t="s">
        <v>72</v>
      </c>
      <c r="E32" s="2">
        <v>32654</v>
      </c>
      <c r="F32">
        <v>36</v>
      </c>
      <c r="G32" t="s">
        <v>82</v>
      </c>
      <c r="H32" t="s">
        <v>99</v>
      </c>
      <c r="I32" t="s">
        <v>119</v>
      </c>
      <c r="J32" t="s">
        <v>124</v>
      </c>
      <c r="K32" t="s">
        <v>126</v>
      </c>
      <c r="L32">
        <v>2950</v>
      </c>
      <c r="M32" s="2">
        <v>45764</v>
      </c>
      <c r="P32" t="s">
        <v>161</v>
      </c>
      <c r="Q32">
        <v>3</v>
      </c>
      <c r="R32">
        <v>16.2</v>
      </c>
    </row>
    <row r="33" spans="1:18">
      <c r="A33">
        <v>1032</v>
      </c>
      <c r="B33" t="s">
        <v>25</v>
      </c>
      <c r="C33" t="s">
        <v>45</v>
      </c>
      <c r="D33" t="s">
        <v>73</v>
      </c>
      <c r="E33" s="2">
        <v>24110</v>
      </c>
      <c r="F33">
        <v>59</v>
      </c>
      <c r="G33" t="s">
        <v>86</v>
      </c>
      <c r="H33" t="s">
        <v>100</v>
      </c>
      <c r="I33" t="s">
        <v>115</v>
      </c>
      <c r="J33" t="s">
        <v>124</v>
      </c>
      <c r="K33" t="s">
        <v>126</v>
      </c>
      <c r="L33">
        <v>3580</v>
      </c>
      <c r="M33" s="2">
        <v>45896</v>
      </c>
      <c r="P33" t="s">
        <v>162</v>
      </c>
      <c r="Q33">
        <v>5</v>
      </c>
      <c r="R33">
        <v>20.8</v>
      </c>
    </row>
    <row r="34" spans="1:18">
      <c r="A34">
        <v>1033</v>
      </c>
      <c r="B34" t="s">
        <v>37</v>
      </c>
      <c r="C34" t="s">
        <v>59</v>
      </c>
      <c r="D34" t="s">
        <v>72</v>
      </c>
      <c r="E34" s="2">
        <v>32375</v>
      </c>
      <c r="F34">
        <v>37</v>
      </c>
      <c r="G34" t="s">
        <v>88</v>
      </c>
      <c r="H34" t="s">
        <v>95</v>
      </c>
      <c r="I34" t="s">
        <v>117</v>
      </c>
      <c r="J34" t="s">
        <v>124</v>
      </c>
      <c r="K34" t="s">
        <v>127</v>
      </c>
      <c r="L34">
        <v>1760</v>
      </c>
      <c r="M34" s="2">
        <v>45597</v>
      </c>
      <c r="P34" t="s">
        <v>163</v>
      </c>
      <c r="Q34">
        <v>3</v>
      </c>
      <c r="R34">
        <v>13.4</v>
      </c>
    </row>
    <row r="35" spans="1:18">
      <c r="A35">
        <v>1034</v>
      </c>
      <c r="B35" t="s">
        <v>38</v>
      </c>
      <c r="C35" t="s">
        <v>43</v>
      </c>
      <c r="D35" t="s">
        <v>73</v>
      </c>
      <c r="E35" s="2">
        <v>30186</v>
      </c>
      <c r="F35">
        <v>43</v>
      </c>
      <c r="G35" t="s">
        <v>84</v>
      </c>
      <c r="H35" t="s">
        <v>99</v>
      </c>
      <c r="I35" t="s">
        <v>118</v>
      </c>
      <c r="J35" t="s">
        <v>124</v>
      </c>
      <c r="K35" t="s">
        <v>126</v>
      </c>
      <c r="L35">
        <v>2600</v>
      </c>
      <c r="M35" s="2">
        <v>45277</v>
      </c>
      <c r="P35" t="s">
        <v>164</v>
      </c>
      <c r="Q35">
        <v>3</v>
      </c>
      <c r="R35">
        <v>0</v>
      </c>
    </row>
    <row r="36" spans="1:18">
      <c r="A36">
        <v>1035</v>
      </c>
      <c r="B36" t="s">
        <v>29</v>
      </c>
      <c r="C36" t="s">
        <v>60</v>
      </c>
      <c r="D36" t="s">
        <v>72</v>
      </c>
      <c r="E36" s="2">
        <v>37265</v>
      </c>
      <c r="F36">
        <v>23</v>
      </c>
      <c r="G36" t="s">
        <v>74</v>
      </c>
      <c r="H36" t="s">
        <v>96</v>
      </c>
      <c r="I36" t="s">
        <v>108</v>
      </c>
      <c r="J36" t="s">
        <v>124</v>
      </c>
      <c r="K36" t="s">
        <v>126</v>
      </c>
      <c r="L36">
        <v>1970</v>
      </c>
      <c r="M36" s="2">
        <v>44831</v>
      </c>
      <c r="P36" t="s">
        <v>165</v>
      </c>
      <c r="Q36">
        <v>4</v>
      </c>
      <c r="R36">
        <v>13.3</v>
      </c>
    </row>
    <row r="37" spans="1:18">
      <c r="A37">
        <v>1036</v>
      </c>
      <c r="B37" t="s">
        <v>33</v>
      </c>
      <c r="C37" t="s">
        <v>61</v>
      </c>
      <c r="D37" t="s">
        <v>72</v>
      </c>
      <c r="E37" s="2">
        <v>37899</v>
      </c>
      <c r="F37">
        <v>21</v>
      </c>
      <c r="G37" t="s">
        <v>90</v>
      </c>
      <c r="H37" t="s">
        <v>98</v>
      </c>
      <c r="I37" t="s">
        <v>110</v>
      </c>
      <c r="J37" t="s">
        <v>124</v>
      </c>
      <c r="K37" t="s">
        <v>126</v>
      </c>
      <c r="L37">
        <v>2280</v>
      </c>
      <c r="M37" s="2">
        <v>44610</v>
      </c>
      <c r="N37" s="2">
        <v>45844</v>
      </c>
      <c r="O37" t="s">
        <v>129</v>
      </c>
      <c r="P37" t="s">
        <v>166</v>
      </c>
      <c r="Q37">
        <v>3</v>
      </c>
      <c r="R37">
        <v>8</v>
      </c>
    </row>
    <row r="38" spans="1:18">
      <c r="A38">
        <v>1037</v>
      </c>
      <c r="B38" t="s">
        <v>38</v>
      </c>
      <c r="C38" t="s">
        <v>50</v>
      </c>
      <c r="D38" t="s">
        <v>73</v>
      </c>
      <c r="E38" s="2">
        <v>25781</v>
      </c>
      <c r="F38">
        <v>55</v>
      </c>
      <c r="G38" t="s">
        <v>90</v>
      </c>
      <c r="H38" t="s">
        <v>96</v>
      </c>
      <c r="I38" t="s">
        <v>119</v>
      </c>
      <c r="J38" t="s">
        <v>122</v>
      </c>
      <c r="K38" t="s">
        <v>126</v>
      </c>
      <c r="L38">
        <v>2350</v>
      </c>
      <c r="M38" s="2">
        <v>44279</v>
      </c>
      <c r="N38" s="2">
        <v>45621</v>
      </c>
      <c r="O38" t="s">
        <v>129</v>
      </c>
      <c r="P38" t="s">
        <v>167</v>
      </c>
      <c r="Q38">
        <v>4</v>
      </c>
      <c r="R38">
        <v>5.5</v>
      </c>
    </row>
    <row r="39" spans="1:18">
      <c r="A39">
        <v>1038</v>
      </c>
      <c r="B39" t="s">
        <v>33</v>
      </c>
      <c r="C39" t="s">
        <v>56</v>
      </c>
      <c r="D39" t="s">
        <v>72</v>
      </c>
      <c r="E39" s="2">
        <v>29618</v>
      </c>
      <c r="F39">
        <v>44</v>
      </c>
      <c r="G39" t="s">
        <v>91</v>
      </c>
      <c r="H39" t="s">
        <v>97</v>
      </c>
      <c r="I39" t="s">
        <v>110</v>
      </c>
      <c r="J39" t="s">
        <v>125</v>
      </c>
      <c r="K39" t="s">
        <v>126</v>
      </c>
      <c r="L39">
        <v>3550</v>
      </c>
      <c r="M39" s="2">
        <v>45836</v>
      </c>
      <c r="P39" t="s">
        <v>168</v>
      </c>
      <c r="Q39">
        <v>3</v>
      </c>
      <c r="R39">
        <v>17.9</v>
      </c>
    </row>
    <row r="40" spans="1:18">
      <c r="A40">
        <v>1039</v>
      </c>
      <c r="B40" t="s">
        <v>35</v>
      </c>
      <c r="C40" t="s">
        <v>47</v>
      </c>
      <c r="D40" t="s">
        <v>72</v>
      </c>
      <c r="E40" s="2">
        <v>34074</v>
      </c>
      <c r="F40">
        <v>32</v>
      </c>
      <c r="G40" t="s">
        <v>74</v>
      </c>
      <c r="H40" t="s">
        <v>101</v>
      </c>
      <c r="I40" t="s">
        <v>109</v>
      </c>
      <c r="J40" t="s">
        <v>122</v>
      </c>
      <c r="K40" t="s">
        <v>126</v>
      </c>
      <c r="L40">
        <v>5000</v>
      </c>
      <c r="M40" s="2">
        <v>44347</v>
      </c>
      <c r="P40" t="s">
        <v>169</v>
      </c>
      <c r="Q40">
        <v>2</v>
      </c>
      <c r="R40">
        <v>31.9</v>
      </c>
    </row>
    <row r="41" spans="1:18">
      <c r="A41">
        <v>1040</v>
      </c>
      <c r="B41" t="s">
        <v>33</v>
      </c>
      <c r="C41" t="s">
        <v>44</v>
      </c>
      <c r="D41" t="s">
        <v>72</v>
      </c>
      <c r="E41" s="2">
        <v>38285</v>
      </c>
      <c r="F41">
        <v>20</v>
      </c>
      <c r="G41" t="s">
        <v>86</v>
      </c>
      <c r="H41" t="s">
        <v>96</v>
      </c>
      <c r="I41" t="s">
        <v>117</v>
      </c>
      <c r="J41" t="s">
        <v>124</v>
      </c>
      <c r="K41" t="s">
        <v>127</v>
      </c>
      <c r="L41">
        <v>3010</v>
      </c>
      <c r="M41" s="2">
        <v>44640</v>
      </c>
      <c r="N41" s="2">
        <v>45300</v>
      </c>
      <c r="O41" t="s">
        <v>128</v>
      </c>
      <c r="P41" t="s">
        <v>162</v>
      </c>
      <c r="Q41">
        <v>3</v>
      </c>
      <c r="R41">
        <v>31.2</v>
      </c>
    </row>
    <row r="42" spans="1:18">
      <c r="A42">
        <v>1041</v>
      </c>
      <c r="B42" t="s">
        <v>36</v>
      </c>
      <c r="C42" t="s">
        <v>62</v>
      </c>
      <c r="D42" t="s">
        <v>73</v>
      </c>
      <c r="E42" s="2">
        <v>37929</v>
      </c>
      <c r="F42">
        <v>21</v>
      </c>
      <c r="G42" t="s">
        <v>91</v>
      </c>
      <c r="H42" t="s">
        <v>97</v>
      </c>
      <c r="I42" t="s">
        <v>120</v>
      </c>
      <c r="J42" t="s">
        <v>122</v>
      </c>
      <c r="K42" t="s">
        <v>126</v>
      </c>
      <c r="L42">
        <v>3230</v>
      </c>
      <c r="M42" s="2">
        <v>45123</v>
      </c>
      <c r="P42" t="s">
        <v>170</v>
      </c>
      <c r="Q42">
        <v>1</v>
      </c>
      <c r="R42">
        <v>13.8</v>
      </c>
    </row>
    <row r="43" spans="1:18">
      <c r="A43">
        <v>1042</v>
      </c>
      <c r="B43" t="s">
        <v>18</v>
      </c>
      <c r="C43" t="s">
        <v>54</v>
      </c>
      <c r="D43" t="s">
        <v>72</v>
      </c>
      <c r="E43" s="2">
        <v>28876</v>
      </c>
      <c r="F43">
        <v>46</v>
      </c>
      <c r="G43" t="s">
        <v>92</v>
      </c>
      <c r="H43" t="s">
        <v>96</v>
      </c>
      <c r="I43" t="s">
        <v>116</v>
      </c>
      <c r="J43" t="s">
        <v>124</v>
      </c>
      <c r="K43" t="s">
        <v>127</v>
      </c>
      <c r="L43">
        <v>1460</v>
      </c>
      <c r="M43" s="2">
        <v>44764</v>
      </c>
      <c r="N43" s="2">
        <v>45304</v>
      </c>
      <c r="O43" t="s">
        <v>128</v>
      </c>
      <c r="P43" t="s">
        <v>171</v>
      </c>
      <c r="Q43">
        <v>3</v>
      </c>
      <c r="R43">
        <v>18.2</v>
      </c>
    </row>
    <row r="44" spans="1:18">
      <c r="A44">
        <v>1043</v>
      </c>
      <c r="B44" t="s">
        <v>20</v>
      </c>
      <c r="C44" t="s">
        <v>57</v>
      </c>
      <c r="D44" t="s">
        <v>73</v>
      </c>
      <c r="E44" s="2">
        <v>35384</v>
      </c>
      <c r="F44">
        <v>28</v>
      </c>
      <c r="G44" t="s">
        <v>90</v>
      </c>
      <c r="H44" t="s">
        <v>98</v>
      </c>
      <c r="I44" t="s">
        <v>108</v>
      </c>
      <c r="J44" t="s">
        <v>122</v>
      </c>
      <c r="K44" t="s">
        <v>127</v>
      </c>
      <c r="L44">
        <v>2090</v>
      </c>
      <c r="M44" s="2">
        <v>45276</v>
      </c>
      <c r="N44" s="2">
        <v>45889</v>
      </c>
      <c r="O44" t="s">
        <v>129</v>
      </c>
      <c r="P44" t="s">
        <v>172</v>
      </c>
      <c r="Q44">
        <v>3</v>
      </c>
      <c r="R44">
        <v>29.4</v>
      </c>
    </row>
    <row r="45" spans="1:18">
      <c r="A45">
        <v>1044</v>
      </c>
      <c r="B45" t="s">
        <v>18</v>
      </c>
      <c r="C45" t="s">
        <v>51</v>
      </c>
      <c r="D45" t="s">
        <v>73</v>
      </c>
      <c r="E45" s="2">
        <v>30543</v>
      </c>
      <c r="F45">
        <v>42</v>
      </c>
      <c r="G45" t="s">
        <v>83</v>
      </c>
      <c r="H45" t="s">
        <v>98</v>
      </c>
      <c r="I45" t="s">
        <v>119</v>
      </c>
      <c r="J45" t="s">
        <v>123</v>
      </c>
      <c r="K45" t="s">
        <v>126</v>
      </c>
      <c r="L45">
        <v>2650</v>
      </c>
      <c r="M45" s="2">
        <v>44982</v>
      </c>
      <c r="P45" t="s">
        <v>173</v>
      </c>
      <c r="Q45">
        <v>4</v>
      </c>
      <c r="R45">
        <v>14.5</v>
      </c>
    </row>
    <row r="46" spans="1:18">
      <c r="A46">
        <v>1045</v>
      </c>
      <c r="B46" t="s">
        <v>18</v>
      </c>
      <c r="C46" t="s">
        <v>63</v>
      </c>
      <c r="D46" t="s">
        <v>72</v>
      </c>
      <c r="E46" s="2">
        <v>30726</v>
      </c>
      <c r="F46">
        <v>41</v>
      </c>
      <c r="G46" t="s">
        <v>89</v>
      </c>
      <c r="H46" t="s">
        <v>102</v>
      </c>
      <c r="I46" t="s">
        <v>105</v>
      </c>
      <c r="J46" t="s">
        <v>124</v>
      </c>
      <c r="K46" t="s">
        <v>126</v>
      </c>
      <c r="L46">
        <v>2440</v>
      </c>
      <c r="M46" s="2">
        <v>45146</v>
      </c>
      <c r="N46" s="2">
        <v>45238</v>
      </c>
      <c r="O46" t="s">
        <v>129</v>
      </c>
      <c r="P46" t="s">
        <v>174</v>
      </c>
      <c r="Q46">
        <v>2</v>
      </c>
      <c r="R46">
        <v>11.1</v>
      </c>
    </row>
    <row r="47" spans="1:18">
      <c r="A47">
        <v>1046</v>
      </c>
      <c r="B47" t="s">
        <v>32</v>
      </c>
      <c r="C47" t="s">
        <v>63</v>
      </c>
      <c r="D47" t="s">
        <v>72</v>
      </c>
      <c r="E47" s="2">
        <v>32863</v>
      </c>
      <c r="F47">
        <v>35</v>
      </c>
      <c r="G47" t="s">
        <v>92</v>
      </c>
      <c r="H47" t="s">
        <v>99</v>
      </c>
      <c r="I47" t="s">
        <v>114</v>
      </c>
      <c r="J47" t="s">
        <v>124</v>
      </c>
      <c r="K47" t="s">
        <v>126</v>
      </c>
      <c r="L47">
        <v>1870</v>
      </c>
      <c r="M47" s="2">
        <v>44975</v>
      </c>
      <c r="P47" t="s">
        <v>175</v>
      </c>
      <c r="Q47">
        <v>2</v>
      </c>
      <c r="R47">
        <v>4.5</v>
      </c>
    </row>
    <row r="48" spans="1:18">
      <c r="A48">
        <v>1047</v>
      </c>
      <c r="B48" t="s">
        <v>36</v>
      </c>
      <c r="C48" t="s">
        <v>51</v>
      </c>
      <c r="D48" t="s">
        <v>73</v>
      </c>
      <c r="E48" s="2">
        <v>30140</v>
      </c>
      <c r="F48">
        <v>43</v>
      </c>
      <c r="G48" t="s">
        <v>88</v>
      </c>
      <c r="H48" t="s">
        <v>102</v>
      </c>
      <c r="I48" t="s">
        <v>104</v>
      </c>
      <c r="J48" t="s">
        <v>122</v>
      </c>
      <c r="K48" t="s">
        <v>126</v>
      </c>
      <c r="L48">
        <v>1880</v>
      </c>
      <c r="M48" s="2">
        <v>45554</v>
      </c>
      <c r="P48" t="s">
        <v>176</v>
      </c>
      <c r="Q48">
        <v>4</v>
      </c>
      <c r="R48">
        <v>10.5</v>
      </c>
    </row>
    <row r="49" spans="1:18">
      <c r="A49">
        <v>1048</v>
      </c>
      <c r="B49" t="s">
        <v>30</v>
      </c>
      <c r="C49" t="s">
        <v>42</v>
      </c>
      <c r="D49" t="s">
        <v>72</v>
      </c>
      <c r="E49" s="2">
        <v>33746</v>
      </c>
      <c r="F49">
        <v>33</v>
      </c>
      <c r="G49" t="s">
        <v>84</v>
      </c>
      <c r="H49" t="s">
        <v>100</v>
      </c>
      <c r="I49" t="s">
        <v>113</v>
      </c>
      <c r="J49" t="s">
        <v>124</v>
      </c>
      <c r="K49" t="s">
        <v>126</v>
      </c>
      <c r="L49">
        <v>2920</v>
      </c>
      <c r="M49" s="2">
        <v>45459</v>
      </c>
      <c r="N49" s="2">
        <v>45674</v>
      </c>
      <c r="O49" t="s">
        <v>130</v>
      </c>
      <c r="P49" t="s">
        <v>177</v>
      </c>
      <c r="Q49">
        <v>3</v>
      </c>
      <c r="R49">
        <v>34.7</v>
      </c>
    </row>
    <row r="50" spans="1:18">
      <c r="A50">
        <v>1049</v>
      </c>
      <c r="B50" t="s">
        <v>35</v>
      </c>
      <c r="C50" t="s">
        <v>51</v>
      </c>
      <c r="D50" t="s">
        <v>73</v>
      </c>
      <c r="E50" s="2">
        <v>30628</v>
      </c>
      <c r="F50">
        <v>41</v>
      </c>
      <c r="G50" t="s">
        <v>74</v>
      </c>
      <c r="H50" t="s">
        <v>103</v>
      </c>
      <c r="I50" t="s">
        <v>119</v>
      </c>
      <c r="J50" t="s">
        <v>124</v>
      </c>
      <c r="K50" t="s">
        <v>126</v>
      </c>
      <c r="L50">
        <v>2830</v>
      </c>
      <c r="M50" s="2">
        <v>45884</v>
      </c>
      <c r="P50" t="s">
        <v>178</v>
      </c>
      <c r="Q50">
        <v>3</v>
      </c>
      <c r="R50">
        <v>21.3</v>
      </c>
    </row>
    <row r="51" spans="1:18">
      <c r="A51">
        <v>1050</v>
      </c>
      <c r="B51" t="s">
        <v>34</v>
      </c>
      <c r="C51" t="s">
        <v>64</v>
      </c>
      <c r="D51" t="s">
        <v>72</v>
      </c>
      <c r="E51" s="2">
        <v>36910</v>
      </c>
      <c r="F51">
        <v>24</v>
      </c>
      <c r="G51" t="s">
        <v>86</v>
      </c>
      <c r="H51" t="s">
        <v>97</v>
      </c>
      <c r="I51" t="s">
        <v>112</v>
      </c>
      <c r="J51" t="s">
        <v>122</v>
      </c>
      <c r="K51" t="s">
        <v>126</v>
      </c>
      <c r="L51">
        <v>3540</v>
      </c>
      <c r="M51" s="2">
        <v>45502</v>
      </c>
      <c r="N51" s="2">
        <v>45731</v>
      </c>
      <c r="O51" t="s">
        <v>128</v>
      </c>
      <c r="P51" t="s">
        <v>179</v>
      </c>
      <c r="Q51">
        <v>3</v>
      </c>
      <c r="R51">
        <v>19.5</v>
      </c>
    </row>
    <row r="52" spans="1:18">
      <c r="A52">
        <v>1051</v>
      </c>
      <c r="B52" t="s">
        <v>30</v>
      </c>
      <c r="C52" t="s">
        <v>63</v>
      </c>
      <c r="D52" t="s">
        <v>72</v>
      </c>
      <c r="E52" s="2">
        <v>27081</v>
      </c>
      <c r="F52">
        <v>51</v>
      </c>
      <c r="G52" t="s">
        <v>84</v>
      </c>
      <c r="H52" t="s">
        <v>96</v>
      </c>
      <c r="I52" t="s">
        <v>107</v>
      </c>
      <c r="J52" t="s">
        <v>124</v>
      </c>
      <c r="K52" t="s">
        <v>126</v>
      </c>
      <c r="L52">
        <v>3550</v>
      </c>
      <c r="M52" s="2">
        <v>44455</v>
      </c>
      <c r="N52" s="2">
        <v>45201</v>
      </c>
      <c r="O52" t="s">
        <v>130</v>
      </c>
      <c r="P52" t="s">
        <v>180</v>
      </c>
      <c r="Q52">
        <v>4</v>
      </c>
      <c r="R52">
        <v>20.4</v>
      </c>
    </row>
    <row r="53" spans="1:18">
      <c r="A53">
        <v>1052</v>
      </c>
      <c r="B53" t="s">
        <v>39</v>
      </c>
      <c r="C53" t="s">
        <v>42</v>
      </c>
      <c r="D53" t="s">
        <v>72</v>
      </c>
      <c r="E53" s="2">
        <v>36448</v>
      </c>
      <c r="F53">
        <v>25</v>
      </c>
      <c r="G53" t="s">
        <v>81</v>
      </c>
      <c r="H53" t="s">
        <v>96</v>
      </c>
      <c r="I53" t="s">
        <v>121</v>
      </c>
      <c r="J53" t="s">
        <v>124</v>
      </c>
      <c r="K53" t="s">
        <v>126</v>
      </c>
      <c r="L53">
        <v>2810</v>
      </c>
      <c r="M53" s="2">
        <v>44263</v>
      </c>
      <c r="P53" t="s">
        <v>181</v>
      </c>
      <c r="Q53">
        <v>4</v>
      </c>
      <c r="R53">
        <v>18.8</v>
      </c>
    </row>
    <row r="54" spans="1:18">
      <c r="A54">
        <v>1053</v>
      </c>
      <c r="B54" t="s">
        <v>27</v>
      </c>
      <c r="C54" t="s">
        <v>48</v>
      </c>
      <c r="D54" t="s">
        <v>73</v>
      </c>
      <c r="E54" s="2">
        <v>38061</v>
      </c>
      <c r="F54">
        <v>21</v>
      </c>
      <c r="G54" t="s">
        <v>93</v>
      </c>
      <c r="H54" t="s">
        <v>94</v>
      </c>
      <c r="I54" t="s">
        <v>120</v>
      </c>
      <c r="J54" t="s">
        <v>123</v>
      </c>
      <c r="K54" t="s">
        <v>126</v>
      </c>
      <c r="L54">
        <v>2090</v>
      </c>
      <c r="M54" s="2">
        <v>45723</v>
      </c>
      <c r="N54" s="2">
        <v>45903</v>
      </c>
      <c r="O54" t="s">
        <v>128</v>
      </c>
      <c r="P54" t="s">
        <v>162</v>
      </c>
      <c r="Q54">
        <v>5</v>
      </c>
      <c r="R54">
        <v>19.6</v>
      </c>
    </row>
    <row r="55" spans="1:18">
      <c r="A55">
        <v>1054</v>
      </c>
      <c r="B55" t="s">
        <v>26</v>
      </c>
      <c r="C55" t="s">
        <v>62</v>
      </c>
      <c r="D55" t="s">
        <v>73</v>
      </c>
      <c r="E55" s="2">
        <v>36056</v>
      </c>
      <c r="F55">
        <v>27</v>
      </c>
      <c r="G55" t="s">
        <v>76</v>
      </c>
      <c r="H55" t="s">
        <v>98</v>
      </c>
      <c r="I55" t="s">
        <v>111</v>
      </c>
      <c r="J55" t="s">
        <v>123</v>
      </c>
      <c r="K55" t="s">
        <v>126</v>
      </c>
      <c r="L55">
        <v>2720</v>
      </c>
      <c r="M55" s="2">
        <v>45103</v>
      </c>
      <c r="N55" s="2">
        <v>45179</v>
      </c>
      <c r="O55" t="s">
        <v>130</v>
      </c>
      <c r="P55" t="s">
        <v>182</v>
      </c>
      <c r="Q55">
        <v>3</v>
      </c>
      <c r="R55">
        <v>25.9</v>
      </c>
    </row>
    <row r="56" spans="1:18">
      <c r="A56">
        <v>1055</v>
      </c>
      <c r="B56" t="s">
        <v>18</v>
      </c>
      <c r="C56" t="s">
        <v>65</v>
      </c>
      <c r="D56" t="s">
        <v>72</v>
      </c>
      <c r="E56" s="2">
        <v>28658</v>
      </c>
      <c r="F56">
        <v>47</v>
      </c>
      <c r="G56" t="s">
        <v>91</v>
      </c>
      <c r="H56" t="s">
        <v>95</v>
      </c>
      <c r="I56" t="s">
        <v>121</v>
      </c>
      <c r="J56" t="s">
        <v>124</v>
      </c>
      <c r="K56" t="s">
        <v>126</v>
      </c>
      <c r="L56">
        <v>3400</v>
      </c>
      <c r="M56" s="2">
        <v>44371</v>
      </c>
      <c r="P56" t="s">
        <v>183</v>
      </c>
      <c r="Q56">
        <v>3</v>
      </c>
      <c r="R56">
        <v>31</v>
      </c>
    </row>
    <row r="57" spans="1:18">
      <c r="A57">
        <v>1056</v>
      </c>
      <c r="B57" t="s">
        <v>37</v>
      </c>
      <c r="C57" t="s">
        <v>66</v>
      </c>
      <c r="D57" t="s">
        <v>73</v>
      </c>
      <c r="E57" s="2">
        <v>24351</v>
      </c>
      <c r="F57">
        <v>59</v>
      </c>
      <c r="G57" t="s">
        <v>90</v>
      </c>
      <c r="H57" t="s">
        <v>94</v>
      </c>
      <c r="I57" t="s">
        <v>113</v>
      </c>
      <c r="J57" t="s">
        <v>124</v>
      </c>
      <c r="K57" t="s">
        <v>126</v>
      </c>
      <c r="L57">
        <v>2790</v>
      </c>
      <c r="M57" s="2">
        <v>44748</v>
      </c>
      <c r="P57" t="s">
        <v>184</v>
      </c>
      <c r="Q57">
        <v>3</v>
      </c>
      <c r="R57">
        <v>19.5</v>
      </c>
    </row>
    <row r="58" spans="1:18">
      <c r="A58">
        <v>1057</v>
      </c>
      <c r="B58" t="s">
        <v>37</v>
      </c>
      <c r="C58" t="s">
        <v>56</v>
      </c>
      <c r="D58" t="s">
        <v>72</v>
      </c>
      <c r="E58" s="2">
        <v>25037</v>
      </c>
      <c r="F58">
        <v>57</v>
      </c>
      <c r="G58" t="s">
        <v>84</v>
      </c>
      <c r="H58" t="s">
        <v>102</v>
      </c>
      <c r="I58" t="s">
        <v>105</v>
      </c>
      <c r="J58" t="s">
        <v>125</v>
      </c>
      <c r="K58" t="s">
        <v>126</v>
      </c>
      <c r="L58">
        <v>1710</v>
      </c>
      <c r="M58" s="2">
        <v>44893</v>
      </c>
      <c r="N58" s="2">
        <v>45594</v>
      </c>
      <c r="O58" t="s">
        <v>130</v>
      </c>
      <c r="P58" t="s">
        <v>185</v>
      </c>
      <c r="Q58">
        <v>2</v>
      </c>
      <c r="R58">
        <v>14.7</v>
      </c>
    </row>
    <row r="59" spans="1:18">
      <c r="A59">
        <v>1058</v>
      </c>
      <c r="B59" t="s">
        <v>21</v>
      </c>
      <c r="C59" t="s">
        <v>67</v>
      </c>
      <c r="D59" t="s">
        <v>73</v>
      </c>
      <c r="E59" s="2">
        <v>24777</v>
      </c>
      <c r="F59">
        <v>57</v>
      </c>
      <c r="G59" t="s">
        <v>86</v>
      </c>
      <c r="H59" t="s">
        <v>96</v>
      </c>
      <c r="I59" t="s">
        <v>112</v>
      </c>
      <c r="J59" t="s">
        <v>123</v>
      </c>
      <c r="K59" t="s">
        <v>126</v>
      </c>
      <c r="L59">
        <v>1950</v>
      </c>
      <c r="M59" s="2">
        <v>45012</v>
      </c>
      <c r="P59" t="s">
        <v>186</v>
      </c>
      <c r="Q59">
        <v>3</v>
      </c>
      <c r="R59">
        <v>11.7</v>
      </c>
    </row>
    <row r="60" spans="1:18">
      <c r="A60">
        <v>1059</v>
      </c>
      <c r="B60" t="s">
        <v>35</v>
      </c>
      <c r="C60" t="s">
        <v>59</v>
      </c>
      <c r="D60" t="s">
        <v>72</v>
      </c>
      <c r="E60" s="2">
        <v>33725</v>
      </c>
      <c r="F60">
        <v>33</v>
      </c>
      <c r="G60" t="s">
        <v>87</v>
      </c>
      <c r="H60" t="s">
        <v>95</v>
      </c>
      <c r="I60" t="s">
        <v>116</v>
      </c>
      <c r="J60" t="s">
        <v>124</v>
      </c>
      <c r="K60" t="s">
        <v>126</v>
      </c>
      <c r="L60">
        <v>2550</v>
      </c>
      <c r="M60" s="2">
        <v>45643</v>
      </c>
      <c r="P60" t="s">
        <v>187</v>
      </c>
      <c r="Q60">
        <v>2</v>
      </c>
      <c r="R60">
        <v>3.3</v>
      </c>
    </row>
    <row r="61" spans="1:18">
      <c r="A61">
        <v>1060</v>
      </c>
      <c r="B61" t="s">
        <v>39</v>
      </c>
      <c r="C61" t="s">
        <v>48</v>
      </c>
      <c r="D61" t="s">
        <v>73</v>
      </c>
      <c r="E61" s="2">
        <v>35477</v>
      </c>
      <c r="F61">
        <v>28</v>
      </c>
      <c r="G61" t="s">
        <v>87</v>
      </c>
      <c r="H61" t="s">
        <v>96</v>
      </c>
      <c r="I61" t="s">
        <v>119</v>
      </c>
      <c r="J61" t="s">
        <v>124</v>
      </c>
      <c r="K61" t="s">
        <v>126</v>
      </c>
      <c r="L61">
        <v>3240</v>
      </c>
      <c r="M61" s="2">
        <v>44882</v>
      </c>
      <c r="N61" s="2">
        <v>45703</v>
      </c>
      <c r="O61" t="s">
        <v>128</v>
      </c>
      <c r="P61" t="s">
        <v>188</v>
      </c>
      <c r="Q61">
        <v>4</v>
      </c>
      <c r="R61">
        <v>17.9</v>
      </c>
    </row>
    <row r="62" spans="1:18">
      <c r="A62">
        <v>1061</v>
      </c>
      <c r="B62" t="s">
        <v>36</v>
      </c>
      <c r="C62" t="s">
        <v>43</v>
      </c>
      <c r="D62" t="s">
        <v>73</v>
      </c>
      <c r="E62" s="2">
        <v>35743</v>
      </c>
      <c r="F62">
        <v>27</v>
      </c>
      <c r="G62" t="s">
        <v>91</v>
      </c>
      <c r="H62" t="s">
        <v>101</v>
      </c>
      <c r="I62" t="s">
        <v>114</v>
      </c>
      <c r="J62" t="s">
        <v>124</v>
      </c>
      <c r="K62" t="s">
        <v>126</v>
      </c>
      <c r="L62">
        <v>3090</v>
      </c>
      <c r="M62" s="2">
        <v>44619</v>
      </c>
      <c r="N62" s="2">
        <v>45880</v>
      </c>
      <c r="O62" t="s">
        <v>130</v>
      </c>
      <c r="P62" t="s">
        <v>189</v>
      </c>
      <c r="Q62">
        <v>4</v>
      </c>
      <c r="R62">
        <v>25.8</v>
      </c>
    </row>
    <row r="63" spans="1:18">
      <c r="A63">
        <v>1062</v>
      </c>
      <c r="B63" t="s">
        <v>38</v>
      </c>
      <c r="C63" t="s">
        <v>49</v>
      </c>
      <c r="D63" t="s">
        <v>73</v>
      </c>
      <c r="E63" s="2">
        <v>25022</v>
      </c>
      <c r="F63">
        <v>57</v>
      </c>
      <c r="G63" t="s">
        <v>81</v>
      </c>
      <c r="H63" t="s">
        <v>102</v>
      </c>
      <c r="I63" t="s">
        <v>121</v>
      </c>
      <c r="J63" t="s">
        <v>124</v>
      </c>
      <c r="K63" t="s">
        <v>126</v>
      </c>
      <c r="L63">
        <v>2080</v>
      </c>
      <c r="M63" s="2">
        <v>45910</v>
      </c>
      <c r="P63" t="s">
        <v>190</v>
      </c>
      <c r="Q63">
        <v>3</v>
      </c>
      <c r="R63">
        <v>22.4</v>
      </c>
    </row>
    <row r="64" spans="1:18">
      <c r="A64">
        <v>1063</v>
      </c>
      <c r="B64" t="s">
        <v>25</v>
      </c>
      <c r="C64" t="s">
        <v>66</v>
      </c>
      <c r="D64" t="s">
        <v>73</v>
      </c>
      <c r="E64" s="2">
        <v>32226</v>
      </c>
      <c r="F64">
        <v>37</v>
      </c>
      <c r="G64" t="s">
        <v>85</v>
      </c>
      <c r="H64" t="s">
        <v>100</v>
      </c>
      <c r="I64" t="s">
        <v>116</v>
      </c>
      <c r="J64" t="s">
        <v>124</v>
      </c>
      <c r="K64" t="s">
        <v>127</v>
      </c>
      <c r="L64">
        <v>2150</v>
      </c>
      <c r="M64" s="2">
        <v>44723</v>
      </c>
      <c r="P64" t="s">
        <v>191</v>
      </c>
      <c r="Q64">
        <v>4</v>
      </c>
      <c r="R64">
        <v>27.3</v>
      </c>
    </row>
    <row r="65" spans="1:18">
      <c r="A65">
        <v>1064</v>
      </c>
      <c r="B65" t="s">
        <v>19</v>
      </c>
      <c r="C65" t="s">
        <v>45</v>
      </c>
      <c r="D65" t="s">
        <v>73</v>
      </c>
      <c r="E65" s="2">
        <v>27446</v>
      </c>
      <c r="F65">
        <v>50</v>
      </c>
      <c r="G65" t="s">
        <v>91</v>
      </c>
      <c r="H65" t="s">
        <v>98</v>
      </c>
      <c r="I65" t="s">
        <v>105</v>
      </c>
      <c r="J65" t="s">
        <v>122</v>
      </c>
      <c r="K65" t="s">
        <v>126</v>
      </c>
      <c r="L65">
        <v>3640</v>
      </c>
      <c r="M65" s="2">
        <v>44213</v>
      </c>
      <c r="P65" t="s">
        <v>192</v>
      </c>
      <c r="Q65">
        <v>1</v>
      </c>
      <c r="R65">
        <v>12.9</v>
      </c>
    </row>
    <row r="66" spans="1:18">
      <c r="A66">
        <v>1065</v>
      </c>
      <c r="B66" t="s">
        <v>38</v>
      </c>
      <c r="C66" t="s">
        <v>50</v>
      </c>
      <c r="D66" t="s">
        <v>73</v>
      </c>
      <c r="E66" s="2">
        <v>24846</v>
      </c>
      <c r="F66">
        <v>57</v>
      </c>
      <c r="G66" t="s">
        <v>80</v>
      </c>
      <c r="H66" t="s">
        <v>101</v>
      </c>
      <c r="I66" t="s">
        <v>112</v>
      </c>
      <c r="J66" t="s">
        <v>124</v>
      </c>
      <c r="K66" t="s">
        <v>126</v>
      </c>
      <c r="L66">
        <v>4280</v>
      </c>
      <c r="M66" s="2">
        <v>45252</v>
      </c>
      <c r="N66" s="2">
        <v>45835</v>
      </c>
      <c r="O66" t="s">
        <v>128</v>
      </c>
      <c r="P66" t="s">
        <v>142</v>
      </c>
      <c r="Q66">
        <v>3</v>
      </c>
      <c r="R66">
        <v>29.8</v>
      </c>
    </row>
    <row r="67" spans="1:18">
      <c r="A67">
        <v>1066</v>
      </c>
      <c r="B67" t="s">
        <v>32</v>
      </c>
      <c r="C67" t="s">
        <v>49</v>
      </c>
      <c r="D67" t="s">
        <v>73</v>
      </c>
      <c r="E67" s="2">
        <v>29444</v>
      </c>
      <c r="F67">
        <v>45</v>
      </c>
      <c r="G67" t="s">
        <v>79</v>
      </c>
      <c r="H67" t="s">
        <v>99</v>
      </c>
      <c r="I67" t="s">
        <v>106</v>
      </c>
      <c r="J67" t="s">
        <v>122</v>
      </c>
      <c r="K67" t="s">
        <v>126</v>
      </c>
      <c r="L67">
        <v>2560</v>
      </c>
      <c r="M67" s="2">
        <v>45394</v>
      </c>
      <c r="P67" t="s">
        <v>193</v>
      </c>
      <c r="Q67">
        <v>2</v>
      </c>
      <c r="R67">
        <v>6.2</v>
      </c>
    </row>
    <row r="68" spans="1:18">
      <c r="A68">
        <v>1067</v>
      </c>
      <c r="B68" t="s">
        <v>32</v>
      </c>
      <c r="C68" t="s">
        <v>59</v>
      </c>
      <c r="D68" t="s">
        <v>72</v>
      </c>
      <c r="E68" s="2">
        <v>29498</v>
      </c>
      <c r="F68">
        <v>44</v>
      </c>
      <c r="G68" t="s">
        <v>75</v>
      </c>
      <c r="H68" t="s">
        <v>102</v>
      </c>
      <c r="I68" t="s">
        <v>117</v>
      </c>
      <c r="J68" t="s">
        <v>124</v>
      </c>
      <c r="K68" t="s">
        <v>127</v>
      </c>
      <c r="L68">
        <v>1230</v>
      </c>
      <c r="M68" s="2">
        <v>44532</v>
      </c>
      <c r="P68" t="s">
        <v>194</v>
      </c>
      <c r="Q68">
        <v>4</v>
      </c>
      <c r="R68">
        <v>7</v>
      </c>
    </row>
    <row r="69" spans="1:18">
      <c r="A69">
        <v>1068</v>
      </c>
      <c r="B69" t="s">
        <v>35</v>
      </c>
      <c r="C69" t="s">
        <v>46</v>
      </c>
      <c r="D69" t="s">
        <v>73</v>
      </c>
      <c r="E69" s="2">
        <v>27246</v>
      </c>
      <c r="F69">
        <v>51</v>
      </c>
      <c r="G69" t="s">
        <v>75</v>
      </c>
      <c r="H69" t="s">
        <v>95</v>
      </c>
      <c r="I69" t="s">
        <v>120</v>
      </c>
      <c r="J69" t="s">
        <v>124</v>
      </c>
      <c r="K69" t="s">
        <v>127</v>
      </c>
      <c r="L69">
        <v>1670</v>
      </c>
      <c r="M69" s="2">
        <v>44633</v>
      </c>
      <c r="P69" t="s">
        <v>195</v>
      </c>
      <c r="Q69">
        <v>2</v>
      </c>
      <c r="R69">
        <v>21.8</v>
      </c>
    </row>
    <row r="70" spans="1:18">
      <c r="A70">
        <v>1069</v>
      </c>
      <c r="B70" t="s">
        <v>26</v>
      </c>
      <c r="C70" t="s">
        <v>46</v>
      </c>
      <c r="D70" t="s">
        <v>73</v>
      </c>
      <c r="E70" s="2">
        <v>28644</v>
      </c>
      <c r="F70">
        <v>47</v>
      </c>
      <c r="G70" t="s">
        <v>85</v>
      </c>
      <c r="H70" t="s">
        <v>102</v>
      </c>
      <c r="I70" t="s">
        <v>104</v>
      </c>
      <c r="J70" t="s">
        <v>124</v>
      </c>
      <c r="K70" t="s">
        <v>126</v>
      </c>
      <c r="L70">
        <v>1840</v>
      </c>
      <c r="M70" s="2">
        <v>44821</v>
      </c>
      <c r="P70" t="s">
        <v>196</v>
      </c>
      <c r="Q70">
        <v>2</v>
      </c>
      <c r="R70">
        <v>5</v>
      </c>
    </row>
    <row r="71" spans="1:18">
      <c r="A71">
        <v>1070</v>
      </c>
      <c r="B71" t="s">
        <v>39</v>
      </c>
      <c r="C71" t="s">
        <v>67</v>
      </c>
      <c r="D71" t="s">
        <v>73</v>
      </c>
      <c r="E71" s="2">
        <v>29329</v>
      </c>
      <c r="F71">
        <v>45</v>
      </c>
      <c r="G71" t="s">
        <v>75</v>
      </c>
      <c r="H71" t="s">
        <v>95</v>
      </c>
      <c r="I71" t="s">
        <v>107</v>
      </c>
      <c r="J71" t="s">
        <v>125</v>
      </c>
      <c r="K71" t="s">
        <v>127</v>
      </c>
      <c r="L71">
        <v>1830</v>
      </c>
      <c r="M71" s="2">
        <v>44843</v>
      </c>
      <c r="P71" t="s">
        <v>197</v>
      </c>
      <c r="Q71">
        <v>2</v>
      </c>
      <c r="R71">
        <v>21</v>
      </c>
    </row>
    <row r="72" spans="1:18">
      <c r="A72">
        <v>1071</v>
      </c>
      <c r="B72" t="s">
        <v>38</v>
      </c>
      <c r="C72" t="s">
        <v>45</v>
      </c>
      <c r="D72" t="s">
        <v>73</v>
      </c>
      <c r="E72" s="2">
        <v>30083</v>
      </c>
      <c r="F72">
        <v>43</v>
      </c>
      <c r="G72" t="s">
        <v>83</v>
      </c>
      <c r="H72" t="s">
        <v>100</v>
      </c>
      <c r="I72" t="s">
        <v>106</v>
      </c>
      <c r="J72" t="s">
        <v>122</v>
      </c>
      <c r="K72" t="s">
        <v>126</v>
      </c>
      <c r="L72">
        <v>4020</v>
      </c>
      <c r="M72" s="2">
        <v>44408</v>
      </c>
      <c r="P72" t="s">
        <v>198</v>
      </c>
      <c r="Q72">
        <v>5</v>
      </c>
      <c r="R72">
        <v>14</v>
      </c>
    </row>
    <row r="73" spans="1:18">
      <c r="A73">
        <v>1072</v>
      </c>
      <c r="B73" t="s">
        <v>21</v>
      </c>
      <c r="C73" t="s">
        <v>52</v>
      </c>
      <c r="D73" t="s">
        <v>72</v>
      </c>
      <c r="E73" s="2">
        <v>35272</v>
      </c>
      <c r="F73">
        <v>29</v>
      </c>
      <c r="G73" t="s">
        <v>91</v>
      </c>
      <c r="H73" t="s">
        <v>95</v>
      </c>
      <c r="I73" t="s">
        <v>121</v>
      </c>
      <c r="J73" t="s">
        <v>122</v>
      </c>
      <c r="K73" t="s">
        <v>126</v>
      </c>
      <c r="L73">
        <v>2550</v>
      </c>
      <c r="M73" s="2">
        <v>44441</v>
      </c>
      <c r="P73" t="s">
        <v>199</v>
      </c>
      <c r="Q73">
        <v>4</v>
      </c>
      <c r="R73">
        <v>22.9</v>
      </c>
    </row>
    <row r="74" spans="1:18">
      <c r="A74">
        <v>1073</v>
      </c>
      <c r="B74" t="s">
        <v>26</v>
      </c>
      <c r="C74" t="s">
        <v>54</v>
      </c>
      <c r="D74" t="s">
        <v>72</v>
      </c>
      <c r="E74" s="2">
        <v>35726</v>
      </c>
      <c r="F74">
        <v>27</v>
      </c>
      <c r="G74" t="s">
        <v>93</v>
      </c>
      <c r="H74" t="s">
        <v>97</v>
      </c>
      <c r="I74" t="s">
        <v>121</v>
      </c>
      <c r="J74" t="s">
        <v>123</v>
      </c>
      <c r="K74" t="s">
        <v>126</v>
      </c>
      <c r="L74">
        <v>3530</v>
      </c>
      <c r="M74" s="2">
        <v>44539</v>
      </c>
      <c r="P74" t="s">
        <v>200</v>
      </c>
      <c r="Q74">
        <v>5</v>
      </c>
      <c r="R74">
        <v>9.300000000000001</v>
      </c>
    </row>
    <row r="75" spans="1:18">
      <c r="A75">
        <v>1074</v>
      </c>
      <c r="B75" t="s">
        <v>39</v>
      </c>
      <c r="C75" t="s">
        <v>61</v>
      </c>
      <c r="D75" t="s">
        <v>72</v>
      </c>
      <c r="E75" s="2">
        <v>25733</v>
      </c>
      <c r="F75">
        <v>55</v>
      </c>
      <c r="G75" t="s">
        <v>75</v>
      </c>
      <c r="H75" t="s">
        <v>99</v>
      </c>
      <c r="I75" t="s">
        <v>104</v>
      </c>
      <c r="J75" t="s">
        <v>124</v>
      </c>
      <c r="K75" t="s">
        <v>126</v>
      </c>
      <c r="L75">
        <v>1820</v>
      </c>
      <c r="M75" s="2">
        <v>44246</v>
      </c>
      <c r="N75" s="2">
        <v>45657</v>
      </c>
      <c r="O75" t="s">
        <v>130</v>
      </c>
      <c r="P75" t="s">
        <v>201</v>
      </c>
      <c r="Q75">
        <v>5</v>
      </c>
      <c r="R75">
        <v>6.3</v>
      </c>
    </row>
    <row r="76" spans="1:18">
      <c r="A76">
        <v>1075</v>
      </c>
      <c r="B76" t="s">
        <v>33</v>
      </c>
      <c r="C76" t="s">
        <v>67</v>
      </c>
      <c r="D76" t="s">
        <v>73</v>
      </c>
      <c r="E76" s="2">
        <v>29113</v>
      </c>
      <c r="F76">
        <v>46</v>
      </c>
      <c r="G76" t="s">
        <v>84</v>
      </c>
      <c r="H76" t="s">
        <v>95</v>
      </c>
      <c r="I76" t="s">
        <v>109</v>
      </c>
      <c r="J76" t="s">
        <v>124</v>
      </c>
      <c r="K76" t="s">
        <v>126</v>
      </c>
      <c r="L76">
        <v>3310</v>
      </c>
      <c r="M76" s="2">
        <v>45301</v>
      </c>
      <c r="P76" t="s">
        <v>202</v>
      </c>
      <c r="Q76">
        <v>3</v>
      </c>
      <c r="R76">
        <v>14.4</v>
      </c>
    </row>
    <row r="77" spans="1:18">
      <c r="A77">
        <v>1076</v>
      </c>
      <c r="B77" t="s">
        <v>38</v>
      </c>
      <c r="C77" t="s">
        <v>42</v>
      </c>
      <c r="D77" t="s">
        <v>72</v>
      </c>
      <c r="E77" s="2">
        <v>28262</v>
      </c>
      <c r="F77">
        <v>48</v>
      </c>
      <c r="G77" t="s">
        <v>83</v>
      </c>
      <c r="H77" t="s">
        <v>95</v>
      </c>
      <c r="I77" t="s">
        <v>111</v>
      </c>
      <c r="J77" t="s">
        <v>122</v>
      </c>
      <c r="K77" t="s">
        <v>126</v>
      </c>
      <c r="L77">
        <v>2000</v>
      </c>
      <c r="M77" s="2">
        <v>45543</v>
      </c>
      <c r="P77" t="s">
        <v>203</v>
      </c>
      <c r="Q77">
        <v>3</v>
      </c>
      <c r="R77">
        <v>20</v>
      </c>
    </row>
    <row r="78" spans="1:18">
      <c r="A78">
        <v>1077</v>
      </c>
      <c r="B78" t="s">
        <v>40</v>
      </c>
      <c r="C78" t="s">
        <v>54</v>
      </c>
      <c r="D78" t="s">
        <v>72</v>
      </c>
      <c r="E78" s="2">
        <v>36027</v>
      </c>
      <c r="F78">
        <v>27</v>
      </c>
      <c r="G78" t="s">
        <v>93</v>
      </c>
      <c r="H78" t="s">
        <v>97</v>
      </c>
      <c r="I78" t="s">
        <v>116</v>
      </c>
      <c r="J78" t="s">
        <v>124</v>
      </c>
      <c r="K78" t="s">
        <v>126</v>
      </c>
      <c r="L78">
        <v>2950</v>
      </c>
      <c r="M78" s="2">
        <v>44428</v>
      </c>
      <c r="P78" t="s">
        <v>204</v>
      </c>
      <c r="Q78">
        <v>4</v>
      </c>
      <c r="R78">
        <v>24.5</v>
      </c>
    </row>
    <row r="79" spans="1:18">
      <c r="A79">
        <v>1078</v>
      </c>
      <c r="B79" t="s">
        <v>37</v>
      </c>
      <c r="C79" t="s">
        <v>68</v>
      </c>
      <c r="D79" t="s">
        <v>73</v>
      </c>
      <c r="E79" s="2">
        <v>31342</v>
      </c>
      <c r="F79">
        <v>39</v>
      </c>
      <c r="G79" t="s">
        <v>81</v>
      </c>
      <c r="H79" t="s">
        <v>101</v>
      </c>
      <c r="I79" t="s">
        <v>120</v>
      </c>
      <c r="J79" t="s">
        <v>123</v>
      </c>
      <c r="K79" t="s">
        <v>126</v>
      </c>
      <c r="L79">
        <v>4600</v>
      </c>
      <c r="M79" s="2">
        <v>45568</v>
      </c>
      <c r="P79" t="s">
        <v>205</v>
      </c>
      <c r="Q79">
        <v>3</v>
      </c>
      <c r="R79">
        <v>27.6</v>
      </c>
    </row>
    <row r="80" spans="1:18">
      <c r="A80">
        <v>1079</v>
      </c>
      <c r="B80" t="s">
        <v>30</v>
      </c>
      <c r="C80" t="s">
        <v>61</v>
      </c>
      <c r="D80" t="s">
        <v>72</v>
      </c>
      <c r="E80" s="2">
        <v>35226</v>
      </c>
      <c r="F80">
        <v>29</v>
      </c>
      <c r="G80" t="s">
        <v>84</v>
      </c>
      <c r="H80" t="s">
        <v>101</v>
      </c>
      <c r="I80" t="s">
        <v>106</v>
      </c>
      <c r="J80" t="s">
        <v>125</v>
      </c>
      <c r="K80" t="s">
        <v>126</v>
      </c>
      <c r="L80">
        <v>2870</v>
      </c>
      <c r="M80" s="2">
        <v>45056</v>
      </c>
      <c r="P80" t="s">
        <v>206</v>
      </c>
      <c r="Q80">
        <v>4</v>
      </c>
      <c r="R80">
        <v>7.4</v>
      </c>
    </row>
    <row r="81" spans="1:18">
      <c r="A81">
        <v>1080</v>
      </c>
      <c r="B81" t="s">
        <v>36</v>
      </c>
      <c r="C81" t="s">
        <v>45</v>
      </c>
      <c r="D81" t="s">
        <v>73</v>
      </c>
      <c r="E81" s="2">
        <v>37600</v>
      </c>
      <c r="F81">
        <v>22</v>
      </c>
      <c r="G81" t="s">
        <v>84</v>
      </c>
      <c r="H81" t="s">
        <v>101</v>
      </c>
      <c r="I81" t="s">
        <v>105</v>
      </c>
      <c r="J81" t="s">
        <v>123</v>
      </c>
      <c r="K81" t="s">
        <v>126</v>
      </c>
      <c r="L81">
        <v>4970</v>
      </c>
      <c r="M81" s="2">
        <v>45768</v>
      </c>
      <c r="P81" t="s">
        <v>207</v>
      </c>
      <c r="Q81">
        <v>3</v>
      </c>
      <c r="R81">
        <v>10</v>
      </c>
    </row>
    <row r="82" spans="1:18">
      <c r="A82">
        <v>1081</v>
      </c>
      <c r="B82" t="s">
        <v>31</v>
      </c>
      <c r="C82" t="s">
        <v>57</v>
      </c>
      <c r="D82" t="s">
        <v>73</v>
      </c>
      <c r="E82" s="2">
        <v>30127</v>
      </c>
      <c r="F82">
        <v>43</v>
      </c>
      <c r="G82" t="s">
        <v>85</v>
      </c>
      <c r="H82" t="s">
        <v>99</v>
      </c>
      <c r="I82" t="s">
        <v>110</v>
      </c>
      <c r="J82" t="s">
        <v>124</v>
      </c>
      <c r="K82" t="s">
        <v>126</v>
      </c>
      <c r="L82">
        <v>2850</v>
      </c>
      <c r="M82" s="2">
        <v>45566</v>
      </c>
      <c r="P82" t="s">
        <v>208</v>
      </c>
      <c r="Q82">
        <v>1</v>
      </c>
      <c r="R82">
        <v>26.8</v>
      </c>
    </row>
    <row r="83" spans="1:18">
      <c r="A83">
        <v>1082</v>
      </c>
      <c r="B83" t="s">
        <v>29</v>
      </c>
      <c r="C83" t="s">
        <v>44</v>
      </c>
      <c r="D83" t="s">
        <v>72</v>
      </c>
      <c r="E83" s="2">
        <v>29154</v>
      </c>
      <c r="F83">
        <v>45</v>
      </c>
      <c r="G83" t="s">
        <v>81</v>
      </c>
      <c r="H83" t="s">
        <v>96</v>
      </c>
      <c r="I83" t="s">
        <v>115</v>
      </c>
      <c r="J83" t="s">
        <v>124</v>
      </c>
      <c r="K83" t="s">
        <v>126</v>
      </c>
      <c r="L83">
        <v>2770</v>
      </c>
      <c r="M83" s="2">
        <v>45747</v>
      </c>
      <c r="N83" s="2">
        <v>45884</v>
      </c>
      <c r="O83" t="s">
        <v>130</v>
      </c>
      <c r="P83" t="s">
        <v>209</v>
      </c>
      <c r="Q83">
        <v>4</v>
      </c>
      <c r="R83">
        <v>25.2</v>
      </c>
    </row>
    <row r="84" spans="1:18">
      <c r="A84">
        <v>1083</v>
      </c>
      <c r="B84" t="s">
        <v>21</v>
      </c>
      <c r="C84" t="s">
        <v>69</v>
      </c>
      <c r="D84" t="s">
        <v>72</v>
      </c>
      <c r="E84" s="2">
        <v>25360</v>
      </c>
      <c r="F84">
        <v>56</v>
      </c>
      <c r="G84" t="s">
        <v>81</v>
      </c>
      <c r="H84" t="s">
        <v>103</v>
      </c>
      <c r="I84" t="s">
        <v>120</v>
      </c>
      <c r="J84" t="s">
        <v>123</v>
      </c>
      <c r="K84" t="s">
        <v>126</v>
      </c>
      <c r="L84">
        <v>2370</v>
      </c>
      <c r="M84" s="2">
        <v>45404</v>
      </c>
      <c r="P84" t="s">
        <v>210</v>
      </c>
      <c r="Q84">
        <v>5</v>
      </c>
      <c r="R84">
        <v>13.4</v>
      </c>
    </row>
    <row r="85" spans="1:18">
      <c r="A85">
        <v>1084</v>
      </c>
      <c r="B85" t="s">
        <v>26</v>
      </c>
      <c r="C85" t="s">
        <v>48</v>
      </c>
      <c r="D85" t="s">
        <v>73</v>
      </c>
      <c r="E85" s="2">
        <v>28772</v>
      </c>
      <c r="F85">
        <v>46</v>
      </c>
      <c r="G85" t="s">
        <v>79</v>
      </c>
      <c r="H85" t="s">
        <v>103</v>
      </c>
      <c r="I85" t="s">
        <v>113</v>
      </c>
      <c r="J85" t="s">
        <v>123</v>
      </c>
      <c r="K85" t="s">
        <v>126</v>
      </c>
      <c r="L85">
        <v>3870</v>
      </c>
      <c r="M85" s="2">
        <v>45853</v>
      </c>
      <c r="N85" s="2">
        <v>45924</v>
      </c>
      <c r="O85" t="s">
        <v>130</v>
      </c>
      <c r="P85" t="s">
        <v>204</v>
      </c>
      <c r="Q85">
        <v>2</v>
      </c>
      <c r="R85">
        <v>16.7</v>
      </c>
    </row>
    <row r="86" spans="1:18">
      <c r="A86">
        <v>1085</v>
      </c>
      <c r="B86" t="s">
        <v>26</v>
      </c>
      <c r="C86" t="s">
        <v>57</v>
      </c>
      <c r="D86" t="s">
        <v>73</v>
      </c>
      <c r="E86" s="2">
        <v>27955</v>
      </c>
      <c r="F86">
        <v>49</v>
      </c>
      <c r="G86" t="s">
        <v>79</v>
      </c>
      <c r="H86" t="s">
        <v>97</v>
      </c>
      <c r="I86" t="s">
        <v>112</v>
      </c>
      <c r="J86" t="s">
        <v>124</v>
      </c>
      <c r="K86" t="s">
        <v>126</v>
      </c>
      <c r="L86">
        <v>3110</v>
      </c>
      <c r="M86" s="2">
        <v>44350</v>
      </c>
      <c r="P86" t="s">
        <v>211</v>
      </c>
      <c r="Q86">
        <v>2</v>
      </c>
      <c r="R86">
        <v>4.8</v>
      </c>
    </row>
    <row r="87" spans="1:18">
      <c r="A87">
        <v>1086</v>
      </c>
      <c r="B87" t="s">
        <v>39</v>
      </c>
      <c r="C87" t="s">
        <v>63</v>
      </c>
      <c r="D87" t="s">
        <v>72</v>
      </c>
      <c r="E87" s="2">
        <v>24506</v>
      </c>
      <c r="F87">
        <v>58</v>
      </c>
      <c r="G87" t="s">
        <v>76</v>
      </c>
      <c r="H87" t="s">
        <v>96</v>
      </c>
      <c r="I87" t="s">
        <v>104</v>
      </c>
      <c r="J87" t="s">
        <v>124</v>
      </c>
      <c r="K87" t="s">
        <v>127</v>
      </c>
      <c r="L87">
        <v>1600</v>
      </c>
      <c r="M87" s="2">
        <v>45280</v>
      </c>
      <c r="N87" s="2">
        <v>45788</v>
      </c>
      <c r="O87" t="s">
        <v>129</v>
      </c>
      <c r="P87" t="s">
        <v>212</v>
      </c>
      <c r="Q87">
        <v>3</v>
      </c>
      <c r="R87">
        <v>32.4</v>
      </c>
    </row>
    <row r="88" spans="1:18">
      <c r="A88">
        <v>1087</v>
      </c>
      <c r="B88" t="s">
        <v>22</v>
      </c>
      <c r="C88" t="s">
        <v>70</v>
      </c>
      <c r="D88" t="s">
        <v>72</v>
      </c>
      <c r="E88" s="2">
        <v>27669</v>
      </c>
      <c r="F88">
        <v>50</v>
      </c>
      <c r="G88" t="s">
        <v>78</v>
      </c>
      <c r="H88" t="s">
        <v>96</v>
      </c>
      <c r="I88" t="s">
        <v>114</v>
      </c>
      <c r="J88" t="s">
        <v>123</v>
      </c>
      <c r="K88" t="s">
        <v>126</v>
      </c>
      <c r="L88">
        <v>2460</v>
      </c>
      <c r="M88" s="2">
        <v>45095</v>
      </c>
      <c r="P88" t="s">
        <v>213</v>
      </c>
      <c r="Q88">
        <v>3</v>
      </c>
      <c r="R88">
        <v>13.3</v>
      </c>
    </row>
    <row r="89" spans="1:18">
      <c r="A89">
        <v>1088</v>
      </c>
      <c r="B89" t="s">
        <v>35</v>
      </c>
      <c r="C89" t="s">
        <v>49</v>
      </c>
      <c r="D89" t="s">
        <v>73</v>
      </c>
      <c r="E89" s="2">
        <v>37673</v>
      </c>
      <c r="F89">
        <v>22</v>
      </c>
      <c r="G89" t="s">
        <v>89</v>
      </c>
      <c r="H89" t="s">
        <v>102</v>
      </c>
      <c r="I89" t="s">
        <v>106</v>
      </c>
      <c r="J89" t="s">
        <v>123</v>
      </c>
      <c r="K89" t="s">
        <v>126</v>
      </c>
      <c r="L89">
        <v>2240</v>
      </c>
      <c r="M89" s="2">
        <v>45732</v>
      </c>
      <c r="P89" t="s">
        <v>201</v>
      </c>
      <c r="Q89">
        <v>1</v>
      </c>
      <c r="R89">
        <v>23.7</v>
      </c>
    </row>
    <row r="90" spans="1:18">
      <c r="A90">
        <v>1089</v>
      </c>
      <c r="B90" t="s">
        <v>31</v>
      </c>
      <c r="C90" t="s">
        <v>62</v>
      </c>
      <c r="D90" t="s">
        <v>73</v>
      </c>
      <c r="E90" s="2">
        <v>28675</v>
      </c>
      <c r="F90">
        <v>47</v>
      </c>
      <c r="G90" t="s">
        <v>78</v>
      </c>
      <c r="H90" t="s">
        <v>102</v>
      </c>
      <c r="I90" t="s">
        <v>104</v>
      </c>
      <c r="J90" t="s">
        <v>124</v>
      </c>
      <c r="K90" t="s">
        <v>126</v>
      </c>
      <c r="L90">
        <v>1950</v>
      </c>
      <c r="M90" s="2">
        <v>45305</v>
      </c>
      <c r="P90" t="s">
        <v>214</v>
      </c>
      <c r="Q90">
        <v>3</v>
      </c>
      <c r="R90">
        <v>38.4</v>
      </c>
    </row>
    <row r="91" spans="1:18">
      <c r="A91">
        <v>1090</v>
      </c>
      <c r="B91" t="s">
        <v>38</v>
      </c>
      <c r="C91" t="s">
        <v>64</v>
      </c>
      <c r="D91" t="s">
        <v>72</v>
      </c>
      <c r="E91" s="2">
        <v>32900</v>
      </c>
      <c r="F91">
        <v>35</v>
      </c>
      <c r="G91" t="s">
        <v>90</v>
      </c>
      <c r="H91" t="s">
        <v>100</v>
      </c>
      <c r="I91" t="s">
        <v>106</v>
      </c>
      <c r="J91" t="s">
        <v>124</v>
      </c>
      <c r="K91" t="s">
        <v>126</v>
      </c>
      <c r="L91">
        <v>3620</v>
      </c>
      <c r="M91" s="2">
        <v>44319</v>
      </c>
      <c r="P91" t="s">
        <v>215</v>
      </c>
      <c r="Q91">
        <v>5</v>
      </c>
      <c r="R91">
        <v>9.300000000000001</v>
      </c>
    </row>
    <row r="92" spans="1:18">
      <c r="A92">
        <v>1091</v>
      </c>
      <c r="B92" t="s">
        <v>38</v>
      </c>
      <c r="C92" t="s">
        <v>46</v>
      </c>
      <c r="D92" t="s">
        <v>73</v>
      </c>
      <c r="E92" s="2">
        <v>35019</v>
      </c>
      <c r="F92">
        <v>29</v>
      </c>
      <c r="G92" t="s">
        <v>75</v>
      </c>
      <c r="H92" t="s">
        <v>99</v>
      </c>
      <c r="I92" t="s">
        <v>113</v>
      </c>
      <c r="J92" t="s">
        <v>124</v>
      </c>
      <c r="K92" t="s">
        <v>126</v>
      </c>
      <c r="L92">
        <v>2090</v>
      </c>
      <c r="M92" s="2">
        <v>45523</v>
      </c>
      <c r="P92" t="s">
        <v>216</v>
      </c>
      <c r="Q92">
        <v>3</v>
      </c>
      <c r="R92">
        <v>18.5</v>
      </c>
    </row>
    <row r="93" spans="1:18">
      <c r="A93">
        <v>1092</v>
      </c>
      <c r="B93" t="s">
        <v>20</v>
      </c>
      <c r="C93" t="s">
        <v>43</v>
      </c>
      <c r="D93" t="s">
        <v>73</v>
      </c>
      <c r="E93" s="2">
        <v>26681</v>
      </c>
      <c r="F93">
        <v>52</v>
      </c>
      <c r="G93" t="s">
        <v>76</v>
      </c>
      <c r="H93" t="s">
        <v>98</v>
      </c>
      <c r="I93" t="s">
        <v>107</v>
      </c>
      <c r="J93" t="s">
        <v>124</v>
      </c>
      <c r="K93" t="s">
        <v>126</v>
      </c>
      <c r="L93">
        <v>3350</v>
      </c>
      <c r="M93" s="2">
        <v>44274</v>
      </c>
      <c r="N93" s="2">
        <v>45177</v>
      </c>
      <c r="O93" t="s">
        <v>130</v>
      </c>
      <c r="P93" t="s">
        <v>217</v>
      </c>
      <c r="Q93">
        <v>2</v>
      </c>
      <c r="R93">
        <v>7.7</v>
      </c>
    </row>
    <row r="94" spans="1:18">
      <c r="A94">
        <v>1093</v>
      </c>
      <c r="B94" t="s">
        <v>32</v>
      </c>
      <c r="C94" t="s">
        <v>53</v>
      </c>
      <c r="D94" t="s">
        <v>73</v>
      </c>
      <c r="E94" s="2">
        <v>26010</v>
      </c>
      <c r="F94">
        <v>54</v>
      </c>
      <c r="G94" t="s">
        <v>75</v>
      </c>
      <c r="H94" t="s">
        <v>99</v>
      </c>
      <c r="I94" t="s">
        <v>110</v>
      </c>
      <c r="J94" t="s">
        <v>124</v>
      </c>
      <c r="K94" t="s">
        <v>126</v>
      </c>
      <c r="L94">
        <v>2070</v>
      </c>
      <c r="M94" s="2">
        <v>44903</v>
      </c>
      <c r="P94" t="s">
        <v>218</v>
      </c>
      <c r="Q94">
        <v>2</v>
      </c>
      <c r="R94">
        <v>26.4</v>
      </c>
    </row>
    <row r="95" spans="1:18">
      <c r="A95">
        <v>1094</v>
      </c>
      <c r="B95" t="s">
        <v>31</v>
      </c>
      <c r="C95" t="s">
        <v>71</v>
      </c>
      <c r="D95" t="s">
        <v>73</v>
      </c>
      <c r="E95" s="2">
        <v>25117</v>
      </c>
      <c r="F95">
        <v>56</v>
      </c>
      <c r="G95" t="s">
        <v>81</v>
      </c>
      <c r="H95" t="s">
        <v>94</v>
      </c>
      <c r="I95" t="s">
        <v>107</v>
      </c>
      <c r="J95" t="s">
        <v>124</v>
      </c>
      <c r="K95" t="s">
        <v>126</v>
      </c>
      <c r="L95">
        <v>2200</v>
      </c>
      <c r="M95" s="2">
        <v>44378</v>
      </c>
      <c r="P95" t="s">
        <v>219</v>
      </c>
      <c r="Q95">
        <v>3</v>
      </c>
      <c r="R95">
        <v>6.3</v>
      </c>
    </row>
    <row r="96" spans="1:18">
      <c r="A96">
        <v>1095</v>
      </c>
      <c r="B96" t="s">
        <v>34</v>
      </c>
      <c r="C96" t="s">
        <v>51</v>
      </c>
      <c r="D96" t="s">
        <v>73</v>
      </c>
      <c r="E96" s="2">
        <v>32420</v>
      </c>
      <c r="F96">
        <v>36</v>
      </c>
      <c r="G96" t="s">
        <v>81</v>
      </c>
      <c r="H96" t="s">
        <v>97</v>
      </c>
      <c r="I96" t="s">
        <v>117</v>
      </c>
      <c r="J96" t="s">
        <v>124</v>
      </c>
      <c r="K96" t="s">
        <v>126</v>
      </c>
      <c r="L96">
        <v>3270</v>
      </c>
      <c r="M96" s="2">
        <v>44606</v>
      </c>
      <c r="P96" t="s">
        <v>220</v>
      </c>
      <c r="Q96">
        <v>3</v>
      </c>
      <c r="R96">
        <v>19.9</v>
      </c>
    </row>
    <row r="97" spans="1:18">
      <c r="A97">
        <v>1096</v>
      </c>
      <c r="B97" t="s">
        <v>38</v>
      </c>
      <c r="C97" t="s">
        <v>71</v>
      </c>
      <c r="D97" t="s">
        <v>73</v>
      </c>
      <c r="E97" s="2">
        <v>25889</v>
      </c>
      <c r="F97">
        <v>54</v>
      </c>
      <c r="G97" t="s">
        <v>79</v>
      </c>
      <c r="H97" t="s">
        <v>99</v>
      </c>
      <c r="I97" t="s">
        <v>121</v>
      </c>
      <c r="J97" t="s">
        <v>124</v>
      </c>
      <c r="K97" t="s">
        <v>126</v>
      </c>
      <c r="L97">
        <v>2640</v>
      </c>
      <c r="M97" s="2">
        <v>44839</v>
      </c>
      <c r="P97" t="s">
        <v>221</v>
      </c>
      <c r="Q97">
        <v>2</v>
      </c>
      <c r="R97">
        <v>30.9</v>
      </c>
    </row>
    <row r="98" spans="1:18">
      <c r="A98">
        <v>1097</v>
      </c>
      <c r="B98" t="s">
        <v>26</v>
      </c>
      <c r="C98" t="s">
        <v>43</v>
      </c>
      <c r="D98" t="s">
        <v>73</v>
      </c>
      <c r="E98" s="2">
        <v>30727</v>
      </c>
      <c r="F98">
        <v>41</v>
      </c>
      <c r="G98" t="s">
        <v>91</v>
      </c>
      <c r="H98" t="s">
        <v>96</v>
      </c>
      <c r="I98" t="s">
        <v>112</v>
      </c>
      <c r="J98" t="s">
        <v>122</v>
      </c>
      <c r="K98" t="s">
        <v>126</v>
      </c>
      <c r="L98">
        <v>3780</v>
      </c>
      <c r="M98" s="2">
        <v>45794</v>
      </c>
      <c r="P98" t="s">
        <v>159</v>
      </c>
      <c r="Q98">
        <v>4</v>
      </c>
      <c r="R98">
        <v>0</v>
      </c>
    </row>
    <row r="99" spans="1:18">
      <c r="A99">
        <v>1098</v>
      </c>
      <c r="B99" t="s">
        <v>38</v>
      </c>
      <c r="C99" t="s">
        <v>71</v>
      </c>
      <c r="D99" t="s">
        <v>73</v>
      </c>
      <c r="E99" s="2">
        <v>28112</v>
      </c>
      <c r="F99">
        <v>48</v>
      </c>
      <c r="G99" t="s">
        <v>78</v>
      </c>
      <c r="H99" t="s">
        <v>101</v>
      </c>
      <c r="I99" t="s">
        <v>115</v>
      </c>
      <c r="J99" t="s">
        <v>122</v>
      </c>
      <c r="K99" t="s">
        <v>127</v>
      </c>
      <c r="L99">
        <v>2820</v>
      </c>
      <c r="M99" s="2">
        <v>44695</v>
      </c>
      <c r="P99" t="s">
        <v>222</v>
      </c>
      <c r="Q99">
        <v>3</v>
      </c>
      <c r="R99">
        <v>19.6</v>
      </c>
    </row>
    <row r="100" spans="1:18">
      <c r="A100">
        <v>1099</v>
      </c>
      <c r="B100" t="s">
        <v>27</v>
      </c>
      <c r="C100" t="s">
        <v>60</v>
      </c>
      <c r="D100" t="s">
        <v>72</v>
      </c>
      <c r="E100" s="2">
        <v>27876</v>
      </c>
      <c r="F100">
        <v>49</v>
      </c>
      <c r="G100" t="s">
        <v>76</v>
      </c>
      <c r="H100" t="s">
        <v>99</v>
      </c>
      <c r="I100" t="s">
        <v>115</v>
      </c>
      <c r="J100" t="s">
        <v>124</v>
      </c>
      <c r="K100" t="s">
        <v>126</v>
      </c>
      <c r="L100">
        <v>1970</v>
      </c>
      <c r="M100" s="2">
        <v>45763</v>
      </c>
      <c r="N100" s="2">
        <v>45878</v>
      </c>
      <c r="O100" t="s">
        <v>128</v>
      </c>
      <c r="P100" t="s">
        <v>223</v>
      </c>
      <c r="Q100">
        <v>3</v>
      </c>
      <c r="R100">
        <v>16.3</v>
      </c>
    </row>
    <row r="101" spans="1:18">
      <c r="A101">
        <v>1100</v>
      </c>
      <c r="B101" t="s">
        <v>38</v>
      </c>
      <c r="C101" t="s">
        <v>43</v>
      </c>
      <c r="D101" t="s">
        <v>73</v>
      </c>
      <c r="E101" s="2">
        <v>26126</v>
      </c>
      <c r="F101">
        <v>54</v>
      </c>
      <c r="G101" t="s">
        <v>81</v>
      </c>
      <c r="H101" t="s">
        <v>95</v>
      </c>
      <c r="I101" t="s">
        <v>117</v>
      </c>
      <c r="J101" t="s">
        <v>124</v>
      </c>
      <c r="K101" t="s">
        <v>126</v>
      </c>
      <c r="L101">
        <v>2520</v>
      </c>
      <c r="M101" s="2">
        <v>44258</v>
      </c>
      <c r="N101" s="2">
        <v>45389</v>
      </c>
      <c r="O101" t="s">
        <v>128</v>
      </c>
      <c r="P101" t="s">
        <v>224</v>
      </c>
      <c r="Q101">
        <v>4</v>
      </c>
      <c r="R101">
        <v>20.9</v>
      </c>
    </row>
    <row r="102" spans="1:18">
      <c r="A102">
        <v>1101</v>
      </c>
      <c r="B102" t="s">
        <v>36</v>
      </c>
      <c r="C102" t="s">
        <v>43</v>
      </c>
      <c r="D102" t="s">
        <v>73</v>
      </c>
      <c r="E102" s="2">
        <v>34827</v>
      </c>
      <c r="F102">
        <v>30</v>
      </c>
      <c r="G102" t="s">
        <v>92</v>
      </c>
      <c r="H102" t="s">
        <v>95</v>
      </c>
      <c r="I102" t="s">
        <v>112</v>
      </c>
      <c r="J102" t="s">
        <v>124</v>
      </c>
      <c r="K102" t="s">
        <v>126</v>
      </c>
      <c r="L102">
        <v>2170</v>
      </c>
      <c r="M102" s="2">
        <v>45268</v>
      </c>
      <c r="P102" t="s">
        <v>225</v>
      </c>
      <c r="Q102">
        <v>4</v>
      </c>
      <c r="R102">
        <v>27</v>
      </c>
    </row>
    <row r="103" spans="1:18">
      <c r="A103">
        <v>1102</v>
      </c>
      <c r="B103" t="s">
        <v>36</v>
      </c>
      <c r="C103" t="s">
        <v>42</v>
      </c>
      <c r="D103" t="s">
        <v>72</v>
      </c>
      <c r="E103" s="2">
        <v>33492</v>
      </c>
      <c r="F103">
        <v>34</v>
      </c>
      <c r="G103" t="s">
        <v>83</v>
      </c>
      <c r="H103" t="s">
        <v>102</v>
      </c>
      <c r="I103" t="s">
        <v>105</v>
      </c>
      <c r="J103" t="s">
        <v>122</v>
      </c>
      <c r="K103" t="s">
        <v>126</v>
      </c>
      <c r="L103">
        <v>2400</v>
      </c>
      <c r="M103" s="2">
        <v>44219</v>
      </c>
      <c r="P103" t="s">
        <v>226</v>
      </c>
      <c r="Q103">
        <v>1</v>
      </c>
      <c r="R103">
        <v>20.1</v>
      </c>
    </row>
    <row r="104" spans="1:18">
      <c r="A104">
        <v>1103</v>
      </c>
      <c r="B104" t="s">
        <v>39</v>
      </c>
      <c r="C104" t="s">
        <v>71</v>
      </c>
      <c r="D104" t="s">
        <v>73</v>
      </c>
      <c r="E104" s="2">
        <v>37898</v>
      </c>
      <c r="F104">
        <v>22</v>
      </c>
      <c r="G104" t="s">
        <v>93</v>
      </c>
      <c r="H104" t="s">
        <v>95</v>
      </c>
      <c r="I104" t="s">
        <v>107</v>
      </c>
      <c r="J104" t="s">
        <v>124</v>
      </c>
      <c r="K104" t="s">
        <v>126</v>
      </c>
      <c r="L104">
        <v>3210</v>
      </c>
      <c r="M104" s="2">
        <v>44923</v>
      </c>
      <c r="P104" t="s">
        <v>189</v>
      </c>
      <c r="Q104">
        <v>4</v>
      </c>
      <c r="R104">
        <v>31.5</v>
      </c>
    </row>
    <row r="105" spans="1:18">
      <c r="A105">
        <v>1104</v>
      </c>
      <c r="B105" t="s">
        <v>40</v>
      </c>
      <c r="C105" t="s">
        <v>58</v>
      </c>
      <c r="D105" t="s">
        <v>72</v>
      </c>
      <c r="E105" s="2">
        <v>33904</v>
      </c>
      <c r="F105">
        <v>32</v>
      </c>
      <c r="G105" t="s">
        <v>88</v>
      </c>
      <c r="H105" t="s">
        <v>99</v>
      </c>
      <c r="I105" t="s">
        <v>104</v>
      </c>
      <c r="J105" t="s">
        <v>123</v>
      </c>
      <c r="K105" t="s">
        <v>127</v>
      </c>
      <c r="L105">
        <v>1470</v>
      </c>
      <c r="M105" s="2">
        <v>44994</v>
      </c>
      <c r="P105" t="s">
        <v>227</v>
      </c>
      <c r="Q105">
        <v>3</v>
      </c>
      <c r="R105">
        <v>22.8</v>
      </c>
    </row>
    <row r="106" spans="1:18">
      <c r="A106">
        <v>1105</v>
      </c>
      <c r="B106" t="s">
        <v>32</v>
      </c>
      <c r="C106" t="s">
        <v>66</v>
      </c>
      <c r="D106" t="s">
        <v>73</v>
      </c>
      <c r="E106" s="2">
        <v>33148</v>
      </c>
      <c r="F106">
        <v>35</v>
      </c>
      <c r="G106" t="s">
        <v>74</v>
      </c>
      <c r="H106" t="s">
        <v>98</v>
      </c>
      <c r="I106" t="s">
        <v>121</v>
      </c>
      <c r="J106" t="s">
        <v>122</v>
      </c>
      <c r="K106" t="s">
        <v>126</v>
      </c>
      <c r="L106">
        <v>3740</v>
      </c>
      <c r="M106" s="2">
        <v>44639</v>
      </c>
      <c r="P106" t="s">
        <v>228</v>
      </c>
      <c r="Q106">
        <v>4</v>
      </c>
      <c r="R106">
        <v>22.5</v>
      </c>
    </row>
    <row r="107" spans="1:18">
      <c r="A107">
        <v>1106</v>
      </c>
      <c r="B107" t="s">
        <v>38</v>
      </c>
      <c r="C107" t="s">
        <v>54</v>
      </c>
      <c r="D107" t="s">
        <v>72</v>
      </c>
      <c r="E107" s="2">
        <v>31645</v>
      </c>
      <c r="F107">
        <v>39</v>
      </c>
      <c r="G107" t="s">
        <v>75</v>
      </c>
      <c r="H107" t="s">
        <v>94</v>
      </c>
      <c r="I107" t="s">
        <v>120</v>
      </c>
      <c r="J107" t="s">
        <v>123</v>
      </c>
      <c r="K107" t="s">
        <v>126</v>
      </c>
      <c r="L107">
        <v>1840</v>
      </c>
      <c r="M107" s="2">
        <v>44520</v>
      </c>
      <c r="N107" s="2">
        <v>44849</v>
      </c>
      <c r="O107" t="s">
        <v>130</v>
      </c>
      <c r="P107" t="s">
        <v>229</v>
      </c>
      <c r="Q107">
        <v>4</v>
      </c>
      <c r="R107">
        <v>29.3</v>
      </c>
    </row>
    <row r="108" spans="1:18">
      <c r="A108">
        <v>1107</v>
      </c>
      <c r="B108" t="s">
        <v>39</v>
      </c>
      <c r="C108" t="s">
        <v>57</v>
      </c>
      <c r="D108" t="s">
        <v>73</v>
      </c>
      <c r="E108" s="2">
        <v>37519</v>
      </c>
      <c r="F108">
        <v>23</v>
      </c>
      <c r="G108" t="s">
        <v>85</v>
      </c>
      <c r="H108" t="s">
        <v>102</v>
      </c>
      <c r="I108" t="s">
        <v>108</v>
      </c>
      <c r="J108" t="s">
        <v>124</v>
      </c>
      <c r="K108" t="s">
        <v>126</v>
      </c>
      <c r="L108">
        <v>2270</v>
      </c>
      <c r="M108" s="2">
        <v>45864</v>
      </c>
      <c r="P108" t="s">
        <v>230</v>
      </c>
      <c r="Q108">
        <v>2</v>
      </c>
      <c r="R108">
        <v>20.5</v>
      </c>
    </row>
    <row r="109" spans="1:18">
      <c r="A109">
        <v>1108</v>
      </c>
      <c r="B109" t="s">
        <v>26</v>
      </c>
      <c r="C109" t="s">
        <v>58</v>
      </c>
      <c r="D109" t="s">
        <v>72</v>
      </c>
      <c r="E109" s="2">
        <v>31027</v>
      </c>
      <c r="F109">
        <v>40</v>
      </c>
      <c r="G109" t="s">
        <v>78</v>
      </c>
      <c r="H109" t="s">
        <v>101</v>
      </c>
      <c r="I109" t="s">
        <v>108</v>
      </c>
      <c r="J109" t="s">
        <v>124</v>
      </c>
      <c r="K109" t="s">
        <v>126</v>
      </c>
      <c r="L109">
        <v>5150</v>
      </c>
      <c r="M109" s="2">
        <v>44356</v>
      </c>
      <c r="P109" t="s">
        <v>231</v>
      </c>
      <c r="Q109">
        <v>2</v>
      </c>
      <c r="R109">
        <v>5.4</v>
      </c>
    </row>
    <row r="110" spans="1:18">
      <c r="A110">
        <v>1109</v>
      </c>
      <c r="B110" t="s">
        <v>38</v>
      </c>
      <c r="C110" t="s">
        <v>46</v>
      </c>
      <c r="D110" t="s">
        <v>73</v>
      </c>
      <c r="E110" s="2">
        <v>29094</v>
      </c>
      <c r="F110">
        <v>46</v>
      </c>
      <c r="G110" t="s">
        <v>77</v>
      </c>
      <c r="H110" t="s">
        <v>96</v>
      </c>
      <c r="I110" t="s">
        <v>112</v>
      </c>
      <c r="J110" t="s">
        <v>125</v>
      </c>
      <c r="K110" t="s">
        <v>126</v>
      </c>
      <c r="L110">
        <v>2140</v>
      </c>
      <c r="M110" s="2">
        <v>44768</v>
      </c>
      <c r="P110" t="s">
        <v>232</v>
      </c>
      <c r="Q110">
        <v>2</v>
      </c>
      <c r="R110">
        <v>31.1</v>
      </c>
    </row>
    <row r="111" spans="1:18">
      <c r="A111">
        <v>1110</v>
      </c>
      <c r="B111" t="s">
        <v>19</v>
      </c>
      <c r="C111" t="s">
        <v>54</v>
      </c>
      <c r="D111" t="s">
        <v>72</v>
      </c>
      <c r="E111" s="2">
        <v>26231</v>
      </c>
      <c r="F111">
        <v>53</v>
      </c>
      <c r="G111" t="s">
        <v>84</v>
      </c>
      <c r="H111" t="s">
        <v>97</v>
      </c>
      <c r="I111" t="s">
        <v>118</v>
      </c>
      <c r="J111" t="s">
        <v>124</v>
      </c>
      <c r="K111" t="s">
        <v>127</v>
      </c>
      <c r="L111">
        <v>1720</v>
      </c>
      <c r="M111" s="2">
        <v>45487</v>
      </c>
      <c r="P111" t="s">
        <v>157</v>
      </c>
      <c r="Q111">
        <v>2</v>
      </c>
      <c r="R111">
        <v>24.2</v>
      </c>
    </row>
    <row r="112" spans="1:18">
      <c r="A112">
        <v>1111</v>
      </c>
      <c r="B112" t="s">
        <v>19</v>
      </c>
      <c r="C112" t="s">
        <v>44</v>
      </c>
      <c r="D112" t="s">
        <v>72</v>
      </c>
      <c r="E112" s="2">
        <v>27531</v>
      </c>
      <c r="F112">
        <v>50</v>
      </c>
      <c r="G112" t="s">
        <v>84</v>
      </c>
      <c r="H112" t="s">
        <v>99</v>
      </c>
      <c r="I112" t="s">
        <v>116</v>
      </c>
      <c r="J112" t="s">
        <v>123</v>
      </c>
      <c r="K112" t="s">
        <v>126</v>
      </c>
      <c r="L112">
        <v>2210</v>
      </c>
      <c r="M112" s="2">
        <v>45374</v>
      </c>
      <c r="P112" t="s">
        <v>233</v>
      </c>
      <c r="Q112">
        <v>3</v>
      </c>
      <c r="R112">
        <v>4.1</v>
      </c>
    </row>
    <row r="113" spans="1:18">
      <c r="A113">
        <v>1112</v>
      </c>
      <c r="B113" t="s">
        <v>34</v>
      </c>
      <c r="C113" t="s">
        <v>67</v>
      </c>
      <c r="D113" t="s">
        <v>73</v>
      </c>
      <c r="E113" s="2">
        <v>36491</v>
      </c>
      <c r="F113">
        <v>25</v>
      </c>
      <c r="G113" t="s">
        <v>93</v>
      </c>
      <c r="H113" t="s">
        <v>94</v>
      </c>
      <c r="I113" t="s">
        <v>112</v>
      </c>
      <c r="J113" t="s">
        <v>124</v>
      </c>
      <c r="K113" t="s">
        <v>126</v>
      </c>
      <c r="L113">
        <v>2530</v>
      </c>
      <c r="M113" s="2">
        <v>45846</v>
      </c>
      <c r="N113" s="2">
        <v>45924</v>
      </c>
      <c r="O113" t="s">
        <v>128</v>
      </c>
      <c r="P113" t="s">
        <v>234</v>
      </c>
      <c r="Q113">
        <v>2</v>
      </c>
      <c r="R113">
        <v>32.3</v>
      </c>
    </row>
    <row r="114" spans="1:18">
      <c r="A114">
        <v>1113</v>
      </c>
      <c r="B114" t="s">
        <v>30</v>
      </c>
      <c r="C114" t="s">
        <v>68</v>
      </c>
      <c r="D114" t="s">
        <v>73</v>
      </c>
      <c r="E114" s="2">
        <v>33379</v>
      </c>
      <c r="F114">
        <v>34</v>
      </c>
      <c r="G114" t="s">
        <v>83</v>
      </c>
      <c r="H114" t="s">
        <v>98</v>
      </c>
      <c r="I114" t="s">
        <v>107</v>
      </c>
      <c r="J114" t="s">
        <v>122</v>
      </c>
      <c r="K114" t="s">
        <v>126</v>
      </c>
      <c r="L114">
        <v>3190</v>
      </c>
      <c r="M114" s="2">
        <v>45242</v>
      </c>
      <c r="P114" t="s">
        <v>235</v>
      </c>
      <c r="Q114">
        <v>3</v>
      </c>
      <c r="R114">
        <v>12.5</v>
      </c>
    </row>
    <row r="115" spans="1:18">
      <c r="A115">
        <v>1114</v>
      </c>
      <c r="B115" t="s">
        <v>29</v>
      </c>
      <c r="C115" t="s">
        <v>58</v>
      </c>
      <c r="D115" t="s">
        <v>72</v>
      </c>
      <c r="E115" s="2">
        <v>24632</v>
      </c>
      <c r="F115">
        <v>58</v>
      </c>
      <c r="G115" t="s">
        <v>86</v>
      </c>
      <c r="H115" t="s">
        <v>102</v>
      </c>
      <c r="I115" t="s">
        <v>112</v>
      </c>
      <c r="J115" t="s">
        <v>122</v>
      </c>
      <c r="K115" t="s">
        <v>126</v>
      </c>
      <c r="L115">
        <v>1980</v>
      </c>
      <c r="M115" s="2">
        <v>44622</v>
      </c>
      <c r="P115" t="s">
        <v>236</v>
      </c>
      <c r="Q115">
        <v>4</v>
      </c>
      <c r="R115">
        <v>20.6</v>
      </c>
    </row>
    <row r="116" spans="1:18">
      <c r="A116">
        <v>1115</v>
      </c>
      <c r="B116" t="s">
        <v>18</v>
      </c>
      <c r="C116" t="s">
        <v>47</v>
      </c>
      <c r="D116" t="s">
        <v>72</v>
      </c>
      <c r="E116" s="2">
        <v>30766</v>
      </c>
      <c r="F116">
        <v>41</v>
      </c>
      <c r="G116" t="s">
        <v>82</v>
      </c>
      <c r="H116" t="s">
        <v>102</v>
      </c>
      <c r="I116" t="s">
        <v>112</v>
      </c>
      <c r="J116" t="s">
        <v>124</v>
      </c>
      <c r="K116" t="s">
        <v>126</v>
      </c>
      <c r="L116">
        <v>2490</v>
      </c>
      <c r="M116" s="2">
        <v>44702</v>
      </c>
      <c r="P116" t="s">
        <v>237</v>
      </c>
      <c r="Q116">
        <v>3</v>
      </c>
      <c r="R116">
        <v>3.6</v>
      </c>
    </row>
    <row r="117" spans="1:18">
      <c r="A117">
        <v>1116</v>
      </c>
      <c r="B117" t="s">
        <v>30</v>
      </c>
      <c r="C117" t="s">
        <v>45</v>
      </c>
      <c r="D117" t="s">
        <v>73</v>
      </c>
      <c r="E117" s="2">
        <v>36819</v>
      </c>
      <c r="F117">
        <v>24</v>
      </c>
      <c r="G117" t="s">
        <v>88</v>
      </c>
      <c r="H117" t="s">
        <v>98</v>
      </c>
      <c r="I117" t="s">
        <v>104</v>
      </c>
      <c r="J117" t="s">
        <v>123</v>
      </c>
      <c r="K117" t="s">
        <v>126</v>
      </c>
      <c r="L117">
        <v>2880</v>
      </c>
      <c r="M117" s="2">
        <v>45465</v>
      </c>
      <c r="P117" t="s">
        <v>238</v>
      </c>
      <c r="Q117">
        <v>3</v>
      </c>
      <c r="R117">
        <v>6.3</v>
      </c>
    </row>
    <row r="118" spans="1:18">
      <c r="A118">
        <v>1117</v>
      </c>
      <c r="B118" t="s">
        <v>32</v>
      </c>
      <c r="C118" t="s">
        <v>58</v>
      </c>
      <c r="D118" t="s">
        <v>72</v>
      </c>
      <c r="E118" s="2">
        <v>26043</v>
      </c>
      <c r="F118">
        <v>54</v>
      </c>
      <c r="G118" t="s">
        <v>82</v>
      </c>
      <c r="H118" t="s">
        <v>94</v>
      </c>
      <c r="I118" t="s">
        <v>112</v>
      </c>
      <c r="J118" t="s">
        <v>124</v>
      </c>
      <c r="K118" t="s">
        <v>126</v>
      </c>
      <c r="L118">
        <v>2610</v>
      </c>
      <c r="M118" s="2">
        <v>45457</v>
      </c>
      <c r="N118" s="2">
        <v>45526</v>
      </c>
      <c r="O118" t="s">
        <v>128</v>
      </c>
      <c r="P118" t="s">
        <v>239</v>
      </c>
      <c r="Q118">
        <v>2</v>
      </c>
      <c r="R118">
        <v>16.9</v>
      </c>
    </row>
    <row r="119" spans="1:18">
      <c r="A119">
        <v>1118</v>
      </c>
      <c r="B119" t="s">
        <v>23</v>
      </c>
      <c r="C119" t="s">
        <v>63</v>
      </c>
      <c r="D119" t="s">
        <v>72</v>
      </c>
      <c r="E119" s="2">
        <v>33672</v>
      </c>
      <c r="F119">
        <v>33</v>
      </c>
      <c r="G119" t="s">
        <v>88</v>
      </c>
      <c r="H119" t="s">
        <v>100</v>
      </c>
      <c r="I119" t="s">
        <v>121</v>
      </c>
      <c r="J119" t="s">
        <v>124</v>
      </c>
      <c r="K119" t="s">
        <v>126</v>
      </c>
      <c r="L119">
        <v>3670</v>
      </c>
      <c r="M119" s="2">
        <v>44471</v>
      </c>
      <c r="P119" t="s">
        <v>240</v>
      </c>
      <c r="Q119">
        <v>1</v>
      </c>
      <c r="R119">
        <v>25.8</v>
      </c>
    </row>
    <row r="120" spans="1:18">
      <c r="A120">
        <v>1119</v>
      </c>
      <c r="B120" t="s">
        <v>32</v>
      </c>
      <c r="C120" t="s">
        <v>43</v>
      </c>
      <c r="D120" t="s">
        <v>73</v>
      </c>
      <c r="E120" s="2">
        <v>30368</v>
      </c>
      <c r="F120">
        <v>42</v>
      </c>
      <c r="G120" t="s">
        <v>76</v>
      </c>
      <c r="H120" t="s">
        <v>99</v>
      </c>
      <c r="I120" t="s">
        <v>119</v>
      </c>
      <c r="J120" t="s">
        <v>124</v>
      </c>
      <c r="K120" t="s">
        <v>127</v>
      </c>
      <c r="L120">
        <v>1850</v>
      </c>
      <c r="M120" s="2">
        <v>45602</v>
      </c>
      <c r="P120" t="s">
        <v>241</v>
      </c>
      <c r="Q120">
        <v>3</v>
      </c>
      <c r="R120">
        <v>14.2</v>
      </c>
    </row>
    <row r="121" spans="1:18">
      <c r="A121">
        <v>1120</v>
      </c>
      <c r="B121" t="s">
        <v>18</v>
      </c>
      <c r="C121" t="s">
        <v>54</v>
      </c>
      <c r="D121" t="s">
        <v>72</v>
      </c>
      <c r="E121" s="2">
        <v>27888</v>
      </c>
      <c r="F121">
        <v>49</v>
      </c>
      <c r="G121" t="s">
        <v>84</v>
      </c>
      <c r="H121" t="s">
        <v>97</v>
      </c>
      <c r="I121" t="s">
        <v>112</v>
      </c>
      <c r="J121" t="s">
        <v>124</v>
      </c>
      <c r="K121" t="s">
        <v>126</v>
      </c>
      <c r="L121">
        <v>2810</v>
      </c>
      <c r="M121" s="2">
        <v>44253</v>
      </c>
      <c r="P121" t="s">
        <v>242</v>
      </c>
      <c r="Q121">
        <v>3</v>
      </c>
      <c r="R121">
        <v>11.3</v>
      </c>
    </row>
    <row r="122" spans="1:18">
      <c r="A122">
        <v>1121</v>
      </c>
      <c r="B122" t="s">
        <v>20</v>
      </c>
      <c r="C122" t="s">
        <v>71</v>
      </c>
      <c r="D122" t="s">
        <v>73</v>
      </c>
      <c r="E122" s="2">
        <v>33671</v>
      </c>
      <c r="F122">
        <v>33</v>
      </c>
      <c r="G122" t="s">
        <v>93</v>
      </c>
      <c r="H122" t="s">
        <v>102</v>
      </c>
      <c r="I122" t="s">
        <v>115</v>
      </c>
      <c r="J122" t="s">
        <v>122</v>
      </c>
      <c r="K122" t="s">
        <v>127</v>
      </c>
      <c r="L122">
        <v>1280</v>
      </c>
      <c r="M122" s="2">
        <v>45072</v>
      </c>
      <c r="P122" t="s">
        <v>243</v>
      </c>
      <c r="Q122">
        <v>4</v>
      </c>
      <c r="R122">
        <v>23.4</v>
      </c>
    </row>
    <row r="123" spans="1:18">
      <c r="A123">
        <v>1122</v>
      </c>
      <c r="B123" t="s">
        <v>36</v>
      </c>
      <c r="C123" t="s">
        <v>64</v>
      </c>
      <c r="D123" t="s">
        <v>72</v>
      </c>
      <c r="E123" s="2">
        <v>26589</v>
      </c>
      <c r="F123">
        <v>52</v>
      </c>
      <c r="G123" t="s">
        <v>88</v>
      </c>
      <c r="H123" t="s">
        <v>95</v>
      </c>
      <c r="I123" t="s">
        <v>106</v>
      </c>
      <c r="J123" t="s">
        <v>124</v>
      </c>
      <c r="K123" t="s">
        <v>126</v>
      </c>
      <c r="L123">
        <v>2600</v>
      </c>
      <c r="M123" s="2">
        <v>44643</v>
      </c>
      <c r="N123" s="2">
        <v>44804</v>
      </c>
      <c r="O123" t="s">
        <v>128</v>
      </c>
      <c r="P123" t="s">
        <v>244</v>
      </c>
      <c r="Q123">
        <v>1</v>
      </c>
      <c r="R123">
        <v>15.2</v>
      </c>
    </row>
    <row r="124" spans="1:18">
      <c r="A124">
        <v>1123</v>
      </c>
      <c r="B124" t="s">
        <v>33</v>
      </c>
      <c r="C124" t="s">
        <v>55</v>
      </c>
      <c r="D124" t="s">
        <v>73</v>
      </c>
      <c r="E124" s="2">
        <v>37090</v>
      </c>
      <c r="F124">
        <v>24</v>
      </c>
      <c r="G124" t="s">
        <v>82</v>
      </c>
      <c r="H124" t="s">
        <v>102</v>
      </c>
      <c r="I124" t="s">
        <v>111</v>
      </c>
      <c r="J124" t="s">
        <v>124</v>
      </c>
      <c r="K124" t="s">
        <v>126</v>
      </c>
      <c r="L124">
        <v>1820</v>
      </c>
      <c r="M124" s="2">
        <v>44584</v>
      </c>
      <c r="P124" t="s">
        <v>245</v>
      </c>
      <c r="Q124">
        <v>4</v>
      </c>
      <c r="R124">
        <v>0</v>
      </c>
    </row>
    <row r="125" spans="1:18">
      <c r="A125">
        <v>1124</v>
      </c>
      <c r="B125" t="s">
        <v>41</v>
      </c>
      <c r="C125" t="s">
        <v>44</v>
      </c>
      <c r="D125" t="s">
        <v>72</v>
      </c>
      <c r="E125" s="2">
        <v>28068</v>
      </c>
      <c r="F125">
        <v>48</v>
      </c>
      <c r="G125" t="s">
        <v>86</v>
      </c>
      <c r="H125" t="s">
        <v>101</v>
      </c>
      <c r="I125" t="s">
        <v>108</v>
      </c>
      <c r="J125" t="s">
        <v>124</v>
      </c>
      <c r="K125" t="s">
        <v>126</v>
      </c>
      <c r="L125">
        <v>4870</v>
      </c>
      <c r="M125" s="2">
        <v>44790</v>
      </c>
      <c r="N125" s="2">
        <v>45846</v>
      </c>
      <c r="O125" t="s">
        <v>128</v>
      </c>
      <c r="P125" t="s">
        <v>246</v>
      </c>
      <c r="Q125">
        <v>2</v>
      </c>
      <c r="R125">
        <v>35.6</v>
      </c>
    </row>
    <row r="126" spans="1:18">
      <c r="A126">
        <v>1125</v>
      </c>
      <c r="B126" t="s">
        <v>19</v>
      </c>
      <c r="C126" t="s">
        <v>64</v>
      </c>
      <c r="D126" t="s">
        <v>72</v>
      </c>
      <c r="E126" s="2">
        <v>27498</v>
      </c>
      <c r="F126">
        <v>50</v>
      </c>
      <c r="G126" t="s">
        <v>86</v>
      </c>
      <c r="H126" t="s">
        <v>94</v>
      </c>
      <c r="I126" t="s">
        <v>118</v>
      </c>
      <c r="J126" t="s">
        <v>124</v>
      </c>
      <c r="K126" t="s">
        <v>127</v>
      </c>
      <c r="L126">
        <v>1610</v>
      </c>
      <c r="M126" s="2">
        <v>45443</v>
      </c>
      <c r="P126" t="s">
        <v>182</v>
      </c>
      <c r="Q126">
        <v>3</v>
      </c>
      <c r="R126">
        <v>15.4</v>
      </c>
    </row>
    <row r="127" spans="1:18">
      <c r="A127">
        <v>1126</v>
      </c>
      <c r="B127" t="s">
        <v>21</v>
      </c>
      <c r="C127" t="s">
        <v>44</v>
      </c>
      <c r="D127" t="s">
        <v>72</v>
      </c>
      <c r="E127" s="2">
        <v>30784</v>
      </c>
      <c r="F127">
        <v>41</v>
      </c>
      <c r="G127" t="s">
        <v>75</v>
      </c>
      <c r="H127" t="s">
        <v>96</v>
      </c>
      <c r="I127" t="s">
        <v>118</v>
      </c>
      <c r="J127" t="s">
        <v>124</v>
      </c>
      <c r="K127" t="s">
        <v>126</v>
      </c>
      <c r="L127">
        <v>3220</v>
      </c>
      <c r="M127" s="2">
        <v>44361</v>
      </c>
      <c r="N127" s="2">
        <v>44732</v>
      </c>
      <c r="O127" t="s">
        <v>130</v>
      </c>
      <c r="P127" t="s">
        <v>247</v>
      </c>
      <c r="Q127">
        <v>4</v>
      </c>
      <c r="R127">
        <v>29.8</v>
      </c>
    </row>
    <row r="128" spans="1:18">
      <c r="A128">
        <v>1127</v>
      </c>
      <c r="B128" t="s">
        <v>18</v>
      </c>
      <c r="C128" t="s">
        <v>70</v>
      </c>
      <c r="D128" t="s">
        <v>72</v>
      </c>
      <c r="E128" s="2">
        <v>37564</v>
      </c>
      <c r="F128">
        <v>22</v>
      </c>
      <c r="G128" t="s">
        <v>79</v>
      </c>
      <c r="H128" t="s">
        <v>97</v>
      </c>
      <c r="I128" t="s">
        <v>107</v>
      </c>
      <c r="J128" t="s">
        <v>124</v>
      </c>
      <c r="K128" t="s">
        <v>127</v>
      </c>
      <c r="L128">
        <v>1270</v>
      </c>
      <c r="M128" s="2">
        <v>45650</v>
      </c>
      <c r="P128" t="s">
        <v>248</v>
      </c>
      <c r="Q128">
        <v>3</v>
      </c>
      <c r="R128">
        <v>0</v>
      </c>
    </row>
    <row r="129" spans="1:18">
      <c r="A129">
        <v>1128</v>
      </c>
      <c r="B129" t="s">
        <v>21</v>
      </c>
      <c r="C129" t="s">
        <v>49</v>
      </c>
      <c r="D129" t="s">
        <v>73</v>
      </c>
      <c r="E129" s="2">
        <v>24568</v>
      </c>
      <c r="F129">
        <v>58</v>
      </c>
      <c r="G129" t="s">
        <v>81</v>
      </c>
      <c r="H129" t="s">
        <v>94</v>
      </c>
      <c r="I129" t="s">
        <v>105</v>
      </c>
      <c r="J129" t="s">
        <v>124</v>
      </c>
      <c r="K129" t="s">
        <v>126</v>
      </c>
      <c r="L129">
        <v>2530</v>
      </c>
      <c r="M129" s="2">
        <v>45729</v>
      </c>
      <c r="P129" t="s">
        <v>249</v>
      </c>
      <c r="Q129">
        <v>4</v>
      </c>
      <c r="R129">
        <v>15.2</v>
      </c>
    </row>
    <row r="130" spans="1:18">
      <c r="A130">
        <v>1129</v>
      </c>
      <c r="B130" t="s">
        <v>27</v>
      </c>
      <c r="C130" t="s">
        <v>59</v>
      </c>
      <c r="D130" t="s">
        <v>72</v>
      </c>
      <c r="E130" s="2">
        <v>26944</v>
      </c>
      <c r="F130">
        <v>51</v>
      </c>
      <c r="G130" t="s">
        <v>78</v>
      </c>
      <c r="H130" t="s">
        <v>95</v>
      </c>
      <c r="I130" t="s">
        <v>113</v>
      </c>
      <c r="J130" t="s">
        <v>125</v>
      </c>
      <c r="K130" t="s">
        <v>126</v>
      </c>
      <c r="L130">
        <v>3080</v>
      </c>
      <c r="M130" s="2">
        <v>45779</v>
      </c>
      <c r="P130" t="s">
        <v>250</v>
      </c>
      <c r="Q130">
        <v>2</v>
      </c>
      <c r="R130">
        <v>22.5</v>
      </c>
    </row>
    <row r="131" spans="1:18">
      <c r="A131">
        <v>1130</v>
      </c>
      <c r="B131" t="s">
        <v>20</v>
      </c>
      <c r="C131" t="s">
        <v>49</v>
      </c>
      <c r="D131" t="s">
        <v>73</v>
      </c>
      <c r="E131" s="2">
        <v>36223</v>
      </c>
      <c r="F131">
        <v>26</v>
      </c>
      <c r="G131" t="s">
        <v>75</v>
      </c>
      <c r="H131" t="s">
        <v>97</v>
      </c>
      <c r="I131" t="s">
        <v>113</v>
      </c>
      <c r="J131" t="s">
        <v>124</v>
      </c>
      <c r="K131" t="s">
        <v>126</v>
      </c>
      <c r="L131">
        <v>2160</v>
      </c>
      <c r="M131" s="2">
        <v>45316</v>
      </c>
      <c r="P131" t="s">
        <v>176</v>
      </c>
      <c r="Q131">
        <v>2</v>
      </c>
      <c r="R131">
        <v>16.1</v>
      </c>
    </row>
    <row r="132" spans="1:18">
      <c r="A132">
        <v>1131</v>
      </c>
      <c r="B132" t="s">
        <v>28</v>
      </c>
      <c r="C132" t="s">
        <v>59</v>
      </c>
      <c r="D132" t="s">
        <v>72</v>
      </c>
      <c r="E132" s="2">
        <v>34283</v>
      </c>
      <c r="F132">
        <v>31</v>
      </c>
      <c r="G132" t="s">
        <v>90</v>
      </c>
      <c r="H132" t="s">
        <v>94</v>
      </c>
      <c r="I132" t="s">
        <v>113</v>
      </c>
      <c r="J132" t="s">
        <v>124</v>
      </c>
      <c r="K132" t="s">
        <v>126</v>
      </c>
      <c r="L132">
        <v>1860</v>
      </c>
      <c r="M132" s="2">
        <v>44310</v>
      </c>
      <c r="N132" s="2">
        <v>44718</v>
      </c>
      <c r="O132" t="s">
        <v>129</v>
      </c>
      <c r="P132" t="s">
        <v>251</v>
      </c>
      <c r="Q132">
        <v>2</v>
      </c>
      <c r="R132">
        <v>23.9</v>
      </c>
    </row>
    <row r="133" spans="1:18">
      <c r="A133">
        <v>1132</v>
      </c>
      <c r="B133" t="s">
        <v>27</v>
      </c>
      <c r="C133" t="s">
        <v>45</v>
      </c>
      <c r="D133" t="s">
        <v>73</v>
      </c>
      <c r="E133" s="2">
        <v>34449</v>
      </c>
      <c r="F133">
        <v>31</v>
      </c>
      <c r="G133" t="s">
        <v>81</v>
      </c>
      <c r="H133" t="s">
        <v>94</v>
      </c>
      <c r="I133" t="s">
        <v>119</v>
      </c>
      <c r="J133" t="s">
        <v>123</v>
      </c>
      <c r="K133" t="s">
        <v>126</v>
      </c>
      <c r="L133">
        <v>1850</v>
      </c>
      <c r="M133" s="2">
        <v>45127</v>
      </c>
      <c r="P133" t="s">
        <v>252</v>
      </c>
      <c r="Q133">
        <v>2</v>
      </c>
      <c r="R133">
        <v>41.5</v>
      </c>
    </row>
    <row r="134" spans="1:18">
      <c r="A134">
        <v>1133</v>
      </c>
      <c r="B134" t="s">
        <v>39</v>
      </c>
      <c r="C134" t="s">
        <v>70</v>
      </c>
      <c r="D134" t="s">
        <v>72</v>
      </c>
      <c r="E134" s="2">
        <v>26559</v>
      </c>
      <c r="F134">
        <v>53</v>
      </c>
      <c r="G134" t="s">
        <v>81</v>
      </c>
      <c r="H134" t="s">
        <v>99</v>
      </c>
      <c r="I134" t="s">
        <v>107</v>
      </c>
      <c r="J134" t="s">
        <v>122</v>
      </c>
      <c r="K134" t="s">
        <v>126</v>
      </c>
      <c r="L134">
        <v>2270</v>
      </c>
      <c r="M134" s="2">
        <v>45675</v>
      </c>
      <c r="P134" t="s">
        <v>202</v>
      </c>
      <c r="Q134">
        <v>3</v>
      </c>
      <c r="R134">
        <v>36.8</v>
      </c>
    </row>
    <row r="135" spans="1:18">
      <c r="A135">
        <v>1134</v>
      </c>
      <c r="B135" t="s">
        <v>31</v>
      </c>
      <c r="C135" t="s">
        <v>44</v>
      </c>
      <c r="D135" t="s">
        <v>72</v>
      </c>
      <c r="E135" s="2">
        <v>36060</v>
      </c>
      <c r="F135">
        <v>27</v>
      </c>
      <c r="G135" t="s">
        <v>85</v>
      </c>
      <c r="H135" t="s">
        <v>98</v>
      </c>
      <c r="I135" t="s">
        <v>104</v>
      </c>
      <c r="J135" t="s">
        <v>124</v>
      </c>
      <c r="K135" t="s">
        <v>126</v>
      </c>
      <c r="L135">
        <v>3650</v>
      </c>
      <c r="M135" s="2">
        <v>44591</v>
      </c>
      <c r="P135" t="s">
        <v>253</v>
      </c>
      <c r="Q135">
        <v>2</v>
      </c>
      <c r="R135">
        <v>18.1</v>
      </c>
    </row>
    <row r="136" spans="1:18">
      <c r="A136">
        <v>1135</v>
      </c>
      <c r="B136" t="s">
        <v>36</v>
      </c>
      <c r="C136" t="s">
        <v>53</v>
      </c>
      <c r="D136" t="s">
        <v>73</v>
      </c>
      <c r="E136" s="2">
        <v>30172</v>
      </c>
      <c r="F136">
        <v>43</v>
      </c>
      <c r="G136" t="s">
        <v>86</v>
      </c>
      <c r="H136" t="s">
        <v>96</v>
      </c>
      <c r="I136" t="s">
        <v>113</v>
      </c>
      <c r="J136" t="s">
        <v>123</v>
      </c>
      <c r="K136" t="s">
        <v>127</v>
      </c>
      <c r="L136">
        <v>1870</v>
      </c>
      <c r="M136" s="2">
        <v>45682</v>
      </c>
      <c r="P136" t="s">
        <v>254</v>
      </c>
      <c r="Q136">
        <v>3</v>
      </c>
      <c r="R136">
        <v>18</v>
      </c>
    </row>
    <row r="137" spans="1:18">
      <c r="A137">
        <v>1136</v>
      </c>
      <c r="B137" t="s">
        <v>18</v>
      </c>
      <c r="C137" t="s">
        <v>71</v>
      </c>
      <c r="D137" t="s">
        <v>73</v>
      </c>
      <c r="E137" s="2">
        <v>29636</v>
      </c>
      <c r="F137">
        <v>44</v>
      </c>
      <c r="G137" t="s">
        <v>91</v>
      </c>
      <c r="H137" t="s">
        <v>99</v>
      </c>
      <c r="I137" t="s">
        <v>119</v>
      </c>
      <c r="J137" t="s">
        <v>124</v>
      </c>
      <c r="K137" t="s">
        <v>126</v>
      </c>
      <c r="L137">
        <v>2290</v>
      </c>
      <c r="M137" s="2">
        <v>44261</v>
      </c>
      <c r="P137" t="s">
        <v>255</v>
      </c>
      <c r="Q137">
        <v>2</v>
      </c>
      <c r="R137">
        <v>26.9</v>
      </c>
    </row>
    <row r="138" spans="1:18">
      <c r="A138">
        <v>1137</v>
      </c>
      <c r="B138" t="s">
        <v>19</v>
      </c>
      <c r="C138" t="s">
        <v>43</v>
      </c>
      <c r="D138" t="s">
        <v>73</v>
      </c>
      <c r="E138" s="2">
        <v>31607</v>
      </c>
      <c r="F138">
        <v>39</v>
      </c>
      <c r="G138" t="s">
        <v>79</v>
      </c>
      <c r="H138" t="s">
        <v>99</v>
      </c>
      <c r="I138" t="s">
        <v>106</v>
      </c>
      <c r="J138" t="s">
        <v>124</v>
      </c>
      <c r="K138" t="s">
        <v>127</v>
      </c>
      <c r="L138">
        <v>1840</v>
      </c>
      <c r="M138" s="2">
        <v>44674</v>
      </c>
      <c r="P138" t="s">
        <v>256</v>
      </c>
      <c r="Q138">
        <v>3</v>
      </c>
      <c r="R138">
        <v>27.2</v>
      </c>
    </row>
    <row r="139" spans="1:18">
      <c r="A139">
        <v>1138</v>
      </c>
      <c r="B139" t="s">
        <v>31</v>
      </c>
      <c r="C139" t="s">
        <v>65</v>
      </c>
      <c r="D139" t="s">
        <v>72</v>
      </c>
      <c r="E139" s="2">
        <v>28953</v>
      </c>
      <c r="F139">
        <v>46</v>
      </c>
      <c r="G139" t="s">
        <v>81</v>
      </c>
      <c r="H139" t="s">
        <v>101</v>
      </c>
      <c r="I139" t="s">
        <v>105</v>
      </c>
      <c r="J139" t="s">
        <v>124</v>
      </c>
      <c r="K139" t="s">
        <v>127</v>
      </c>
      <c r="L139">
        <v>2820</v>
      </c>
      <c r="M139" s="2">
        <v>44690</v>
      </c>
      <c r="P139" t="s">
        <v>257</v>
      </c>
      <c r="Q139">
        <v>2</v>
      </c>
      <c r="R139">
        <v>14.8</v>
      </c>
    </row>
    <row r="140" spans="1:18">
      <c r="A140">
        <v>1139</v>
      </c>
      <c r="B140" t="s">
        <v>32</v>
      </c>
      <c r="C140" t="s">
        <v>63</v>
      </c>
      <c r="D140" t="s">
        <v>72</v>
      </c>
      <c r="E140" s="2">
        <v>31772</v>
      </c>
      <c r="F140">
        <v>38</v>
      </c>
      <c r="G140" t="s">
        <v>82</v>
      </c>
      <c r="H140" t="s">
        <v>101</v>
      </c>
      <c r="I140" t="s">
        <v>114</v>
      </c>
      <c r="J140" t="s">
        <v>122</v>
      </c>
      <c r="K140" t="s">
        <v>126</v>
      </c>
      <c r="L140">
        <v>2880</v>
      </c>
      <c r="M140" s="2">
        <v>44428</v>
      </c>
      <c r="N140" s="2">
        <v>44544</v>
      </c>
      <c r="O140" t="s">
        <v>130</v>
      </c>
      <c r="P140" t="s">
        <v>172</v>
      </c>
      <c r="Q140">
        <v>3</v>
      </c>
      <c r="R140">
        <v>25.8</v>
      </c>
    </row>
    <row r="141" spans="1:18">
      <c r="A141">
        <v>1140</v>
      </c>
      <c r="B141" t="s">
        <v>32</v>
      </c>
      <c r="C141" t="s">
        <v>44</v>
      </c>
      <c r="D141" t="s">
        <v>72</v>
      </c>
      <c r="E141" s="2">
        <v>27947</v>
      </c>
      <c r="F141">
        <v>49</v>
      </c>
      <c r="G141" t="s">
        <v>82</v>
      </c>
      <c r="H141" t="s">
        <v>94</v>
      </c>
      <c r="I141" t="s">
        <v>115</v>
      </c>
      <c r="J141" t="s">
        <v>124</v>
      </c>
      <c r="K141" t="s">
        <v>126</v>
      </c>
      <c r="L141">
        <v>2640</v>
      </c>
      <c r="M141" s="2">
        <v>44928</v>
      </c>
      <c r="P141" t="s">
        <v>207</v>
      </c>
      <c r="Q141">
        <v>3</v>
      </c>
      <c r="R141">
        <v>10.3</v>
      </c>
    </row>
    <row r="142" spans="1:18">
      <c r="A142">
        <v>1141</v>
      </c>
      <c r="B142" t="s">
        <v>32</v>
      </c>
      <c r="C142" t="s">
        <v>70</v>
      </c>
      <c r="D142" t="s">
        <v>72</v>
      </c>
      <c r="E142" s="2">
        <v>32106</v>
      </c>
      <c r="F142">
        <v>37</v>
      </c>
      <c r="G142" t="s">
        <v>91</v>
      </c>
      <c r="H142" t="s">
        <v>99</v>
      </c>
      <c r="I142" t="s">
        <v>117</v>
      </c>
      <c r="J142" t="s">
        <v>124</v>
      </c>
      <c r="K142" t="s">
        <v>127</v>
      </c>
      <c r="L142">
        <v>1630</v>
      </c>
      <c r="M142" s="2">
        <v>45904</v>
      </c>
      <c r="P142" t="s">
        <v>258</v>
      </c>
      <c r="Q142">
        <v>3</v>
      </c>
      <c r="R142">
        <v>8.1</v>
      </c>
    </row>
    <row r="143" spans="1:18">
      <c r="A143">
        <v>1142</v>
      </c>
      <c r="B143" t="s">
        <v>37</v>
      </c>
      <c r="C143" t="s">
        <v>55</v>
      </c>
      <c r="D143" t="s">
        <v>73</v>
      </c>
      <c r="E143" s="2">
        <v>28107</v>
      </c>
      <c r="F143">
        <v>48</v>
      </c>
      <c r="G143" t="s">
        <v>91</v>
      </c>
      <c r="H143" t="s">
        <v>99</v>
      </c>
      <c r="I143" t="s">
        <v>104</v>
      </c>
      <c r="J143" t="s">
        <v>122</v>
      </c>
      <c r="K143" t="s">
        <v>126</v>
      </c>
      <c r="L143">
        <v>2200</v>
      </c>
      <c r="M143" s="2">
        <v>45196</v>
      </c>
      <c r="N143" s="2">
        <v>45361</v>
      </c>
      <c r="O143" t="s">
        <v>129</v>
      </c>
      <c r="P143" t="s">
        <v>259</v>
      </c>
      <c r="Q143">
        <v>3</v>
      </c>
      <c r="R143">
        <v>25.7</v>
      </c>
    </row>
    <row r="144" spans="1:18">
      <c r="A144">
        <v>1143</v>
      </c>
      <c r="B144" t="s">
        <v>38</v>
      </c>
      <c r="C144" t="s">
        <v>45</v>
      </c>
      <c r="D144" t="s">
        <v>73</v>
      </c>
      <c r="E144" s="2">
        <v>36533</v>
      </c>
      <c r="F144">
        <v>25</v>
      </c>
      <c r="G144" t="s">
        <v>75</v>
      </c>
      <c r="H144" t="s">
        <v>100</v>
      </c>
      <c r="I144" t="s">
        <v>109</v>
      </c>
      <c r="J144" t="s">
        <v>125</v>
      </c>
      <c r="K144" t="s">
        <v>126</v>
      </c>
      <c r="L144">
        <v>4020</v>
      </c>
      <c r="M144" s="2">
        <v>45064</v>
      </c>
      <c r="N144" s="2">
        <v>45249</v>
      </c>
      <c r="O144" t="s">
        <v>128</v>
      </c>
      <c r="P144" t="s">
        <v>260</v>
      </c>
      <c r="Q144">
        <v>3</v>
      </c>
      <c r="R144">
        <v>19.4</v>
      </c>
    </row>
    <row r="145" spans="1:18">
      <c r="A145">
        <v>1144</v>
      </c>
      <c r="B145" t="s">
        <v>24</v>
      </c>
      <c r="C145" t="s">
        <v>68</v>
      </c>
      <c r="D145" t="s">
        <v>73</v>
      </c>
      <c r="E145" s="2">
        <v>34010</v>
      </c>
      <c r="F145">
        <v>32</v>
      </c>
      <c r="G145" t="s">
        <v>76</v>
      </c>
      <c r="H145" t="s">
        <v>94</v>
      </c>
      <c r="I145" t="s">
        <v>104</v>
      </c>
      <c r="J145" t="s">
        <v>124</v>
      </c>
      <c r="K145" t="s">
        <v>127</v>
      </c>
      <c r="L145">
        <v>1530</v>
      </c>
      <c r="M145" s="2">
        <v>44327</v>
      </c>
      <c r="P145" t="s">
        <v>261</v>
      </c>
      <c r="Q145">
        <v>3</v>
      </c>
      <c r="R145">
        <v>34.2</v>
      </c>
    </row>
    <row r="146" spans="1:18">
      <c r="A146">
        <v>1145</v>
      </c>
      <c r="B146" t="s">
        <v>35</v>
      </c>
      <c r="C146" t="s">
        <v>44</v>
      </c>
      <c r="D146" t="s">
        <v>72</v>
      </c>
      <c r="E146" s="2">
        <v>34579</v>
      </c>
      <c r="F146">
        <v>31</v>
      </c>
      <c r="G146" t="s">
        <v>92</v>
      </c>
      <c r="H146" t="s">
        <v>96</v>
      </c>
      <c r="I146" t="s">
        <v>107</v>
      </c>
      <c r="J146" t="s">
        <v>124</v>
      </c>
      <c r="K146" t="s">
        <v>126</v>
      </c>
      <c r="L146">
        <v>2860</v>
      </c>
      <c r="M146" s="2">
        <v>44304</v>
      </c>
      <c r="P146" t="s">
        <v>262</v>
      </c>
      <c r="Q146">
        <v>2</v>
      </c>
      <c r="R146">
        <v>22.3</v>
      </c>
    </row>
    <row r="147" spans="1:18">
      <c r="A147">
        <v>1146</v>
      </c>
      <c r="B147" t="s">
        <v>33</v>
      </c>
      <c r="C147" t="s">
        <v>50</v>
      </c>
      <c r="D147" t="s">
        <v>73</v>
      </c>
      <c r="E147" s="2">
        <v>33456</v>
      </c>
      <c r="F147">
        <v>34</v>
      </c>
      <c r="G147" t="s">
        <v>76</v>
      </c>
      <c r="H147" t="s">
        <v>98</v>
      </c>
      <c r="I147" t="s">
        <v>116</v>
      </c>
      <c r="J147" t="s">
        <v>124</v>
      </c>
      <c r="K147" t="s">
        <v>126</v>
      </c>
      <c r="L147">
        <v>2340</v>
      </c>
      <c r="M147" s="2">
        <v>44684</v>
      </c>
      <c r="P147" t="s">
        <v>263</v>
      </c>
      <c r="Q147">
        <v>2</v>
      </c>
      <c r="R147">
        <v>36</v>
      </c>
    </row>
    <row r="148" spans="1:18">
      <c r="A148">
        <v>1147</v>
      </c>
      <c r="B148" t="s">
        <v>23</v>
      </c>
      <c r="C148" t="s">
        <v>48</v>
      </c>
      <c r="D148" t="s">
        <v>73</v>
      </c>
      <c r="E148" s="2">
        <v>27902</v>
      </c>
      <c r="F148">
        <v>49</v>
      </c>
      <c r="G148" t="s">
        <v>89</v>
      </c>
      <c r="H148" t="s">
        <v>94</v>
      </c>
      <c r="I148" t="s">
        <v>113</v>
      </c>
      <c r="J148" t="s">
        <v>124</v>
      </c>
      <c r="K148" t="s">
        <v>126</v>
      </c>
      <c r="L148">
        <v>2640</v>
      </c>
      <c r="M148" s="2">
        <v>45630</v>
      </c>
      <c r="N148" s="2">
        <v>45922</v>
      </c>
      <c r="O148" t="s">
        <v>128</v>
      </c>
      <c r="P148" t="s">
        <v>264</v>
      </c>
      <c r="Q148">
        <v>2</v>
      </c>
      <c r="R148">
        <v>16.2</v>
      </c>
    </row>
    <row r="149" spans="1:18">
      <c r="A149">
        <v>1148</v>
      </c>
      <c r="B149" t="s">
        <v>27</v>
      </c>
      <c r="C149" t="s">
        <v>65</v>
      </c>
      <c r="D149" t="s">
        <v>72</v>
      </c>
      <c r="E149" s="2">
        <v>25770</v>
      </c>
      <c r="F149">
        <v>55</v>
      </c>
      <c r="G149" t="s">
        <v>92</v>
      </c>
      <c r="H149" t="s">
        <v>95</v>
      </c>
      <c r="I149" t="s">
        <v>110</v>
      </c>
      <c r="J149" t="s">
        <v>124</v>
      </c>
      <c r="K149" t="s">
        <v>127</v>
      </c>
      <c r="L149">
        <v>1930</v>
      </c>
      <c r="M149" s="2">
        <v>45198</v>
      </c>
      <c r="P149" t="s">
        <v>265</v>
      </c>
      <c r="Q149">
        <v>4</v>
      </c>
      <c r="R149">
        <v>3.4</v>
      </c>
    </row>
    <row r="150" spans="1:18">
      <c r="A150">
        <v>1149</v>
      </c>
      <c r="B150" t="s">
        <v>31</v>
      </c>
      <c r="C150" t="s">
        <v>63</v>
      </c>
      <c r="D150" t="s">
        <v>72</v>
      </c>
      <c r="E150" s="2">
        <v>32346</v>
      </c>
      <c r="F150">
        <v>37</v>
      </c>
      <c r="G150" t="s">
        <v>85</v>
      </c>
      <c r="H150" t="s">
        <v>101</v>
      </c>
      <c r="I150" t="s">
        <v>108</v>
      </c>
      <c r="J150" t="s">
        <v>123</v>
      </c>
      <c r="K150" t="s">
        <v>126</v>
      </c>
      <c r="L150">
        <v>5000</v>
      </c>
      <c r="M150" s="2">
        <v>45598</v>
      </c>
      <c r="P150" t="s">
        <v>266</v>
      </c>
      <c r="Q150">
        <v>3</v>
      </c>
      <c r="R150">
        <v>27</v>
      </c>
    </row>
    <row r="151" spans="1:18">
      <c r="A151">
        <v>1150</v>
      </c>
      <c r="B151" t="s">
        <v>34</v>
      </c>
      <c r="C151" t="s">
        <v>70</v>
      </c>
      <c r="D151" t="s">
        <v>72</v>
      </c>
      <c r="E151" s="2">
        <v>28563</v>
      </c>
      <c r="F151">
        <v>47</v>
      </c>
      <c r="G151" t="s">
        <v>92</v>
      </c>
      <c r="H151" t="s">
        <v>94</v>
      </c>
      <c r="I151" t="s">
        <v>112</v>
      </c>
      <c r="J151" t="s">
        <v>124</v>
      </c>
      <c r="K151" t="s">
        <v>126</v>
      </c>
      <c r="L151">
        <v>2550</v>
      </c>
      <c r="M151" s="2">
        <v>44200</v>
      </c>
      <c r="N151" s="2">
        <v>44727</v>
      </c>
      <c r="O151" t="s">
        <v>129</v>
      </c>
      <c r="P151" t="s">
        <v>267</v>
      </c>
      <c r="Q151">
        <v>3</v>
      </c>
      <c r="R151">
        <v>5.2</v>
      </c>
    </row>
    <row r="152" spans="1:18">
      <c r="A152">
        <v>1151</v>
      </c>
      <c r="B152" t="s">
        <v>21</v>
      </c>
      <c r="C152" t="s">
        <v>48</v>
      </c>
      <c r="D152" t="s">
        <v>73</v>
      </c>
      <c r="E152" s="2">
        <v>35040</v>
      </c>
      <c r="F152">
        <v>29</v>
      </c>
      <c r="G152" t="s">
        <v>80</v>
      </c>
      <c r="H152" t="s">
        <v>95</v>
      </c>
      <c r="I152" t="s">
        <v>116</v>
      </c>
      <c r="J152" t="s">
        <v>123</v>
      </c>
      <c r="K152" t="s">
        <v>126</v>
      </c>
      <c r="L152">
        <v>2950</v>
      </c>
      <c r="M152" s="2">
        <v>45659</v>
      </c>
      <c r="P152" t="s">
        <v>268</v>
      </c>
      <c r="Q152">
        <v>3</v>
      </c>
      <c r="R152">
        <v>30.1</v>
      </c>
    </row>
    <row r="153" spans="1:18">
      <c r="A153">
        <v>1152</v>
      </c>
      <c r="B153" t="s">
        <v>30</v>
      </c>
      <c r="C153" t="s">
        <v>56</v>
      </c>
      <c r="D153" t="s">
        <v>72</v>
      </c>
      <c r="E153" s="2">
        <v>35890</v>
      </c>
      <c r="F153">
        <v>27</v>
      </c>
      <c r="G153" t="s">
        <v>77</v>
      </c>
      <c r="H153" t="s">
        <v>95</v>
      </c>
      <c r="I153" t="s">
        <v>117</v>
      </c>
      <c r="J153" t="s">
        <v>124</v>
      </c>
      <c r="K153" t="s">
        <v>127</v>
      </c>
      <c r="L153">
        <v>1640</v>
      </c>
      <c r="M153" s="2">
        <v>44476</v>
      </c>
      <c r="P153" t="s">
        <v>269</v>
      </c>
      <c r="Q153">
        <v>3</v>
      </c>
      <c r="R153">
        <v>12.1</v>
      </c>
    </row>
    <row r="154" spans="1:18">
      <c r="A154">
        <v>1153</v>
      </c>
      <c r="B154" t="s">
        <v>38</v>
      </c>
      <c r="C154" t="s">
        <v>71</v>
      </c>
      <c r="D154" t="s">
        <v>73</v>
      </c>
      <c r="E154" s="2">
        <v>30137</v>
      </c>
      <c r="F154">
        <v>43</v>
      </c>
      <c r="G154" t="s">
        <v>74</v>
      </c>
      <c r="H154" t="s">
        <v>98</v>
      </c>
      <c r="I154" t="s">
        <v>114</v>
      </c>
      <c r="J154" t="s">
        <v>122</v>
      </c>
      <c r="K154" t="s">
        <v>126</v>
      </c>
      <c r="L154">
        <v>2140</v>
      </c>
      <c r="M154" s="2">
        <v>45224</v>
      </c>
      <c r="P154" t="s">
        <v>270</v>
      </c>
      <c r="Q154">
        <v>3</v>
      </c>
      <c r="R154">
        <v>13.6</v>
      </c>
    </row>
    <row r="155" spans="1:18">
      <c r="A155">
        <v>1154</v>
      </c>
      <c r="B155" t="s">
        <v>22</v>
      </c>
      <c r="C155" t="s">
        <v>49</v>
      </c>
      <c r="D155" t="s">
        <v>73</v>
      </c>
      <c r="E155" s="2">
        <v>34188</v>
      </c>
      <c r="F155">
        <v>32</v>
      </c>
      <c r="G155" t="s">
        <v>81</v>
      </c>
      <c r="H155" t="s">
        <v>94</v>
      </c>
      <c r="I155" t="s">
        <v>107</v>
      </c>
      <c r="J155" t="s">
        <v>124</v>
      </c>
      <c r="K155" t="s">
        <v>126</v>
      </c>
      <c r="L155">
        <v>2730</v>
      </c>
      <c r="M155" s="2">
        <v>45428</v>
      </c>
      <c r="N155" s="2">
        <v>45567</v>
      </c>
      <c r="O155" t="s">
        <v>131</v>
      </c>
      <c r="P155" t="s">
        <v>271</v>
      </c>
      <c r="Q155">
        <v>2</v>
      </c>
      <c r="R155">
        <v>8.199999999999999</v>
      </c>
    </row>
    <row r="156" spans="1:18">
      <c r="A156">
        <v>1155</v>
      </c>
      <c r="B156" t="s">
        <v>36</v>
      </c>
      <c r="C156" t="s">
        <v>61</v>
      </c>
      <c r="D156" t="s">
        <v>72</v>
      </c>
      <c r="E156" s="2">
        <v>27717</v>
      </c>
      <c r="F156">
        <v>49</v>
      </c>
      <c r="G156" t="s">
        <v>90</v>
      </c>
      <c r="H156" t="s">
        <v>97</v>
      </c>
      <c r="I156" t="s">
        <v>111</v>
      </c>
      <c r="J156" t="s">
        <v>123</v>
      </c>
      <c r="K156" t="s">
        <v>126</v>
      </c>
      <c r="L156">
        <v>2150</v>
      </c>
      <c r="M156" s="2">
        <v>45096</v>
      </c>
      <c r="N156" s="2">
        <v>45471</v>
      </c>
      <c r="O156" t="s">
        <v>128</v>
      </c>
      <c r="P156" t="s">
        <v>147</v>
      </c>
      <c r="Q156">
        <v>1</v>
      </c>
      <c r="R156">
        <v>11.1</v>
      </c>
    </row>
    <row r="157" spans="1:18">
      <c r="A157">
        <v>1156</v>
      </c>
      <c r="B157" t="s">
        <v>35</v>
      </c>
      <c r="C157" t="s">
        <v>49</v>
      </c>
      <c r="D157" t="s">
        <v>73</v>
      </c>
      <c r="E157" s="2">
        <v>38180</v>
      </c>
      <c r="F157">
        <v>21</v>
      </c>
      <c r="G157" t="s">
        <v>93</v>
      </c>
      <c r="H157" t="s">
        <v>103</v>
      </c>
      <c r="I157" t="s">
        <v>106</v>
      </c>
      <c r="J157" t="s">
        <v>123</v>
      </c>
      <c r="K157" t="s">
        <v>126</v>
      </c>
      <c r="L157">
        <v>2530</v>
      </c>
      <c r="M157" s="2">
        <v>45008</v>
      </c>
      <c r="P157" t="s">
        <v>272</v>
      </c>
      <c r="Q157">
        <v>4</v>
      </c>
      <c r="R157">
        <v>0.6</v>
      </c>
    </row>
    <row r="158" spans="1:18">
      <c r="A158">
        <v>1157</v>
      </c>
      <c r="B158" t="s">
        <v>25</v>
      </c>
      <c r="C158" t="s">
        <v>46</v>
      </c>
      <c r="D158" t="s">
        <v>73</v>
      </c>
      <c r="E158" s="2">
        <v>30974</v>
      </c>
      <c r="F158">
        <v>40</v>
      </c>
      <c r="G158" t="s">
        <v>91</v>
      </c>
      <c r="H158" t="s">
        <v>98</v>
      </c>
      <c r="I158" t="s">
        <v>115</v>
      </c>
      <c r="J158" t="s">
        <v>125</v>
      </c>
      <c r="K158" t="s">
        <v>126</v>
      </c>
      <c r="L158">
        <v>2390</v>
      </c>
      <c r="M158" s="2">
        <v>45605</v>
      </c>
      <c r="P158" t="s">
        <v>273</v>
      </c>
      <c r="Q158">
        <v>3</v>
      </c>
      <c r="R158">
        <v>25.9</v>
      </c>
    </row>
    <row r="159" spans="1:18">
      <c r="A159">
        <v>1158</v>
      </c>
      <c r="B159" t="s">
        <v>24</v>
      </c>
      <c r="C159" t="s">
        <v>49</v>
      </c>
      <c r="D159" t="s">
        <v>73</v>
      </c>
      <c r="E159" s="2">
        <v>35951</v>
      </c>
      <c r="F159">
        <v>27</v>
      </c>
      <c r="G159" t="s">
        <v>76</v>
      </c>
      <c r="H159" t="s">
        <v>102</v>
      </c>
      <c r="I159" t="s">
        <v>119</v>
      </c>
      <c r="J159" t="s">
        <v>124</v>
      </c>
      <c r="K159" t="s">
        <v>126</v>
      </c>
      <c r="L159">
        <v>2250</v>
      </c>
      <c r="M159" s="2">
        <v>44561</v>
      </c>
      <c r="N159" s="2">
        <v>45481</v>
      </c>
      <c r="O159" t="s">
        <v>128</v>
      </c>
      <c r="P159" t="s">
        <v>274</v>
      </c>
      <c r="Q159">
        <v>3</v>
      </c>
      <c r="R159">
        <v>3.1</v>
      </c>
    </row>
    <row r="160" spans="1:18">
      <c r="A160">
        <v>1159</v>
      </c>
      <c r="B160" t="s">
        <v>29</v>
      </c>
      <c r="C160" t="s">
        <v>43</v>
      </c>
      <c r="D160" t="s">
        <v>73</v>
      </c>
      <c r="E160" s="2">
        <v>25468</v>
      </c>
      <c r="F160">
        <v>56</v>
      </c>
      <c r="G160" t="s">
        <v>77</v>
      </c>
      <c r="H160" t="s">
        <v>102</v>
      </c>
      <c r="I160" t="s">
        <v>118</v>
      </c>
      <c r="J160" t="s">
        <v>124</v>
      </c>
      <c r="K160" t="s">
        <v>126</v>
      </c>
      <c r="L160">
        <v>2500</v>
      </c>
      <c r="M160" s="2">
        <v>45355</v>
      </c>
      <c r="P160" t="s">
        <v>275</v>
      </c>
      <c r="Q160">
        <v>4</v>
      </c>
      <c r="R160">
        <v>11.5</v>
      </c>
    </row>
    <row r="161" spans="1:18">
      <c r="A161">
        <v>1160</v>
      </c>
      <c r="B161" t="s">
        <v>24</v>
      </c>
      <c r="C161" t="s">
        <v>44</v>
      </c>
      <c r="D161" t="s">
        <v>72</v>
      </c>
      <c r="E161" s="2">
        <v>35473</v>
      </c>
      <c r="F161">
        <v>28</v>
      </c>
      <c r="G161" t="s">
        <v>91</v>
      </c>
      <c r="H161" t="s">
        <v>94</v>
      </c>
      <c r="I161" t="s">
        <v>121</v>
      </c>
      <c r="J161" t="s">
        <v>124</v>
      </c>
      <c r="K161" t="s">
        <v>126</v>
      </c>
      <c r="L161">
        <v>2260</v>
      </c>
      <c r="M161" s="2">
        <v>45496</v>
      </c>
      <c r="N161" s="2">
        <v>45845</v>
      </c>
      <c r="O161" t="s">
        <v>129</v>
      </c>
      <c r="P161" t="s">
        <v>276</v>
      </c>
      <c r="Q161">
        <v>3</v>
      </c>
      <c r="R161">
        <v>24.5</v>
      </c>
    </row>
    <row r="162" spans="1:18">
      <c r="A162">
        <v>1161</v>
      </c>
      <c r="B162" t="s">
        <v>28</v>
      </c>
      <c r="C162" t="s">
        <v>66</v>
      </c>
      <c r="D162" t="s">
        <v>73</v>
      </c>
      <c r="E162" s="2">
        <v>33156</v>
      </c>
      <c r="F162">
        <v>34</v>
      </c>
      <c r="G162" t="s">
        <v>93</v>
      </c>
      <c r="H162" t="s">
        <v>96</v>
      </c>
      <c r="I162" t="s">
        <v>113</v>
      </c>
      <c r="J162" t="s">
        <v>122</v>
      </c>
      <c r="K162" t="s">
        <v>126</v>
      </c>
      <c r="L162">
        <v>2770</v>
      </c>
      <c r="M162" s="2">
        <v>44381</v>
      </c>
      <c r="P162" t="s">
        <v>277</v>
      </c>
      <c r="Q162">
        <v>5</v>
      </c>
      <c r="R162">
        <v>0</v>
      </c>
    </row>
    <row r="163" spans="1:18">
      <c r="A163">
        <v>1162</v>
      </c>
      <c r="B163" t="s">
        <v>24</v>
      </c>
      <c r="C163" t="s">
        <v>46</v>
      </c>
      <c r="D163" t="s">
        <v>73</v>
      </c>
      <c r="E163" s="2">
        <v>29021</v>
      </c>
      <c r="F163">
        <v>46</v>
      </c>
      <c r="G163" t="s">
        <v>76</v>
      </c>
      <c r="H163" t="s">
        <v>102</v>
      </c>
      <c r="I163" t="s">
        <v>109</v>
      </c>
      <c r="J163" t="s">
        <v>123</v>
      </c>
      <c r="K163" t="s">
        <v>126</v>
      </c>
      <c r="L163">
        <v>2450</v>
      </c>
      <c r="M163" s="2">
        <v>44434</v>
      </c>
      <c r="P163" t="s">
        <v>278</v>
      </c>
      <c r="Q163">
        <v>3</v>
      </c>
      <c r="R163">
        <v>23.4</v>
      </c>
    </row>
    <row r="164" spans="1:18">
      <c r="A164">
        <v>1163</v>
      </c>
      <c r="B164" t="s">
        <v>41</v>
      </c>
      <c r="C164" t="s">
        <v>68</v>
      </c>
      <c r="D164" t="s">
        <v>73</v>
      </c>
      <c r="E164" s="2">
        <v>24666</v>
      </c>
      <c r="F164">
        <v>58</v>
      </c>
      <c r="G164" t="s">
        <v>84</v>
      </c>
      <c r="H164" t="s">
        <v>96</v>
      </c>
      <c r="I164" t="s">
        <v>106</v>
      </c>
      <c r="J164" t="s">
        <v>122</v>
      </c>
      <c r="K164" t="s">
        <v>126</v>
      </c>
      <c r="L164">
        <v>3770</v>
      </c>
      <c r="M164" s="2">
        <v>45751</v>
      </c>
      <c r="P164" t="s">
        <v>182</v>
      </c>
      <c r="Q164">
        <v>2</v>
      </c>
      <c r="R164">
        <v>17.6</v>
      </c>
    </row>
    <row r="165" spans="1:18">
      <c r="A165">
        <v>1164</v>
      </c>
      <c r="B165" t="s">
        <v>35</v>
      </c>
      <c r="C165" t="s">
        <v>62</v>
      </c>
      <c r="D165" t="s">
        <v>73</v>
      </c>
      <c r="E165" s="2">
        <v>33414</v>
      </c>
      <c r="F165">
        <v>34</v>
      </c>
      <c r="G165" t="s">
        <v>81</v>
      </c>
      <c r="H165" t="s">
        <v>94</v>
      </c>
      <c r="I165" t="s">
        <v>118</v>
      </c>
      <c r="J165" t="s">
        <v>123</v>
      </c>
      <c r="K165" t="s">
        <v>126</v>
      </c>
      <c r="L165">
        <v>2070</v>
      </c>
      <c r="M165" s="2">
        <v>44629</v>
      </c>
      <c r="N165" s="2">
        <v>45056</v>
      </c>
      <c r="O165" t="s">
        <v>129</v>
      </c>
      <c r="P165" t="s">
        <v>145</v>
      </c>
      <c r="Q165">
        <v>4</v>
      </c>
      <c r="R165">
        <v>29.8</v>
      </c>
    </row>
    <row r="166" spans="1:18">
      <c r="A166">
        <v>1165</v>
      </c>
      <c r="B166" t="s">
        <v>37</v>
      </c>
      <c r="C166" t="s">
        <v>53</v>
      </c>
      <c r="D166" t="s">
        <v>73</v>
      </c>
      <c r="E166" s="2">
        <v>30093</v>
      </c>
      <c r="F166">
        <v>43</v>
      </c>
      <c r="G166" t="s">
        <v>78</v>
      </c>
      <c r="H166" t="s">
        <v>100</v>
      </c>
      <c r="I166" t="s">
        <v>119</v>
      </c>
      <c r="J166" t="s">
        <v>124</v>
      </c>
      <c r="K166" t="s">
        <v>126</v>
      </c>
      <c r="L166">
        <v>2350</v>
      </c>
      <c r="M166" s="2">
        <v>44249</v>
      </c>
      <c r="P166" t="s">
        <v>279</v>
      </c>
      <c r="Q166">
        <v>3</v>
      </c>
      <c r="R166">
        <v>29.4</v>
      </c>
    </row>
    <row r="167" spans="1:18">
      <c r="A167">
        <v>1166</v>
      </c>
      <c r="B167" t="s">
        <v>18</v>
      </c>
      <c r="C167" t="s">
        <v>47</v>
      </c>
      <c r="D167" t="s">
        <v>72</v>
      </c>
      <c r="E167" s="2">
        <v>36019</v>
      </c>
      <c r="F167">
        <v>27</v>
      </c>
      <c r="G167" t="s">
        <v>79</v>
      </c>
      <c r="H167" t="s">
        <v>99</v>
      </c>
      <c r="I167" t="s">
        <v>115</v>
      </c>
      <c r="J167" t="s">
        <v>123</v>
      </c>
      <c r="K167" t="s">
        <v>127</v>
      </c>
      <c r="L167">
        <v>1220</v>
      </c>
      <c r="M167" s="2">
        <v>45250</v>
      </c>
      <c r="P167" t="s">
        <v>280</v>
      </c>
      <c r="Q167">
        <v>2</v>
      </c>
      <c r="R167">
        <v>20</v>
      </c>
    </row>
    <row r="168" spans="1:18">
      <c r="A168">
        <v>1167</v>
      </c>
      <c r="B168" t="s">
        <v>36</v>
      </c>
      <c r="C168" t="s">
        <v>58</v>
      </c>
      <c r="D168" t="s">
        <v>72</v>
      </c>
      <c r="E168" s="2">
        <v>31400</v>
      </c>
      <c r="F168">
        <v>39</v>
      </c>
      <c r="G168" t="s">
        <v>80</v>
      </c>
      <c r="H168" t="s">
        <v>96</v>
      </c>
      <c r="I168" t="s">
        <v>121</v>
      </c>
      <c r="J168" t="s">
        <v>124</v>
      </c>
      <c r="K168" t="s">
        <v>126</v>
      </c>
      <c r="L168">
        <v>3550</v>
      </c>
      <c r="M168" s="2">
        <v>44773</v>
      </c>
      <c r="P168" t="s">
        <v>281</v>
      </c>
      <c r="Q168">
        <v>5</v>
      </c>
      <c r="R168">
        <v>0</v>
      </c>
    </row>
    <row r="169" spans="1:18">
      <c r="A169">
        <v>1168</v>
      </c>
      <c r="B169" t="s">
        <v>29</v>
      </c>
      <c r="C169" t="s">
        <v>45</v>
      </c>
      <c r="D169" t="s">
        <v>73</v>
      </c>
      <c r="E169" s="2">
        <v>31105</v>
      </c>
      <c r="F169">
        <v>40</v>
      </c>
      <c r="G169" t="s">
        <v>74</v>
      </c>
      <c r="H169" t="s">
        <v>103</v>
      </c>
      <c r="I169" t="s">
        <v>114</v>
      </c>
      <c r="J169" t="s">
        <v>124</v>
      </c>
      <c r="K169" t="s">
        <v>127</v>
      </c>
      <c r="L169">
        <v>2160</v>
      </c>
      <c r="M169" s="2">
        <v>45763</v>
      </c>
      <c r="N169" s="2">
        <v>45823</v>
      </c>
      <c r="O169" t="s">
        <v>128</v>
      </c>
      <c r="P169" t="s">
        <v>282</v>
      </c>
      <c r="Q169">
        <v>4</v>
      </c>
      <c r="R169">
        <v>13.8</v>
      </c>
    </row>
    <row r="170" spans="1:18">
      <c r="A170">
        <v>1169</v>
      </c>
      <c r="B170" t="s">
        <v>38</v>
      </c>
      <c r="C170" t="s">
        <v>66</v>
      </c>
      <c r="D170" t="s">
        <v>73</v>
      </c>
      <c r="E170" s="2">
        <v>32795</v>
      </c>
      <c r="F170">
        <v>35</v>
      </c>
      <c r="G170" t="s">
        <v>93</v>
      </c>
      <c r="H170" t="s">
        <v>97</v>
      </c>
      <c r="I170" t="s">
        <v>106</v>
      </c>
      <c r="J170" t="s">
        <v>124</v>
      </c>
      <c r="K170" t="s">
        <v>126</v>
      </c>
      <c r="L170">
        <v>3340</v>
      </c>
      <c r="M170" s="2">
        <v>45241</v>
      </c>
      <c r="N170" s="2">
        <v>45333</v>
      </c>
      <c r="O170" t="s">
        <v>130</v>
      </c>
      <c r="P170" t="s">
        <v>283</v>
      </c>
      <c r="Q170">
        <v>3</v>
      </c>
      <c r="R170">
        <v>0.4</v>
      </c>
    </row>
    <row r="171" spans="1:18">
      <c r="A171">
        <v>1170</v>
      </c>
      <c r="B171" t="s">
        <v>34</v>
      </c>
      <c r="C171" t="s">
        <v>59</v>
      </c>
      <c r="D171" t="s">
        <v>72</v>
      </c>
      <c r="E171" s="2">
        <v>30907</v>
      </c>
      <c r="F171">
        <v>41</v>
      </c>
      <c r="G171" t="s">
        <v>80</v>
      </c>
      <c r="H171" t="s">
        <v>96</v>
      </c>
      <c r="I171" t="s">
        <v>108</v>
      </c>
      <c r="J171" t="s">
        <v>124</v>
      </c>
      <c r="K171" t="s">
        <v>127</v>
      </c>
      <c r="L171">
        <v>1990</v>
      </c>
      <c r="M171" s="2">
        <v>45869</v>
      </c>
      <c r="N171" s="2">
        <v>45933</v>
      </c>
      <c r="O171" t="s">
        <v>130</v>
      </c>
      <c r="P171" t="s">
        <v>135</v>
      </c>
      <c r="Q171">
        <v>4</v>
      </c>
      <c r="R171">
        <v>14.3</v>
      </c>
    </row>
    <row r="172" spans="1:18">
      <c r="A172">
        <v>1171</v>
      </c>
      <c r="B172" t="s">
        <v>41</v>
      </c>
      <c r="C172" t="s">
        <v>65</v>
      </c>
      <c r="D172" t="s">
        <v>72</v>
      </c>
      <c r="E172" s="2">
        <v>27937</v>
      </c>
      <c r="F172">
        <v>49</v>
      </c>
      <c r="G172" t="s">
        <v>85</v>
      </c>
      <c r="H172" t="s">
        <v>101</v>
      </c>
      <c r="I172" t="s">
        <v>109</v>
      </c>
      <c r="J172" t="s">
        <v>124</v>
      </c>
      <c r="K172" t="s">
        <v>127</v>
      </c>
      <c r="L172">
        <v>3920</v>
      </c>
      <c r="M172" s="2">
        <v>45838</v>
      </c>
      <c r="P172" t="s">
        <v>284</v>
      </c>
      <c r="Q172">
        <v>3</v>
      </c>
      <c r="R172">
        <v>25.4</v>
      </c>
    </row>
    <row r="173" spans="1:18">
      <c r="A173">
        <v>1172</v>
      </c>
      <c r="B173" t="s">
        <v>31</v>
      </c>
      <c r="C173" t="s">
        <v>68</v>
      </c>
      <c r="D173" t="s">
        <v>73</v>
      </c>
      <c r="E173" s="2">
        <v>25245</v>
      </c>
      <c r="F173">
        <v>56</v>
      </c>
      <c r="G173" t="s">
        <v>75</v>
      </c>
      <c r="H173" t="s">
        <v>102</v>
      </c>
      <c r="I173" t="s">
        <v>121</v>
      </c>
      <c r="J173" t="s">
        <v>122</v>
      </c>
      <c r="K173" t="s">
        <v>126</v>
      </c>
      <c r="L173">
        <v>2370</v>
      </c>
      <c r="M173" s="2">
        <v>45067</v>
      </c>
      <c r="P173" t="s">
        <v>285</v>
      </c>
      <c r="Q173">
        <v>3</v>
      </c>
      <c r="R173">
        <v>1.8</v>
      </c>
    </row>
    <row r="174" spans="1:18">
      <c r="A174">
        <v>1173</v>
      </c>
      <c r="B174" t="s">
        <v>40</v>
      </c>
      <c r="C174" t="s">
        <v>69</v>
      </c>
      <c r="D174" t="s">
        <v>72</v>
      </c>
      <c r="E174" s="2">
        <v>30329</v>
      </c>
      <c r="F174">
        <v>42</v>
      </c>
      <c r="G174" t="s">
        <v>77</v>
      </c>
      <c r="H174" t="s">
        <v>98</v>
      </c>
      <c r="I174" t="s">
        <v>120</v>
      </c>
      <c r="J174" t="s">
        <v>124</v>
      </c>
      <c r="K174" t="s">
        <v>126</v>
      </c>
      <c r="L174">
        <v>3780</v>
      </c>
      <c r="M174" s="2">
        <v>44678</v>
      </c>
      <c r="N174" s="2">
        <v>44751</v>
      </c>
      <c r="O174" t="s">
        <v>128</v>
      </c>
      <c r="P174" t="s">
        <v>286</v>
      </c>
      <c r="Q174">
        <v>2</v>
      </c>
      <c r="R174">
        <v>31.3</v>
      </c>
    </row>
    <row r="175" spans="1:18">
      <c r="A175">
        <v>1174</v>
      </c>
      <c r="B175" t="s">
        <v>40</v>
      </c>
      <c r="C175" t="s">
        <v>55</v>
      </c>
      <c r="D175" t="s">
        <v>73</v>
      </c>
      <c r="E175" s="2">
        <v>25336</v>
      </c>
      <c r="F175">
        <v>56</v>
      </c>
      <c r="G175" t="s">
        <v>86</v>
      </c>
      <c r="H175" t="s">
        <v>98</v>
      </c>
      <c r="I175" t="s">
        <v>117</v>
      </c>
      <c r="J175" t="s">
        <v>124</v>
      </c>
      <c r="K175" t="s">
        <v>126</v>
      </c>
      <c r="L175">
        <v>2810</v>
      </c>
      <c r="M175" s="2">
        <v>45420</v>
      </c>
      <c r="P175" t="s">
        <v>287</v>
      </c>
      <c r="Q175">
        <v>5</v>
      </c>
      <c r="R175">
        <v>0.1</v>
      </c>
    </row>
    <row r="176" spans="1:18">
      <c r="A176">
        <v>1175</v>
      </c>
      <c r="B176" t="s">
        <v>30</v>
      </c>
      <c r="C176" t="s">
        <v>71</v>
      </c>
      <c r="D176" t="s">
        <v>73</v>
      </c>
      <c r="E176" s="2">
        <v>34430</v>
      </c>
      <c r="F176">
        <v>31</v>
      </c>
      <c r="G176" t="s">
        <v>91</v>
      </c>
      <c r="H176" t="s">
        <v>96</v>
      </c>
      <c r="I176" t="s">
        <v>109</v>
      </c>
      <c r="J176" t="s">
        <v>123</v>
      </c>
      <c r="K176" t="s">
        <v>126</v>
      </c>
      <c r="L176">
        <v>2430</v>
      </c>
      <c r="M176" s="2">
        <v>45580</v>
      </c>
      <c r="P176" t="s">
        <v>288</v>
      </c>
      <c r="Q176">
        <v>4</v>
      </c>
      <c r="R176">
        <v>1.5</v>
      </c>
    </row>
    <row r="177" spans="1:18">
      <c r="A177">
        <v>1176</v>
      </c>
      <c r="B177" t="s">
        <v>34</v>
      </c>
      <c r="C177" t="s">
        <v>65</v>
      </c>
      <c r="D177" t="s">
        <v>72</v>
      </c>
      <c r="E177" s="2">
        <v>25714</v>
      </c>
      <c r="F177">
        <v>55</v>
      </c>
      <c r="G177" t="s">
        <v>80</v>
      </c>
      <c r="H177" t="s">
        <v>94</v>
      </c>
      <c r="I177" t="s">
        <v>121</v>
      </c>
      <c r="J177" t="s">
        <v>122</v>
      </c>
      <c r="K177" t="s">
        <v>126</v>
      </c>
      <c r="L177">
        <v>2790</v>
      </c>
      <c r="M177" s="2">
        <v>44909</v>
      </c>
      <c r="N177" s="2">
        <v>45868</v>
      </c>
      <c r="O177" t="s">
        <v>128</v>
      </c>
      <c r="P177" t="s">
        <v>224</v>
      </c>
      <c r="Q177">
        <v>3</v>
      </c>
      <c r="R177">
        <v>27.1</v>
      </c>
    </row>
    <row r="178" spans="1:18">
      <c r="A178">
        <v>1177</v>
      </c>
      <c r="B178" t="s">
        <v>38</v>
      </c>
      <c r="C178" t="s">
        <v>71</v>
      </c>
      <c r="D178" t="s">
        <v>73</v>
      </c>
      <c r="E178" s="2">
        <v>26952</v>
      </c>
      <c r="F178">
        <v>51</v>
      </c>
      <c r="G178" t="s">
        <v>87</v>
      </c>
      <c r="H178" t="s">
        <v>102</v>
      </c>
      <c r="I178" t="s">
        <v>115</v>
      </c>
      <c r="J178" t="s">
        <v>124</v>
      </c>
      <c r="K178" t="s">
        <v>126</v>
      </c>
      <c r="L178">
        <v>1860</v>
      </c>
      <c r="M178" s="2">
        <v>45529</v>
      </c>
      <c r="N178" s="2">
        <v>45712</v>
      </c>
      <c r="O178" t="s">
        <v>131</v>
      </c>
      <c r="P178" t="s">
        <v>253</v>
      </c>
      <c r="Q178">
        <v>3</v>
      </c>
      <c r="R178">
        <v>3</v>
      </c>
    </row>
    <row r="179" spans="1:18">
      <c r="A179">
        <v>1178</v>
      </c>
      <c r="B179" t="s">
        <v>27</v>
      </c>
      <c r="C179" t="s">
        <v>50</v>
      </c>
      <c r="D179" t="s">
        <v>73</v>
      </c>
      <c r="E179" s="2">
        <v>30173</v>
      </c>
      <c r="F179">
        <v>43</v>
      </c>
      <c r="G179" t="s">
        <v>91</v>
      </c>
      <c r="H179" t="s">
        <v>97</v>
      </c>
      <c r="I179" t="s">
        <v>120</v>
      </c>
      <c r="J179" t="s">
        <v>122</v>
      </c>
      <c r="K179" t="s">
        <v>126</v>
      </c>
      <c r="L179">
        <v>3570</v>
      </c>
      <c r="M179" s="2">
        <v>44514</v>
      </c>
      <c r="P179" t="s">
        <v>163</v>
      </c>
      <c r="Q179">
        <v>3</v>
      </c>
      <c r="R179">
        <v>30.3</v>
      </c>
    </row>
    <row r="180" spans="1:18">
      <c r="A180">
        <v>1179</v>
      </c>
      <c r="B180" t="s">
        <v>26</v>
      </c>
      <c r="C180" t="s">
        <v>43</v>
      </c>
      <c r="D180" t="s">
        <v>73</v>
      </c>
      <c r="E180" s="2">
        <v>34582</v>
      </c>
      <c r="F180">
        <v>31</v>
      </c>
      <c r="G180" t="s">
        <v>82</v>
      </c>
      <c r="H180" t="s">
        <v>96</v>
      </c>
      <c r="I180" t="s">
        <v>109</v>
      </c>
      <c r="J180" t="s">
        <v>122</v>
      </c>
      <c r="K180" t="s">
        <v>126</v>
      </c>
      <c r="L180">
        <v>3650</v>
      </c>
      <c r="M180" s="2">
        <v>45739</v>
      </c>
      <c r="P180" t="s">
        <v>289</v>
      </c>
      <c r="Q180">
        <v>3</v>
      </c>
      <c r="R180">
        <v>15.4</v>
      </c>
    </row>
    <row r="181" spans="1:18">
      <c r="A181">
        <v>1180</v>
      </c>
      <c r="B181" t="s">
        <v>31</v>
      </c>
      <c r="C181" t="s">
        <v>51</v>
      </c>
      <c r="D181" t="s">
        <v>73</v>
      </c>
      <c r="E181" s="2">
        <v>33515</v>
      </c>
      <c r="F181">
        <v>34</v>
      </c>
      <c r="G181" t="s">
        <v>89</v>
      </c>
      <c r="H181" t="s">
        <v>99</v>
      </c>
      <c r="I181" t="s">
        <v>108</v>
      </c>
      <c r="J181" t="s">
        <v>122</v>
      </c>
      <c r="K181" t="s">
        <v>126</v>
      </c>
      <c r="L181">
        <v>2330</v>
      </c>
      <c r="M181" s="2">
        <v>44435</v>
      </c>
      <c r="N181" s="2">
        <v>45718</v>
      </c>
      <c r="O181" t="s">
        <v>128</v>
      </c>
      <c r="P181" t="s">
        <v>276</v>
      </c>
      <c r="Q181">
        <v>1</v>
      </c>
      <c r="R181">
        <v>8.800000000000001</v>
      </c>
    </row>
    <row r="182" spans="1:18">
      <c r="A182">
        <v>1181</v>
      </c>
      <c r="B182" t="s">
        <v>31</v>
      </c>
      <c r="C182" t="s">
        <v>61</v>
      </c>
      <c r="D182" t="s">
        <v>72</v>
      </c>
      <c r="E182" s="2">
        <v>34355</v>
      </c>
      <c r="F182">
        <v>31</v>
      </c>
      <c r="G182" t="s">
        <v>93</v>
      </c>
      <c r="H182" t="s">
        <v>98</v>
      </c>
      <c r="I182" t="s">
        <v>108</v>
      </c>
      <c r="J182" t="s">
        <v>124</v>
      </c>
      <c r="K182" t="s">
        <v>126</v>
      </c>
      <c r="L182">
        <v>2690</v>
      </c>
      <c r="M182" s="2">
        <v>45903</v>
      </c>
      <c r="P182" t="s">
        <v>290</v>
      </c>
      <c r="Q182">
        <v>4</v>
      </c>
      <c r="R182">
        <v>13.4</v>
      </c>
    </row>
    <row r="183" spans="1:18">
      <c r="A183">
        <v>1182</v>
      </c>
      <c r="B183" t="s">
        <v>31</v>
      </c>
      <c r="C183" t="s">
        <v>49</v>
      </c>
      <c r="D183" t="s">
        <v>73</v>
      </c>
      <c r="E183" s="2">
        <v>29045</v>
      </c>
      <c r="F183">
        <v>46</v>
      </c>
      <c r="G183" t="s">
        <v>76</v>
      </c>
      <c r="H183" t="s">
        <v>103</v>
      </c>
      <c r="I183" t="s">
        <v>111</v>
      </c>
      <c r="J183" t="s">
        <v>124</v>
      </c>
      <c r="K183" t="s">
        <v>126</v>
      </c>
      <c r="L183">
        <v>3330</v>
      </c>
      <c r="M183" s="2">
        <v>44214</v>
      </c>
      <c r="N183" s="2">
        <v>44447</v>
      </c>
      <c r="O183" t="s">
        <v>128</v>
      </c>
      <c r="P183" t="s">
        <v>291</v>
      </c>
      <c r="Q183">
        <v>2</v>
      </c>
      <c r="R183">
        <v>23.6</v>
      </c>
    </row>
    <row r="184" spans="1:18">
      <c r="A184">
        <v>1183</v>
      </c>
      <c r="B184" t="s">
        <v>22</v>
      </c>
      <c r="C184" t="s">
        <v>55</v>
      </c>
      <c r="D184" t="s">
        <v>73</v>
      </c>
      <c r="E184" s="2">
        <v>31069</v>
      </c>
      <c r="F184">
        <v>40</v>
      </c>
      <c r="G184" t="s">
        <v>89</v>
      </c>
      <c r="H184" t="s">
        <v>99</v>
      </c>
      <c r="I184" t="s">
        <v>117</v>
      </c>
      <c r="J184" t="s">
        <v>124</v>
      </c>
      <c r="K184" t="s">
        <v>126</v>
      </c>
      <c r="L184">
        <v>1780</v>
      </c>
      <c r="M184" s="2">
        <v>45413</v>
      </c>
      <c r="N184" s="2">
        <v>45509</v>
      </c>
      <c r="O184" t="s">
        <v>128</v>
      </c>
      <c r="P184" t="s">
        <v>292</v>
      </c>
      <c r="Q184">
        <v>3</v>
      </c>
      <c r="R184">
        <v>0</v>
      </c>
    </row>
    <row r="185" spans="1:18">
      <c r="A185">
        <v>1184</v>
      </c>
      <c r="B185" t="s">
        <v>32</v>
      </c>
      <c r="C185" t="s">
        <v>45</v>
      </c>
      <c r="D185" t="s">
        <v>73</v>
      </c>
      <c r="E185" s="2">
        <v>25729</v>
      </c>
      <c r="F185">
        <v>55</v>
      </c>
      <c r="G185" t="s">
        <v>92</v>
      </c>
      <c r="H185" t="s">
        <v>94</v>
      </c>
      <c r="I185" t="s">
        <v>120</v>
      </c>
      <c r="J185" t="s">
        <v>123</v>
      </c>
      <c r="K185" t="s">
        <v>126</v>
      </c>
      <c r="L185">
        <v>2370</v>
      </c>
      <c r="M185" s="2">
        <v>45032</v>
      </c>
      <c r="P185" t="s">
        <v>293</v>
      </c>
      <c r="Q185">
        <v>3</v>
      </c>
      <c r="R185">
        <v>37.3</v>
      </c>
    </row>
    <row r="186" spans="1:18">
      <c r="A186">
        <v>1185</v>
      </c>
      <c r="B186" t="s">
        <v>33</v>
      </c>
      <c r="C186" t="s">
        <v>43</v>
      </c>
      <c r="D186" t="s">
        <v>73</v>
      </c>
      <c r="E186" s="2">
        <v>32502</v>
      </c>
      <c r="F186">
        <v>36</v>
      </c>
      <c r="G186" t="s">
        <v>78</v>
      </c>
      <c r="H186" t="s">
        <v>101</v>
      </c>
      <c r="I186" t="s">
        <v>120</v>
      </c>
      <c r="J186" t="s">
        <v>124</v>
      </c>
      <c r="K186" t="s">
        <v>126</v>
      </c>
      <c r="L186">
        <v>5050</v>
      </c>
      <c r="M186" s="2">
        <v>45370</v>
      </c>
      <c r="P186" t="s">
        <v>294</v>
      </c>
      <c r="Q186">
        <v>3</v>
      </c>
      <c r="R186">
        <v>26.3</v>
      </c>
    </row>
    <row r="187" spans="1:18">
      <c r="A187">
        <v>1186</v>
      </c>
      <c r="B187" t="s">
        <v>36</v>
      </c>
      <c r="C187" t="s">
        <v>42</v>
      </c>
      <c r="D187" t="s">
        <v>72</v>
      </c>
      <c r="E187" s="2">
        <v>31067</v>
      </c>
      <c r="F187">
        <v>40</v>
      </c>
      <c r="G187" t="s">
        <v>89</v>
      </c>
      <c r="H187" t="s">
        <v>95</v>
      </c>
      <c r="I187" t="s">
        <v>117</v>
      </c>
      <c r="J187" t="s">
        <v>124</v>
      </c>
      <c r="K187" t="s">
        <v>127</v>
      </c>
      <c r="L187">
        <v>2290</v>
      </c>
      <c r="M187" s="2">
        <v>45111</v>
      </c>
      <c r="P187" t="s">
        <v>295</v>
      </c>
      <c r="Q187">
        <v>3</v>
      </c>
      <c r="R187">
        <v>32.8</v>
      </c>
    </row>
    <row r="188" spans="1:18">
      <c r="A188">
        <v>1187</v>
      </c>
      <c r="B188" t="s">
        <v>20</v>
      </c>
      <c r="C188" t="s">
        <v>66</v>
      </c>
      <c r="D188" t="s">
        <v>73</v>
      </c>
      <c r="E188" s="2">
        <v>37389</v>
      </c>
      <c r="F188">
        <v>23</v>
      </c>
      <c r="G188" t="s">
        <v>82</v>
      </c>
      <c r="H188" t="s">
        <v>95</v>
      </c>
      <c r="I188" t="s">
        <v>109</v>
      </c>
      <c r="J188" t="s">
        <v>124</v>
      </c>
      <c r="K188" t="s">
        <v>127</v>
      </c>
      <c r="L188">
        <v>1380</v>
      </c>
      <c r="M188" s="2">
        <v>44258</v>
      </c>
      <c r="N188" s="2">
        <v>44465</v>
      </c>
      <c r="O188" t="s">
        <v>128</v>
      </c>
      <c r="P188" t="s">
        <v>296</v>
      </c>
      <c r="Q188">
        <v>4</v>
      </c>
      <c r="R188">
        <v>10</v>
      </c>
    </row>
    <row r="189" spans="1:18">
      <c r="A189">
        <v>1188</v>
      </c>
      <c r="B189" t="s">
        <v>35</v>
      </c>
      <c r="C189" t="s">
        <v>49</v>
      </c>
      <c r="D189" t="s">
        <v>73</v>
      </c>
      <c r="E189" s="2">
        <v>24434</v>
      </c>
      <c r="F189">
        <v>58</v>
      </c>
      <c r="G189" t="s">
        <v>78</v>
      </c>
      <c r="H189" t="s">
        <v>101</v>
      </c>
      <c r="I189" t="s">
        <v>109</v>
      </c>
      <c r="J189" t="s">
        <v>122</v>
      </c>
      <c r="K189" t="s">
        <v>127</v>
      </c>
      <c r="L189">
        <v>2800</v>
      </c>
      <c r="M189" s="2">
        <v>44841</v>
      </c>
      <c r="P189" t="s">
        <v>297</v>
      </c>
      <c r="Q189">
        <v>3</v>
      </c>
      <c r="R189">
        <v>19</v>
      </c>
    </row>
    <row r="190" spans="1:18">
      <c r="A190">
        <v>1189</v>
      </c>
      <c r="B190" t="s">
        <v>18</v>
      </c>
      <c r="C190" t="s">
        <v>59</v>
      </c>
      <c r="D190" t="s">
        <v>72</v>
      </c>
      <c r="E190" s="2">
        <v>30319</v>
      </c>
      <c r="F190">
        <v>42</v>
      </c>
      <c r="G190" t="s">
        <v>77</v>
      </c>
      <c r="H190" t="s">
        <v>96</v>
      </c>
      <c r="I190" t="s">
        <v>112</v>
      </c>
      <c r="J190" t="s">
        <v>124</v>
      </c>
      <c r="K190" t="s">
        <v>127</v>
      </c>
      <c r="L190">
        <v>1760</v>
      </c>
      <c r="M190" s="2">
        <v>45019</v>
      </c>
      <c r="P190" t="s">
        <v>179</v>
      </c>
      <c r="Q190">
        <v>3</v>
      </c>
      <c r="R190">
        <v>15.5</v>
      </c>
    </row>
    <row r="191" spans="1:18">
      <c r="A191">
        <v>1190</v>
      </c>
      <c r="B191" t="s">
        <v>37</v>
      </c>
      <c r="C191" t="s">
        <v>44</v>
      </c>
      <c r="D191" t="s">
        <v>72</v>
      </c>
      <c r="E191" s="2">
        <v>24523</v>
      </c>
      <c r="F191">
        <v>58</v>
      </c>
      <c r="G191" t="s">
        <v>85</v>
      </c>
      <c r="H191" t="s">
        <v>94</v>
      </c>
      <c r="I191" t="s">
        <v>114</v>
      </c>
      <c r="J191" t="s">
        <v>122</v>
      </c>
      <c r="K191" t="s">
        <v>126</v>
      </c>
      <c r="L191">
        <v>2680</v>
      </c>
      <c r="M191" s="2">
        <v>44669</v>
      </c>
      <c r="P191" t="s">
        <v>219</v>
      </c>
      <c r="Q191">
        <v>4</v>
      </c>
      <c r="R191">
        <v>14.3</v>
      </c>
    </row>
    <row r="192" spans="1:18">
      <c r="A192">
        <v>1191</v>
      </c>
      <c r="B192" t="s">
        <v>31</v>
      </c>
      <c r="C192" t="s">
        <v>66</v>
      </c>
      <c r="D192" t="s">
        <v>73</v>
      </c>
      <c r="E192" s="2">
        <v>25335</v>
      </c>
      <c r="F192">
        <v>56</v>
      </c>
      <c r="G192" t="s">
        <v>77</v>
      </c>
      <c r="H192" t="s">
        <v>100</v>
      </c>
      <c r="I192" t="s">
        <v>112</v>
      </c>
      <c r="J192" t="s">
        <v>124</v>
      </c>
      <c r="K192" t="s">
        <v>126</v>
      </c>
      <c r="L192">
        <v>2520</v>
      </c>
      <c r="M192" s="2">
        <v>45141</v>
      </c>
      <c r="P192" t="s">
        <v>298</v>
      </c>
      <c r="Q192">
        <v>3</v>
      </c>
      <c r="R192">
        <v>23.4</v>
      </c>
    </row>
    <row r="193" spans="1:18">
      <c r="A193">
        <v>1192</v>
      </c>
      <c r="B193" t="s">
        <v>36</v>
      </c>
      <c r="C193" t="s">
        <v>53</v>
      </c>
      <c r="D193" t="s">
        <v>73</v>
      </c>
      <c r="E193" s="2">
        <v>25617</v>
      </c>
      <c r="F193">
        <v>55</v>
      </c>
      <c r="G193" t="s">
        <v>82</v>
      </c>
      <c r="H193" t="s">
        <v>94</v>
      </c>
      <c r="I193" t="s">
        <v>109</v>
      </c>
      <c r="J193" t="s">
        <v>125</v>
      </c>
      <c r="K193" t="s">
        <v>126</v>
      </c>
      <c r="L193">
        <v>1810</v>
      </c>
      <c r="M193" s="2">
        <v>44966</v>
      </c>
      <c r="P193" t="s">
        <v>299</v>
      </c>
      <c r="Q193">
        <v>4</v>
      </c>
      <c r="R193">
        <v>0</v>
      </c>
    </row>
    <row r="194" spans="1:18">
      <c r="A194">
        <v>1193</v>
      </c>
      <c r="B194" t="s">
        <v>36</v>
      </c>
      <c r="C194" t="s">
        <v>60</v>
      </c>
      <c r="D194" t="s">
        <v>72</v>
      </c>
      <c r="E194" s="2">
        <v>33917</v>
      </c>
      <c r="F194">
        <v>32</v>
      </c>
      <c r="G194" t="s">
        <v>85</v>
      </c>
      <c r="H194" t="s">
        <v>99</v>
      </c>
      <c r="I194" t="s">
        <v>119</v>
      </c>
      <c r="J194" t="s">
        <v>124</v>
      </c>
      <c r="K194" t="s">
        <v>126</v>
      </c>
      <c r="L194">
        <v>2910</v>
      </c>
      <c r="M194" s="2">
        <v>45925</v>
      </c>
      <c r="P194" t="s">
        <v>300</v>
      </c>
      <c r="Q194">
        <v>3</v>
      </c>
      <c r="R194">
        <v>21.7</v>
      </c>
    </row>
    <row r="195" spans="1:18">
      <c r="A195">
        <v>1194</v>
      </c>
      <c r="B195" t="s">
        <v>33</v>
      </c>
      <c r="C195" t="s">
        <v>49</v>
      </c>
      <c r="D195" t="s">
        <v>73</v>
      </c>
      <c r="E195" s="2">
        <v>31955</v>
      </c>
      <c r="F195">
        <v>38</v>
      </c>
      <c r="G195" t="s">
        <v>82</v>
      </c>
      <c r="H195" t="s">
        <v>94</v>
      </c>
      <c r="I195" t="s">
        <v>116</v>
      </c>
      <c r="J195" t="s">
        <v>124</v>
      </c>
      <c r="K195" t="s">
        <v>126</v>
      </c>
      <c r="L195">
        <v>1840</v>
      </c>
      <c r="M195" s="2">
        <v>45083</v>
      </c>
      <c r="P195" t="s">
        <v>301</v>
      </c>
      <c r="Q195">
        <v>2</v>
      </c>
      <c r="R195">
        <v>18.9</v>
      </c>
    </row>
    <row r="196" spans="1:18">
      <c r="A196">
        <v>1195</v>
      </c>
      <c r="B196" t="s">
        <v>39</v>
      </c>
      <c r="C196" t="s">
        <v>63</v>
      </c>
      <c r="D196" t="s">
        <v>72</v>
      </c>
      <c r="E196" s="2">
        <v>36972</v>
      </c>
      <c r="F196">
        <v>24</v>
      </c>
      <c r="G196" t="s">
        <v>82</v>
      </c>
      <c r="H196" t="s">
        <v>99</v>
      </c>
      <c r="I196" t="s">
        <v>118</v>
      </c>
      <c r="J196" t="s">
        <v>123</v>
      </c>
      <c r="K196" t="s">
        <v>126</v>
      </c>
      <c r="L196">
        <v>2960</v>
      </c>
      <c r="M196" s="2">
        <v>44586</v>
      </c>
      <c r="P196" t="s">
        <v>161</v>
      </c>
      <c r="Q196">
        <v>3</v>
      </c>
      <c r="R196">
        <v>19.1</v>
      </c>
    </row>
    <row r="197" spans="1:18">
      <c r="A197">
        <v>1196</v>
      </c>
      <c r="B197" t="s">
        <v>26</v>
      </c>
      <c r="C197" t="s">
        <v>66</v>
      </c>
      <c r="D197" t="s">
        <v>73</v>
      </c>
      <c r="E197" s="2">
        <v>33434</v>
      </c>
      <c r="F197">
        <v>34</v>
      </c>
      <c r="G197" t="s">
        <v>91</v>
      </c>
      <c r="H197" t="s">
        <v>101</v>
      </c>
      <c r="I197" t="s">
        <v>114</v>
      </c>
      <c r="J197" t="s">
        <v>123</v>
      </c>
      <c r="K197" t="s">
        <v>126</v>
      </c>
      <c r="L197">
        <v>3900</v>
      </c>
      <c r="M197" s="2">
        <v>44880</v>
      </c>
      <c r="P197" t="s">
        <v>302</v>
      </c>
      <c r="Q197">
        <v>2</v>
      </c>
      <c r="R197">
        <v>0.3</v>
      </c>
    </row>
    <row r="198" spans="1:18">
      <c r="A198">
        <v>1197</v>
      </c>
      <c r="B198" t="s">
        <v>39</v>
      </c>
      <c r="C198" t="s">
        <v>52</v>
      </c>
      <c r="D198" t="s">
        <v>72</v>
      </c>
      <c r="E198" s="2">
        <v>29472</v>
      </c>
      <c r="F198">
        <v>45</v>
      </c>
      <c r="G198" t="s">
        <v>82</v>
      </c>
      <c r="H198" t="s">
        <v>99</v>
      </c>
      <c r="I198" t="s">
        <v>113</v>
      </c>
      <c r="J198" t="s">
        <v>124</v>
      </c>
      <c r="K198" t="s">
        <v>127</v>
      </c>
      <c r="L198">
        <v>1840</v>
      </c>
      <c r="M198" s="2">
        <v>45749</v>
      </c>
      <c r="P198" t="s">
        <v>291</v>
      </c>
      <c r="Q198">
        <v>1</v>
      </c>
      <c r="R198">
        <v>16.4</v>
      </c>
    </row>
    <row r="199" spans="1:18">
      <c r="A199">
        <v>1198</v>
      </c>
      <c r="B199" t="s">
        <v>35</v>
      </c>
      <c r="C199" t="s">
        <v>59</v>
      </c>
      <c r="D199" t="s">
        <v>72</v>
      </c>
      <c r="E199" s="2">
        <v>33392</v>
      </c>
      <c r="F199">
        <v>34</v>
      </c>
      <c r="G199" t="s">
        <v>84</v>
      </c>
      <c r="H199" t="s">
        <v>97</v>
      </c>
      <c r="I199" t="s">
        <v>113</v>
      </c>
      <c r="J199" t="s">
        <v>124</v>
      </c>
      <c r="K199" t="s">
        <v>127</v>
      </c>
      <c r="L199">
        <v>2580</v>
      </c>
      <c r="M199" s="2">
        <v>44466</v>
      </c>
      <c r="P199" t="s">
        <v>303</v>
      </c>
      <c r="Q199">
        <v>3</v>
      </c>
      <c r="R199">
        <v>5.5</v>
      </c>
    </row>
    <row r="200" spans="1:18">
      <c r="A200">
        <v>1199</v>
      </c>
      <c r="B200" t="s">
        <v>27</v>
      </c>
      <c r="C200" t="s">
        <v>67</v>
      </c>
      <c r="D200" t="s">
        <v>73</v>
      </c>
      <c r="E200" s="2">
        <v>31489</v>
      </c>
      <c r="F200">
        <v>39</v>
      </c>
      <c r="G200" t="s">
        <v>80</v>
      </c>
      <c r="H200" t="s">
        <v>100</v>
      </c>
      <c r="I200" t="s">
        <v>120</v>
      </c>
      <c r="J200" t="s">
        <v>124</v>
      </c>
      <c r="K200" t="s">
        <v>126</v>
      </c>
      <c r="L200">
        <v>4040</v>
      </c>
      <c r="M200" s="2">
        <v>45056</v>
      </c>
      <c r="N200" s="2">
        <v>45691</v>
      </c>
      <c r="O200" t="s">
        <v>130</v>
      </c>
      <c r="P200" t="s">
        <v>304</v>
      </c>
      <c r="Q200">
        <v>3</v>
      </c>
      <c r="R200">
        <v>37.7</v>
      </c>
    </row>
    <row r="201" spans="1:18">
      <c r="A201">
        <v>1200</v>
      </c>
      <c r="B201" t="s">
        <v>18</v>
      </c>
      <c r="C201" t="s">
        <v>57</v>
      </c>
      <c r="D201" t="s">
        <v>73</v>
      </c>
      <c r="E201" s="2">
        <v>24610</v>
      </c>
      <c r="F201">
        <v>58</v>
      </c>
      <c r="G201" t="s">
        <v>92</v>
      </c>
      <c r="H201" t="s">
        <v>96</v>
      </c>
      <c r="I201" t="s">
        <v>118</v>
      </c>
      <c r="J201" t="s">
        <v>124</v>
      </c>
      <c r="K201" t="s">
        <v>126</v>
      </c>
      <c r="L201">
        <v>2560</v>
      </c>
      <c r="M201" s="2">
        <v>44444</v>
      </c>
      <c r="N201" s="2">
        <v>45520</v>
      </c>
      <c r="O201" t="s">
        <v>128</v>
      </c>
      <c r="P201" t="s">
        <v>305</v>
      </c>
      <c r="Q201">
        <v>3</v>
      </c>
      <c r="R201">
        <v>37</v>
      </c>
    </row>
    <row r="202" spans="1:18">
      <c r="A202">
        <v>1201</v>
      </c>
      <c r="B202" t="s">
        <v>28</v>
      </c>
      <c r="C202" t="s">
        <v>56</v>
      </c>
      <c r="D202" t="s">
        <v>72</v>
      </c>
      <c r="E202" s="2">
        <v>32739</v>
      </c>
      <c r="F202">
        <v>36</v>
      </c>
      <c r="G202" t="s">
        <v>76</v>
      </c>
      <c r="H202" t="s">
        <v>94</v>
      </c>
      <c r="I202" t="s">
        <v>107</v>
      </c>
      <c r="J202" t="s">
        <v>124</v>
      </c>
      <c r="K202" t="s">
        <v>126</v>
      </c>
      <c r="L202">
        <v>1770</v>
      </c>
      <c r="M202" s="2">
        <v>44725</v>
      </c>
      <c r="P202" t="s">
        <v>306</v>
      </c>
      <c r="Q202">
        <v>2</v>
      </c>
      <c r="R202">
        <v>29.9</v>
      </c>
    </row>
    <row r="203" spans="1:18">
      <c r="A203">
        <v>1202</v>
      </c>
      <c r="B203" t="s">
        <v>28</v>
      </c>
      <c r="C203" t="s">
        <v>64</v>
      </c>
      <c r="D203" t="s">
        <v>72</v>
      </c>
      <c r="E203" s="2">
        <v>26824</v>
      </c>
      <c r="F203">
        <v>52</v>
      </c>
      <c r="G203" t="s">
        <v>90</v>
      </c>
      <c r="H203" t="s">
        <v>101</v>
      </c>
      <c r="I203" t="s">
        <v>115</v>
      </c>
      <c r="J203" t="s">
        <v>124</v>
      </c>
      <c r="K203" t="s">
        <v>126</v>
      </c>
      <c r="L203">
        <v>2540</v>
      </c>
      <c r="M203" s="2">
        <v>44474</v>
      </c>
      <c r="P203" t="s">
        <v>307</v>
      </c>
      <c r="Q203">
        <v>3</v>
      </c>
      <c r="R203">
        <v>5.4</v>
      </c>
    </row>
    <row r="204" spans="1:18">
      <c r="A204">
        <v>1203</v>
      </c>
      <c r="B204" t="s">
        <v>30</v>
      </c>
      <c r="C204" t="s">
        <v>64</v>
      </c>
      <c r="D204" t="s">
        <v>72</v>
      </c>
      <c r="E204" s="2">
        <v>29653</v>
      </c>
      <c r="F204">
        <v>44</v>
      </c>
      <c r="G204" t="s">
        <v>82</v>
      </c>
      <c r="H204" t="s">
        <v>94</v>
      </c>
      <c r="I204" t="s">
        <v>115</v>
      </c>
      <c r="J204" t="s">
        <v>124</v>
      </c>
      <c r="K204" t="s">
        <v>126</v>
      </c>
      <c r="L204">
        <v>2180</v>
      </c>
      <c r="M204" s="2">
        <v>45849</v>
      </c>
      <c r="N204" s="2">
        <v>45918</v>
      </c>
      <c r="O204" t="s">
        <v>130</v>
      </c>
      <c r="P204" t="s">
        <v>308</v>
      </c>
      <c r="Q204">
        <v>4</v>
      </c>
      <c r="R204">
        <v>6.2</v>
      </c>
    </row>
    <row r="205" spans="1:18">
      <c r="A205">
        <v>1204</v>
      </c>
      <c r="B205" t="s">
        <v>40</v>
      </c>
      <c r="C205" t="s">
        <v>64</v>
      </c>
      <c r="D205" t="s">
        <v>72</v>
      </c>
      <c r="E205" s="2">
        <v>37461</v>
      </c>
      <c r="F205">
        <v>23</v>
      </c>
      <c r="G205" t="s">
        <v>83</v>
      </c>
      <c r="H205" t="s">
        <v>94</v>
      </c>
      <c r="I205" t="s">
        <v>115</v>
      </c>
      <c r="J205" t="s">
        <v>123</v>
      </c>
      <c r="K205" t="s">
        <v>126</v>
      </c>
      <c r="L205">
        <v>2230</v>
      </c>
      <c r="M205" s="2">
        <v>44734</v>
      </c>
      <c r="P205" t="s">
        <v>309</v>
      </c>
      <c r="Q205">
        <v>4</v>
      </c>
      <c r="R205">
        <v>28.7</v>
      </c>
    </row>
    <row r="206" spans="1:18">
      <c r="A206">
        <v>1205</v>
      </c>
      <c r="B206" t="s">
        <v>18</v>
      </c>
      <c r="C206" t="s">
        <v>64</v>
      </c>
      <c r="D206" t="s">
        <v>72</v>
      </c>
      <c r="E206" s="2">
        <v>26960</v>
      </c>
      <c r="F206">
        <v>51</v>
      </c>
      <c r="G206" t="s">
        <v>74</v>
      </c>
      <c r="H206" t="s">
        <v>98</v>
      </c>
      <c r="I206" t="s">
        <v>104</v>
      </c>
      <c r="J206" t="s">
        <v>125</v>
      </c>
      <c r="K206" t="s">
        <v>126</v>
      </c>
      <c r="L206">
        <v>2290</v>
      </c>
      <c r="M206" s="2">
        <v>44457</v>
      </c>
      <c r="P206" t="s">
        <v>310</v>
      </c>
      <c r="Q206">
        <v>4</v>
      </c>
      <c r="R206">
        <v>19.1</v>
      </c>
    </row>
    <row r="207" spans="1:18">
      <c r="A207">
        <v>1206</v>
      </c>
      <c r="B207" t="s">
        <v>31</v>
      </c>
      <c r="C207" t="s">
        <v>55</v>
      </c>
      <c r="D207" t="s">
        <v>73</v>
      </c>
      <c r="E207" s="2">
        <v>37860</v>
      </c>
      <c r="F207">
        <v>22</v>
      </c>
      <c r="G207" t="s">
        <v>80</v>
      </c>
      <c r="H207" t="s">
        <v>99</v>
      </c>
      <c r="I207" t="s">
        <v>114</v>
      </c>
      <c r="J207" t="s">
        <v>124</v>
      </c>
      <c r="K207" t="s">
        <v>126</v>
      </c>
      <c r="L207">
        <v>1860</v>
      </c>
      <c r="M207" s="2">
        <v>44406</v>
      </c>
      <c r="P207" t="s">
        <v>311</v>
      </c>
      <c r="Q207">
        <v>3</v>
      </c>
      <c r="R207">
        <v>18.4</v>
      </c>
    </row>
    <row r="208" spans="1:18">
      <c r="A208">
        <v>1207</v>
      </c>
      <c r="B208" t="s">
        <v>20</v>
      </c>
      <c r="C208" t="s">
        <v>44</v>
      </c>
      <c r="D208" t="s">
        <v>72</v>
      </c>
      <c r="E208" s="2">
        <v>32511</v>
      </c>
      <c r="F208">
        <v>36</v>
      </c>
      <c r="G208" t="s">
        <v>80</v>
      </c>
      <c r="H208" t="s">
        <v>95</v>
      </c>
      <c r="I208" t="s">
        <v>107</v>
      </c>
      <c r="J208" t="s">
        <v>124</v>
      </c>
      <c r="K208" t="s">
        <v>126</v>
      </c>
      <c r="L208">
        <v>2530</v>
      </c>
      <c r="M208" s="2">
        <v>45562</v>
      </c>
      <c r="P208" t="s">
        <v>243</v>
      </c>
      <c r="Q208">
        <v>5</v>
      </c>
      <c r="R208">
        <v>2.4</v>
      </c>
    </row>
    <row r="209" spans="1:18">
      <c r="A209">
        <v>1208</v>
      </c>
      <c r="B209" t="s">
        <v>18</v>
      </c>
      <c r="C209" t="s">
        <v>43</v>
      </c>
      <c r="D209" t="s">
        <v>73</v>
      </c>
      <c r="E209" s="2">
        <v>27199</v>
      </c>
      <c r="F209">
        <v>51</v>
      </c>
      <c r="G209" t="s">
        <v>79</v>
      </c>
      <c r="H209" t="s">
        <v>94</v>
      </c>
      <c r="I209" t="s">
        <v>119</v>
      </c>
      <c r="J209" t="s">
        <v>124</v>
      </c>
      <c r="K209" t="s">
        <v>127</v>
      </c>
      <c r="L209">
        <v>1460</v>
      </c>
      <c r="M209" s="2">
        <v>44524</v>
      </c>
      <c r="P209" t="s">
        <v>169</v>
      </c>
      <c r="Q209">
        <v>1</v>
      </c>
      <c r="R209">
        <v>8.4</v>
      </c>
    </row>
    <row r="210" spans="1:18">
      <c r="A210">
        <v>1209</v>
      </c>
      <c r="B210" t="s">
        <v>28</v>
      </c>
      <c r="C210" t="s">
        <v>68</v>
      </c>
      <c r="D210" t="s">
        <v>73</v>
      </c>
      <c r="E210" s="2">
        <v>27075</v>
      </c>
      <c r="F210">
        <v>51</v>
      </c>
      <c r="G210" t="s">
        <v>81</v>
      </c>
      <c r="H210" t="s">
        <v>100</v>
      </c>
      <c r="I210" t="s">
        <v>118</v>
      </c>
      <c r="J210" t="s">
        <v>124</v>
      </c>
      <c r="K210" t="s">
        <v>126</v>
      </c>
      <c r="L210">
        <v>3150</v>
      </c>
      <c r="M210" s="2">
        <v>45571</v>
      </c>
      <c r="P210" t="s">
        <v>312</v>
      </c>
      <c r="Q210">
        <v>4</v>
      </c>
      <c r="R210">
        <v>13.9</v>
      </c>
    </row>
    <row r="211" spans="1:18">
      <c r="A211">
        <v>1210</v>
      </c>
      <c r="B211" t="s">
        <v>20</v>
      </c>
      <c r="C211" t="s">
        <v>67</v>
      </c>
      <c r="D211" t="s">
        <v>73</v>
      </c>
      <c r="E211" s="2">
        <v>25096</v>
      </c>
      <c r="F211">
        <v>57</v>
      </c>
      <c r="G211" t="s">
        <v>79</v>
      </c>
      <c r="H211" t="s">
        <v>97</v>
      </c>
      <c r="I211" t="s">
        <v>109</v>
      </c>
      <c r="J211" t="s">
        <v>123</v>
      </c>
      <c r="K211" t="s">
        <v>126</v>
      </c>
      <c r="L211">
        <v>3550</v>
      </c>
      <c r="M211" s="2">
        <v>44785</v>
      </c>
      <c r="P211" t="s">
        <v>313</v>
      </c>
      <c r="Q211">
        <v>3</v>
      </c>
      <c r="R211">
        <v>11.2</v>
      </c>
    </row>
    <row r="212" spans="1:18">
      <c r="A212">
        <v>1211</v>
      </c>
      <c r="B212" t="s">
        <v>26</v>
      </c>
      <c r="C212" t="s">
        <v>59</v>
      </c>
      <c r="D212" t="s">
        <v>72</v>
      </c>
      <c r="E212" s="2">
        <v>29050</v>
      </c>
      <c r="F212">
        <v>46</v>
      </c>
      <c r="G212" t="s">
        <v>92</v>
      </c>
      <c r="H212" t="s">
        <v>96</v>
      </c>
      <c r="I212" t="s">
        <v>107</v>
      </c>
      <c r="J212" t="s">
        <v>124</v>
      </c>
      <c r="K212" t="s">
        <v>126</v>
      </c>
      <c r="L212">
        <v>3780</v>
      </c>
      <c r="M212" s="2">
        <v>44594</v>
      </c>
      <c r="P212" t="s">
        <v>314</v>
      </c>
      <c r="Q212">
        <v>3</v>
      </c>
      <c r="R212">
        <v>0</v>
      </c>
    </row>
    <row r="213" spans="1:18">
      <c r="A213">
        <v>1212</v>
      </c>
      <c r="B213" t="s">
        <v>38</v>
      </c>
      <c r="C213" t="s">
        <v>66</v>
      </c>
      <c r="D213" t="s">
        <v>73</v>
      </c>
      <c r="E213" s="2">
        <v>31206</v>
      </c>
      <c r="F213">
        <v>40</v>
      </c>
      <c r="G213" t="s">
        <v>82</v>
      </c>
      <c r="H213" t="s">
        <v>94</v>
      </c>
      <c r="I213" t="s">
        <v>116</v>
      </c>
      <c r="J213" t="s">
        <v>124</v>
      </c>
      <c r="K213" t="s">
        <v>126</v>
      </c>
      <c r="L213">
        <v>2750</v>
      </c>
      <c r="M213" s="2">
        <v>45166</v>
      </c>
      <c r="P213" t="s">
        <v>315</v>
      </c>
      <c r="Q213">
        <v>5</v>
      </c>
      <c r="R213">
        <v>19.4</v>
      </c>
    </row>
    <row r="214" spans="1:18">
      <c r="A214">
        <v>1213</v>
      </c>
      <c r="B214" t="s">
        <v>30</v>
      </c>
      <c r="C214" t="s">
        <v>55</v>
      </c>
      <c r="D214" t="s">
        <v>73</v>
      </c>
      <c r="E214" s="2">
        <v>25480</v>
      </c>
      <c r="F214">
        <v>56</v>
      </c>
      <c r="G214" t="s">
        <v>77</v>
      </c>
      <c r="H214" t="s">
        <v>99</v>
      </c>
      <c r="I214" t="s">
        <v>104</v>
      </c>
      <c r="J214" t="s">
        <v>124</v>
      </c>
      <c r="K214" t="s">
        <v>126</v>
      </c>
      <c r="L214">
        <v>2460</v>
      </c>
      <c r="M214" s="2">
        <v>45647</v>
      </c>
      <c r="N214" s="2">
        <v>45743</v>
      </c>
      <c r="O214" t="s">
        <v>130</v>
      </c>
      <c r="P214" t="s">
        <v>316</v>
      </c>
      <c r="Q214">
        <v>5</v>
      </c>
      <c r="R214">
        <v>16.3</v>
      </c>
    </row>
    <row r="215" spans="1:18">
      <c r="A215">
        <v>1214</v>
      </c>
      <c r="B215" t="s">
        <v>23</v>
      </c>
      <c r="C215" t="s">
        <v>59</v>
      </c>
      <c r="D215" t="s">
        <v>72</v>
      </c>
      <c r="E215" s="2">
        <v>32043</v>
      </c>
      <c r="F215">
        <v>38</v>
      </c>
      <c r="G215" t="s">
        <v>89</v>
      </c>
      <c r="H215" t="s">
        <v>98</v>
      </c>
      <c r="I215" t="s">
        <v>109</v>
      </c>
      <c r="J215" t="s">
        <v>124</v>
      </c>
      <c r="K215" t="s">
        <v>126</v>
      </c>
      <c r="L215">
        <v>3330</v>
      </c>
      <c r="M215" s="2">
        <v>45448</v>
      </c>
      <c r="P215" t="s">
        <v>317</v>
      </c>
      <c r="Q215">
        <v>3</v>
      </c>
      <c r="R215">
        <v>14</v>
      </c>
    </row>
    <row r="216" spans="1:18">
      <c r="A216">
        <v>1215</v>
      </c>
      <c r="B216" t="s">
        <v>30</v>
      </c>
      <c r="C216" t="s">
        <v>58</v>
      </c>
      <c r="D216" t="s">
        <v>72</v>
      </c>
      <c r="E216" s="2">
        <v>29567</v>
      </c>
      <c r="F216">
        <v>44</v>
      </c>
      <c r="G216" t="s">
        <v>90</v>
      </c>
      <c r="H216" t="s">
        <v>94</v>
      </c>
      <c r="I216" t="s">
        <v>116</v>
      </c>
      <c r="J216" t="s">
        <v>124</v>
      </c>
      <c r="K216" t="s">
        <v>126</v>
      </c>
      <c r="L216">
        <v>2230</v>
      </c>
      <c r="M216" s="2">
        <v>44808</v>
      </c>
      <c r="N216" s="2">
        <v>45894</v>
      </c>
      <c r="O216" t="s">
        <v>129</v>
      </c>
      <c r="P216" t="s">
        <v>318</v>
      </c>
      <c r="Q216">
        <v>3</v>
      </c>
      <c r="R216">
        <v>11.9</v>
      </c>
    </row>
    <row r="217" spans="1:18">
      <c r="A217">
        <v>1216</v>
      </c>
      <c r="B217" t="s">
        <v>39</v>
      </c>
      <c r="C217" t="s">
        <v>62</v>
      </c>
      <c r="D217" t="s">
        <v>73</v>
      </c>
      <c r="E217" s="2">
        <v>29855</v>
      </c>
      <c r="F217">
        <v>44</v>
      </c>
      <c r="G217" t="s">
        <v>81</v>
      </c>
      <c r="H217" t="s">
        <v>100</v>
      </c>
      <c r="I217" t="s">
        <v>105</v>
      </c>
      <c r="J217" t="s">
        <v>124</v>
      </c>
      <c r="K217" t="s">
        <v>126</v>
      </c>
      <c r="L217">
        <v>3320</v>
      </c>
      <c r="M217" s="2">
        <v>45755</v>
      </c>
      <c r="P217" t="s">
        <v>319</v>
      </c>
      <c r="Q217">
        <v>2</v>
      </c>
      <c r="R217">
        <v>16.6</v>
      </c>
    </row>
    <row r="218" spans="1:18">
      <c r="A218">
        <v>1217</v>
      </c>
      <c r="B218" t="s">
        <v>26</v>
      </c>
      <c r="C218" t="s">
        <v>65</v>
      </c>
      <c r="D218" t="s">
        <v>72</v>
      </c>
      <c r="E218" s="2">
        <v>36112</v>
      </c>
      <c r="F218">
        <v>26</v>
      </c>
      <c r="G218" t="s">
        <v>85</v>
      </c>
      <c r="H218" t="s">
        <v>97</v>
      </c>
      <c r="I218" t="s">
        <v>116</v>
      </c>
      <c r="J218" t="s">
        <v>124</v>
      </c>
      <c r="K218" t="s">
        <v>126</v>
      </c>
      <c r="L218">
        <v>2350</v>
      </c>
      <c r="M218" s="2">
        <v>44914</v>
      </c>
      <c r="P218" t="s">
        <v>270</v>
      </c>
      <c r="Q218">
        <v>1</v>
      </c>
      <c r="R218">
        <v>28.3</v>
      </c>
    </row>
    <row r="219" spans="1:18">
      <c r="A219">
        <v>1218</v>
      </c>
      <c r="B219" t="s">
        <v>26</v>
      </c>
      <c r="C219" t="s">
        <v>67</v>
      </c>
      <c r="D219" t="s">
        <v>73</v>
      </c>
      <c r="E219" s="2">
        <v>31149</v>
      </c>
      <c r="F219">
        <v>40</v>
      </c>
      <c r="G219" t="s">
        <v>88</v>
      </c>
      <c r="H219" t="s">
        <v>94</v>
      </c>
      <c r="I219" t="s">
        <v>116</v>
      </c>
      <c r="J219" t="s">
        <v>124</v>
      </c>
      <c r="K219" t="s">
        <v>126</v>
      </c>
      <c r="L219">
        <v>2590</v>
      </c>
      <c r="M219" s="2">
        <v>45314</v>
      </c>
      <c r="N219" s="2">
        <v>45649</v>
      </c>
      <c r="O219" t="s">
        <v>130</v>
      </c>
      <c r="P219" t="s">
        <v>320</v>
      </c>
      <c r="Q219">
        <v>4</v>
      </c>
      <c r="R219">
        <v>29</v>
      </c>
    </row>
    <row r="220" spans="1:18">
      <c r="A220">
        <v>1219</v>
      </c>
      <c r="B220" t="s">
        <v>19</v>
      </c>
      <c r="C220" t="s">
        <v>51</v>
      </c>
      <c r="D220" t="s">
        <v>73</v>
      </c>
      <c r="E220" s="2">
        <v>30537</v>
      </c>
      <c r="F220">
        <v>42</v>
      </c>
      <c r="G220" t="s">
        <v>85</v>
      </c>
      <c r="H220" t="s">
        <v>99</v>
      </c>
      <c r="I220" t="s">
        <v>110</v>
      </c>
      <c r="J220" t="s">
        <v>124</v>
      </c>
      <c r="K220" t="s">
        <v>126</v>
      </c>
      <c r="L220">
        <v>1950</v>
      </c>
      <c r="M220" s="2">
        <v>45821</v>
      </c>
      <c r="P220" t="s">
        <v>232</v>
      </c>
      <c r="Q220">
        <v>4</v>
      </c>
      <c r="R220">
        <v>9.9</v>
      </c>
    </row>
    <row r="221" spans="1:18">
      <c r="A221">
        <v>1220</v>
      </c>
      <c r="B221" t="s">
        <v>19</v>
      </c>
      <c r="C221" t="s">
        <v>59</v>
      </c>
      <c r="D221" t="s">
        <v>72</v>
      </c>
      <c r="E221" s="2">
        <v>26169</v>
      </c>
      <c r="F221">
        <v>54</v>
      </c>
      <c r="G221" t="s">
        <v>78</v>
      </c>
      <c r="H221" t="s">
        <v>99</v>
      </c>
      <c r="I221" t="s">
        <v>115</v>
      </c>
      <c r="J221" t="s">
        <v>122</v>
      </c>
      <c r="K221" t="s">
        <v>127</v>
      </c>
      <c r="L221">
        <v>1300</v>
      </c>
      <c r="M221" s="2">
        <v>44221</v>
      </c>
      <c r="P221" t="s">
        <v>153</v>
      </c>
      <c r="Q221">
        <v>4</v>
      </c>
      <c r="R221">
        <v>12.8</v>
      </c>
    </row>
    <row r="222" spans="1:18">
      <c r="A222">
        <v>1221</v>
      </c>
      <c r="B222" t="s">
        <v>18</v>
      </c>
      <c r="C222" t="s">
        <v>50</v>
      </c>
      <c r="D222" t="s">
        <v>73</v>
      </c>
      <c r="E222" s="2">
        <v>24538</v>
      </c>
      <c r="F222">
        <v>58</v>
      </c>
      <c r="G222" t="s">
        <v>86</v>
      </c>
      <c r="H222" t="s">
        <v>99</v>
      </c>
      <c r="I222" t="s">
        <v>107</v>
      </c>
      <c r="J222" t="s">
        <v>122</v>
      </c>
      <c r="K222" t="s">
        <v>126</v>
      </c>
      <c r="L222">
        <v>2510</v>
      </c>
      <c r="M222" s="2">
        <v>44687</v>
      </c>
      <c r="P222" t="s">
        <v>321</v>
      </c>
      <c r="Q222">
        <v>2</v>
      </c>
      <c r="R222">
        <v>0</v>
      </c>
    </row>
    <row r="223" spans="1:18">
      <c r="A223">
        <v>1222</v>
      </c>
      <c r="B223" t="s">
        <v>23</v>
      </c>
      <c r="C223" t="s">
        <v>59</v>
      </c>
      <c r="D223" t="s">
        <v>72</v>
      </c>
      <c r="E223" s="2">
        <v>26330</v>
      </c>
      <c r="F223">
        <v>53</v>
      </c>
      <c r="G223" t="s">
        <v>92</v>
      </c>
      <c r="H223" t="s">
        <v>100</v>
      </c>
      <c r="I223" t="s">
        <v>119</v>
      </c>
      <c r="J223" t="s">
        <v>124</v>
      </c>
      <c r="K223" t="s">
        <v>126</v>
      </c>
      <c r="L223">
        <v>4040</v>
      </c>
      <c r="M223" s="2">
        <v>45175</v>
      </c>
      <c r="N223" s="2">
        <v>45284</v>
      </c>
      <c r="O223" t="s">
        <v>130</v>
      </c>
      <c r="P223" t="s">
        <v>250</v>
      </c>
      <c r="Q223">
        <v>4</v>
      </c>
      <c r="R223">
        <v>0</v>
      </c>
    </row>
    <row r="224" spans="1:18">
      <c r="A224">
        <v>1223</v>
      </c>
      <c r="B224" t="s">
        <v>31</v>
      </c>
      <c r="C224" t="s">
        <v>68</v>
      </c>
      <c r="D224" t="s">
        <v>73</v>
      </c>
      <c r="E224" s="2">
        <v>27532</v>
      </c>
      <c r="F224">
        <v>50</v>
      </c>
      <c r="G224" t="s">
        <v>93</v>
      </c>
      <c r="H224" t="s">
        <v>99</v>
      </c>
      <c r="I224" t="s">
        <v>108</v>
      </c>
      <c r="J224" t="s">
        <v>122</v>
      </c>
      <c r="K224" t="s">
        <v>126</v>
      </c>
      <c r="L224">
        <v>2360</v>
      </c>
      <c r="M224" s="2">
        <v>44382</v>
      </c>
      <c r="P224" t="s">
        <v>322</v>
      </c>
      <c r="Q224">
        <v>4</v>
      </c>
      <c r="R224">
        <v>27.9</v>
      </c>
    </row>
    <row r="225" spans="1:18">
      <c r="A225">
        <v>1224</v>
      </c>
      <c r="B225" t="s">
        <v>21</v>
      </c>
      <c r="C225" t="s">
        <v>53</v>
      </c>
      <c r="D225" t="s">
        <v>73</v>
      </c>
      <c r="E225" s="2">
        <v>37775</v>
      </c>
      <c r="F225">
        <v>22</v>
      </c>
      <c r="G225" t="s">
        <v>82</v>
      </c>
      <c r="H225" t="s">
        <v>97</v>
      </c>
      <c r="I225" t="s">
        <v>105</v>
      </c>
      <c r="J225" t="s">
        <v>124</v>
      </c>
      <c r="K225" t="s">
        <v>126</v>
      </c>
      <c r="L225">
        <v>3010</v>
      </c>
      <c r="M225" s="2">
        <v>44927</v>
      </c>
      <c r="N225" s="2">
        <v>45545</v>
      </c>
      <c r="O225" t="s">
        <v>130</v>
      </c>
      <c r="P225" t="s">
        <v>323</v>
      </c>
      <c r="Q225">
        <v>3</v>
      </c>
      <c r="R225">
        <v>14.3</v>
      </c>
    </row>
    <row r="226" spans="1:18">
      <c r="A226">
        <v>1225</v>
      </c>
      <c r="B226" t="s">
        <v>19</v>
      </c>
      <c r="C226" t="s">
        <v>68</v>
      </c>
      <c r="D226" t="s">
        <v>73</v>
      </c>
      <c r="E226" s="2">
        <v>30333</v>
      </c>
      <c r="F226">
        <v>42</v>
      </c>
      <c r="G226" t="s">
        <v>83</v>
      </c>
      <c r="H226" t="s">
        <v>95</v>
      </c>
      <c r="I226" t="s">
        <v>117</v>
      </c>
      <c r="J226" t="s">
        <v>124</v>
      </c>
      <c r="K226" t="s">
        <v>126</v>
      </c>
      <c r="L226">
        <v>2540</v>
      </c>
      <c r="M226" s="2">
        <v>44249</v>
      </c>
      <c r="N226" s="2">
        <v>44651</v>
      </c>
      <c r="O226" t="s">
        <v>130</v>
      </c>
      <c r="P226" t="s">
        <v>230</v>
      </c>
      <c r="Q226">
        <v>4</v>
      </c>
      <c r="R226">
        <v>11.1</v>
      </c>
    </row>
    <row r="227" spans="1:18">
      <c r="A227">
        <v>1226</v>
      </c>
      <c r="B227" t="s">
        <v>18</v>
      </c>
      <c r="C227" t="s">
        <v>68</v>
      </c>
      <c r="D227" t="s">
        <v>73</v>
      </c>
      <c r="E227" s="2">
        <v>37212</v>
      </c>
      <c r="F227">
        <v>23</v>
      </c>
      <c r="G227" t="s">
        <v>92</v>
      </c>
      <c r="H227" t="s">
        <v>94</v>
      </c>
      <c r="I227" t="s">
        <v>104</v>
      </c>
      <c r="J227" t="s">
        <v>124</v>
      </c>
      <c r="K227" t="s">
        <v>126</v>
      </c>
      <c r="L227">
        <v>2630</v>
      </c>
      <c r="M227" s="2">
        <v>44686</v>
      </c>
      <c r="N227" s="2">
        <v>45572</v>
      </c>
      <c r="O227" t="s">
        <v>129</v>
      </c>
      <c r="P227" t="s">
        <v>324</v>
      </c>
      <c r="Q227">
        <v>2</v>
      </c>
      <c r="R227">
        <v>17.6</v>
      </c>
    </row>
    <row r="228" spans="1:18">
      <c r="A228">
        <v>1227</v>
      </c>
      <c r="B228" t="s">
        <v>30</v>
      </c>
      <c r="C228" t="s">
        <v>46</v>
      </c>
      <c r="D228" t="s">
        <v>73</v>
      </c>
      <c r="E228" s="2">
        <v>36349</v>
      </c>
      <c r="F228">
        <v>26</v>
      </c>
      <c r="G228" t="s">
        <v>79</v>
      </c>
      <c r="H228" t="s">
        <v>101</v>
      </c>
      <c r="I228" t="s">
        <v>109</v>
      </c>
      <c r="J228" t="s">
        <v>124</v>
      </c>
      <c r="K228" t="s">
        <v>127</v>
      </c>
      <c r="L228">
        <v>1700</v>
      </c>
      <c r="M228" s="2">
        <v>44286</v>
      </c>
      <c r="N228" s="2">
        <v>44901</v>
      </c>
      <c r="O228" t="s">
        <v>130</v>
      </c>
      <c r="P228" t="s">
        <v>317</v>
      </c>
      <c r="Q228">
        <v>3</v>
      </c>
      <c r="R228">
        <v>0</v>
      </c>
    </row>
    <row r="229" spans="1:18">
      <c r="A229">
        <v>1228</v>
      </c>
      <c r="B229" t="s">
        <v>38</v>
      </c>
      <c r="C229" t="s">
        <v>49</v>
      </c>
      <c r="D229" t="s">
        <v>73</v>
      </c>
      <c r="E229" s="2">
        <v>34960</v>
      </c>
      <c r="F229">
        <v>30</v>
      </c>
      <c r="G229" t="s">
        <v>93</v>
      </c>
      <c r="H229" t="s">
        <v>101</v>
      </c>
      <c r="I229" t="s">
        <v>109</v>
      </c>
      <c r="J229" t="s">
        <v>124</v>
      </c>
      <c r="K229" t="s">
        <v>126</v>
      </c>
      <c r="L229">
        <v>4270</v>
      </c>
      <c r="M229" s="2">
        <v>45664</v>
      </c>
      <c r="P229" t="s">
        <v>325</v>
      </c>
      <c r="Q229">
        <v>2</v>
      </c>
      <c r="R229">
        <v>19.3</v>
      </c>
    </row>
    <row r="230" spans="1:18">
      <c r="A230">
        <v>1229</v>
      </c>
      <c r="B230" t="s">
        <v>35</v>
      </c>
      <c r="C230" t="s">
        <v>59</v>
      </c>
      <c r="D230" t="s">
        <v>72</v>
      </c>
      <c r="E230" s="2">
        <v>26839</v>
      </c>
      <c r="F230">
        <v>52</v>
      </c>
      <c r="G230" t="s">
        <v>80</v>
      </c>
      <c r="H230" t="s">
        <v>101</v>
      </c>
      <c r="I230" t="s">
        <v>112</v>
      </c>
      <c r="J230" t="s">
        <v>124</v>
      </c>
      <c r="K230" t="s">
        <v>126</v>
      </c>
      <c r="L230">
        <v>3530</v>
      </c>
      <c r="M230" s="2">
        <v>44300</v>
      </c>
      <c r="P230" t="s">
        <v>326</v>
      </c>
      <c r="Q230">
        <v>3</v>
      </c>
      <c r="R230">
        <v>39.4</v>
      </c>
    </row>
    <row r="231" spans="1:18">
      <c r="A231">
        <v>1230</v>
      </c>
      <c r="B231" t="s">
        <v>41</v>
      </c>
      <c r="C231" t="s">
        <v>58</v>
      </c>
      <c r="D231" t="s">
        <v>72</v>
      </c>
      <c r="E231" s="2">
        <v>34284</v>
      </c>
      <c r="F231">
        <v>31</v>
      </c>
      <c r="G231" t="s">
        <v>90</v>
      </c>
      <c r="H231" t="s">
        <v>99</v>
      </c>
      <c r="I231" t="s">
        <v>104</v>
      </c>
      <c r="J231" t="s">
        <v>124</v>
      </c>
      <c r="K231" t="s">
        <v>126</v>
      </c>
      <c r="L231">
        <v>2650</v>
      </c>
      <c r="M231" s="2">
        <v>44725</v>
      </c>
      <c r="P231" t="s">
        <v>327</v>
      </c>
      <c r="Q231">
        <v>5</v>
      </c>
      <c r="R231">
        <v>8</v>
      </c>
    </row>
  </sheetData>
  <autoFilter ref="A1:AE100001"/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94"/>
  <sheetViews>
    <sheetView workbookViewId="0">
      <pane ySplit="1" topLeftCell="A2" activePane="bottomLeft" state="frozen"/>
      <selection pane="bottomLeft"/>
    </sheetView>
  </sheetViews>
  <sheetFormatPr defaultRowHeight="15"/>
  <sheetData>
    <row r="1" spans="1:7">
      <c r="A1" s="1" t="s">
        <v>0</v>
      </c>
      <c r="B1" s="1" t="s">
        <v>328</v>
      </c>
      <c r="C1" s="1" t="s">
        <v>329</v>
      </c>
      <c r="D1" s="1" t="s">
        <v>330</v>
      </c>
      <c r="E1" s="1" t="s">
        <v>7</v>
      </c>
      <c r="F1" s="1" t="s">
        <v>6</v>
      </c>
      <c r="G1" s="1" t="s">
        <v>9</v>
      </c>
    </row>
    <row r="2" spans="1:7">
      <c r="A2">
        <v>1002</v>
      </c>
      <c r="B2" s="2">
        <v>45765</v>
      </c>
      <c r="C2" t="s">
        <v>331</v>
      </c>
      <c r="D2">
        <v>7</v>
      </c>
      <c r="E2" t="s">
        <v>95</v>
      </c>
      <c r="F2" t="s">
        <v>75</v>
      </c>
      <c r="G2" t="s">
        <v>123</v>
      </c>
    </row>
    <row r="3" spans="1:7">
      <c r="A3">
        <v>1002</v>
      </c>
      <c r="B3" s="2">
        <v>45800</v>
      </c>
      <c r="C3" t="s">
        <v>332</v>
      </c>
      <c r="D3">
        <v>14</v>
      </c>
      <c r="E3" t="s">
        <v>95</v>
      </c>
      <c r="F3" t="s">
        <v>75</v>
      </c>
      <c r="G3" t="s">
        <v>123</v>
      </c>
    </row>
    <row r="4" spans="1:7">
      <c r="A4">
        <v>1002</v>
      </c>
      <c r="B4" s="2">
        <v>45689</v>
      </c>
      <c r="C4" t="s">
        <v>332</v>
      </c>
      <c r="D4">
        <v>14</v>
      </c>
      <c r="E4" t="s">
        <v>95</v>
      </c>
      <c r="F4" t="s">
        <v>75</v>
      </c>
      <c r="G4" t="s">
        <v>123</v>
      </c>
    </row>
    <row r="5" spans="1:7">
      <c r="A5">
        <v>1002</v>
      </c>
      <c r="B5" s="2">
        <v>45847</v>
      </c>
      <c r="C5" t="s">
        <v>333</v>
      </c>
      <c r="D5">
        <v>3.5</v>
      </c>
      <c r="E5" t="s">
        <v>95</v>
      </c>
      <c r="F5" t="s">
        <v>75</v>
      </c>
      <c r="G5" t="s">
        <v>123</v>
      </c>
    </row>
    <row r="6" spans="1:7">
      <c r="A6">
        <v>1003</v>
      </c>
      <c r="B6" s="2">
        <v>45870</v>
      </c>
      <c r="C6" t="s">
        <v>332</v>
      </c>
      <c r="D6">
        <v>7</v>
      </c>
      <c r="E6" t="s">
        <v>96</v>
      </c>
      <c r="F6" t="s">
        <v>76</v>
      </c>
      <c r="G6" t="s">
        <v>123</v>
      </c>
    </row>
    <row r="7" spans="1:7">
      <c r="A7">
        <v>1006</v>
      </c>
      <c r="B7" s="2">
        <v>45861</v>
      </c>
      <c r="C7" t="s">
        <v>332</v>
      </c>
      <c r="D7">
        <v>14</v>
      </c>
      <c r="E7" t="s">
        <v>99</v>
      </c>
      <c r="F7" t="s">
        <v>79</v>
      </c>
      <c r="G7" t="s">
        <v>122</v>
      </c>
    </row>
    <row r="8" spans="1:7">
      <c r="A8">
        <v>1006</v>
      </c>
      <c r="B8" s="2">
        <v>45884</v>
      </c>
      <c r="C8" t="s">
        <v>333</v>
      </c>
      <c r="D8">
        <v>3.5</v>
      </c>
      <c r="E8" t="s">
        <v>99</v>
      </c>
      <c r="F8" t="s">
        <v>79</v>
      </c>
      <c r="G8" t="s">
        <v>122</v>
      </c>
    </row>
    <row r="9" spans="1:7">
      <c r="A9">
        <v>1007</v>
      </c>
      <c r="B9" s="2">
        <v>45746</v>
      </c>
      <c r="C9" t="s">
        <v>332</v>
      </c>
      <c r="D9">
        <v>7</v>
      </c>
      <c r="E9" t="s">
        <v>100</v>
      </c>
      <c r="F9" t="s">
        <v>76</v>
      </c>
      <c r="G9" t="s">
        <v>124</v>
      </c>
    </row>
    <row r="10" spans="1:7">
      <c r="A10">
        <v>1008</v>
      </c>
      <c r="B10" s="2">
        <v>45921</v>
      </c>
      <c r="C10" t="s">
        <v>333</v>
      </c>
      <c r="D10">
        <v>3.5</v>
      </c>
      <c r="E10" t="s">
        <v>94</v>
      </c>
      <c r="F10" t="s">
        <v>75</v>
      </c>
      <c r="G10" t="s">
        <v>124</v>
      </c>
    </row>
    <row r="11" spans="1:7">
      <c r="A11">
        <v>1010</v>
      </c>
      <c r="B11" s="2">
        <v>45714</v>
      </c>
      <c r="C11" t="s">
        <v>333</v>
      </c>
      <c r="D11">
        <v>21</v>
      </c>
      <c r="E11" t="s">
        <v>101</v>
      </c>
      <c r="F11" t="s">
        <v>80</v>
      </c>
      <c r="G11" t="s">
        <v>122</v>
      </c>
    </row>
    <row r="12" spans="1:7">
      <c r="A12">
        <v>1010</v>
      </c>
      <c r="B12" s="2">
        <v>45672</v>
      </c>
      <c r="C12" t="s">
        <v>333</v>
      </c>
      <c r="D12">
        <v>7</v>
      </c>
      <c r="E12" t="s">
        <v>101</v>
      </c>
      <c r="F12" t="s">
        <v>80</v>
      </c>
      <c r="G12" t="s">
        <v>122</v>
      </c>
    </row>
    <row r="13" spans="1:7">
      <c r="A13">
        <v>1012</v>
      </c>
      <c r="B13" s="2">
        <v>45676</v>
      </c>
      <c r="C13" t="s">
        <v>332</v>
      </c>
      <c r="D13">
        <v>3.5</v>
      </c>
      <c r="E13" t="s">
        <v>96</v>
      </c>
      <c r="F13" t="s">
        <v>82</v>
      </c>
      <c r="G13" t="s">
        <v>123</v>
      </c>
    </row>
    <row r="14" spans="1:7">
      <c r="A14">
        <v>1012</v>
      </c>
      <c r="B14" s="2">
        <v>45690</v>
      </c>
      <c r="C14" t="s">
        <v>332</v>
      </c>
      <c r="D14">
        <v>3.5</v>
      </c>
      <c r="E14" t="s">
        <v>96</v>
      </c>
      <c r="F14" t="s">
        <v>82</v>
      </c>
      <c r="G14" t="s">
        <v>123</v>
      </c>
    </row>
    <row r="15" spans="1:7">
      <c r="A15">
        <v>1014</v>
      </c>
      <c r="B15" s="2">
        <v>45802</v>
      </c>
      <c r="C15" t="s">
        <v>331</v>
      </c>
      <c r="D15">
        <v>3.5</v>
      </c>
      <c r="E15" t="s">
        <v>99</v>
      </c>
      <c r="F15" t="s">
        <v>84</v>
      </c>
      <c r="G15" t="s">
        <v>124</v>
      </c>
    </row>
    <row r="16" spans="1:7">
      <c r="A16">
        <v>1014</v>
      </c>
      <c r="B16" s="2">
        <v>45671</v>
      </c>
      <c r="C16" t="s">
        <v>333</v>
      </c>
      <c r="D16">
        <v>3.5</v>
      </c>
      <c r="E16" t="s">
        <v>99</v>
      </c>
      <c r="F16" t="s">
        <v>84</v>
      </c>
      <c r="G16" t="s">
        <v>124</v>
      </c>
    </row>
    <row r="17" spans="1:7">
      <c r="A17">
        <v>1017</v>
      </c>
      <c r="B17" s="2">
        <v>45828</v>
      </c>
      <c r="C17" t="s">
        <v>333</v>
      </c>
      <c r="D17">
        <v>3.5</v>
      </c>
      <c r="E17" t="s">
        <v>99</v>
      </c>
      <c r="F17" t="s">
        <v>74</v>
      </c>
      <c r="G17" t="s">
        <v>124</v>
      </c>
    </row>
    <row r="18" spans="1:7">
      <c r="A18">
        <v>1017</v>
      </c>
      <c r="B18" s="2">
        <v>45819</v>
      </c>
      <c r="C18" t="s">
        <v>333</v>
      </c>
      <c r="D18">
        <v>7</v>
      </c>
      <c r="E18" t="s">
        <v>99</v>
      </c>
      <c r="F18" t="s">
        <v>74</v>
      </c>
      <c r="G18" t="s">
        <v>124</v>
      </c>
    </row>
    <row r="19" spans="1:7">
      <c r="A19">
        <v>1021</v>
      </c>
      <c r="B19" s="2">
        <v>45815</v>
      </c>
      <c r="C19" t="s">
        <v>333</v>
      </c>
      <c r="D19">
        <v>14</v>
      </c>
      <c r="E19" t="s">
        <v>97</v>
      </c>
      <c r="F19" t="s">
        <v>87</v>
      </c>
      <c r="G19" t="s">
        <v>124</v>
      </c>
    </row>
    <row r="20" spans="1:7">
      <c r="A20">
        <v>1021</v>
      </c>
      <c r="B20" s="2">
        <v>45732</v>
      </c>
      <c r="C20" t="s">
        <v>333</v>
      </c>
      <c r="D20">
        <v>14</v>
      </c>
      <c r="E20" t="s">
        <v>97</v>
      </c>
      <c r="F20" t="s">
        <v>87</v>
      </c>
      <c r="G20" t="s">
        <v>124</v>
      </c>
    </row>
    <row r="21" spans="1:7">
      <c r="A21">
        <v>1021</v>
      </c>
      <c r="B21" s="2">
        <v>45727</v>
      </c>
      <c r="C21" t="s">
        <v>331</v>
      </c>
      <c r="D21">
        <v>3.5</v>
      </c>
      <c r="E21" t="s">
        <v>97</v>
      </c>
      <c r="F21" t="s">
        <v>87</v>
      </c>
      <c r="G21" t="s">
        <v>124</v>
      </c>
    </row>
    <row r="22" spans="1:7">
      <c r="A22">
        <v>1023</v>
      </c>
      <c r="B22" s="2">
        <v>45737</v>
      </c>
      <c r="C22" t="s">
        <v>333</v>
      </c>
      <c r="D22">
        <v>14</v>
      </c>
      <c r="E22" t="s">
        <v>94</v>
      </c>
      <c r="F22" t="s">
        <v>87</v>
      </c>
      <c r="G22" t="s">
        <v>124</v>
      </c>
    </row>
    <row r="23" spans="1:7">
      <c r="A23">
        <v>1024</v>
      </c>
      <c r="B23" s="2">
        <v>45899</v>
      </c>
      <c r="C23" t="s">
        <v>332</v>
      </c>
      <c r="D23">
        <v>14</v>
      </c>
      <c r="E23" t="s">
        <v>103</v>
      </c>
      <c r="F23" t="s">
        <v>84</v>
      </c>
      <c r="G23" t="s">
        <v>124</v>
      </c>
    </row>
    <row r="24" spans="1:7">
      <c r="A24">
        <v>1026</v>
      </c>
      <c r="B24" s="2">
        <v>45880</v>
      </c>
      <c r="C24" t="s">
        <v>333</v>
      </c>
      <c r="D24">
        <v>7</v>
      </c>
      <c r="E24" t="s">
        <v>101</v>
      </c>
      <c r="F24" t="s">
        <v>76</v>
      </c>
      <c r="G24" t="s">
        <v>124</v>
      </c>
    </row>
    <row r="25" spans="1:7">
      <c r="A25">
        <v>1028</v>
      </c>
      <c r="B25" s="2">
        <v>45675</v>
      </c>
      <c r="C25" t="s">
        <v>333</v>
      </c>
      <c r="D25">
        <v>21</v>
      </c>
      <c r="E25" t="s">
        <v>96</v>
      </c>
      <c r="F25" t="s">
        <v>83</v>
      </c>
      <c r="G25" t="s">
        <v>124</v>
      </c>
    </row>
    <row r="26" spans="1:7">
      <c r="A26">
        <v>1028</v>
      </c>
      <c r="B26" s="2">
        <v>45851</v>
      </c>
      <c r="C26" t="s">
        <v>334</v>
      </c>
      <c r="D26">
        <v>7</v>
      </c>
      <c r="E26" t="s">
        <v>96</v>
      </c>
      <c r="F26" t="s">
        <v>83</v>
      </c>
      <c r="G26" t="s">
        <v>124</v>
      </c>
    </row>
    <row r="27" spans="1:7">
      <c r="A27">
        <v>1028</v>
      </c>
      <c r="B27" s="2">
        <v>45919</v>
      </c>
      <c r="C27" t="s">
        <v>332</v>
      </c>
      <c r="D27">
        <v>14</v>
      </c>
      <c r="E27" t="s">
        <v>96</v>
      </c>
      <c r="F27" t="s">
        <v>83</v>
      </c>
      <c r="G27" t="s">
        <v>124</v>
      </c>
    </row>
    <row r="28" spans="1:7">
      <c r="A28">
        <v>1029</v>
      </c>
      <c r="B28" s="2">
        <v>45681</v>
      </c>
      <c r="C28" t="s">
        <v>333</v>
      </c>
      <c r="D28">
        <v>7</v>
      </c>
      <c r="E28" t="s">
        <v>103</v>
      </c>
      <c r="F28" t="s">
        <v>87</v>
      </c>
      <c r="G28" t="s">
        <v>124</v>
      </c>
    </row>
    <row r="29" spans="1:7">
      <c r="A29">
        <v>1029</v>
      </c>
      <c r="B29" s="2">
        <v>45701</v>
      </c>
      <c r="C29" t="s">
        <v>334</v>
      </c>
      <c r="D29">
        <v>7</v>
      </c>
      <c r="E29" t="s">
        <v>103</v>
      </c>
      <c r="F29" t="s">
        <v>87</v>
      </c>
      <c r="G29" t="s">
        <v>124</v>
      </c>
    </row>
    <row r="30" spans="1:7">
      <c r="A30">
        <v>1031</v>
      </c>
      <c r="B30" s="2">
        <v>45934</v>
      </c>
      <c r="C30" t="s">
        <v>333</v>
      </c>
      <c r="D30">
        <v>3.5</v>
      </c>
      <c r="E30" t="s">
        <v>99</v>
      </c>
      <c r="F30" t="s">
        <v>82</v>
      </c>
      <c r="G30" t="s">
        <v>124</v>
      </c>
    </row>
    <row r="31" spans="1:7">
      <c r="A31">
        <v>1034</v>
      </c>
      <c r="B31" s="2">
        <v>45668</v>
      </c>
      <c r="C31" t="s">
        <v>333</v>
      </c>
      <c r="D31">
        <v>14</v>
      </c>
      <c r="E31" t="s">
        <v>99</v>
      </c>
      <c r="F31" t="s">
        <v>84</v>
      </c>
      <c r="G31" t="s">
        <v>124</v>
      </c>
    </row>
    <row r="32" spans="1:7">
      <c r="A32">
        <v>1035</v>
      </c>
      <c r="B32" s="2">
        <v>45778</v>
      </c>
      <c r="C32" t="s">
        <v>332</v>
      </c>
      <c r="D32">
        <v>7</v>
      </c>
      <c r="E32" t="s">
        <v>96</v>
      </c>
      <c r="F32" t="s">
        <v>74</v>
      </c>
      <c r="G32" t="s">
        <v>124</v>
      </c>
    </row>
    <row r="33" spans="1:7">
      <c r="A33">
        <v>1036</v>
      </c>
      <c r="B33" s="2">
        <v>45792</v>
      </c>
      <c r="C33" t="s">
        <v>332</v>
      </c>
      <c r="D33">
        <v>14</v>
      </c>
      <c r="E33" t="s">
        <v>98</v>
      </c>
      <c r="F33" t="s">
        <v>90</v>
      </c>
      <c r="G33" t="s">
        <v>124</v>
      </c>
    </row>
    <row r="34" spans="1:7">
      <c r="A34">
        <v>1038</v>
      </c>
      <c r="B34" s="2">
        <v>45864</v>
      </c>
      <c r="C34" t="s">
        <v>334</v>
      </c>
      <c r="D34">
        <v>7</v>
      </c>
      <c r="E34" t="s">
        <v>97</v>
      </c>
      <c r="F34" t="s">
        <v>91</v>
      </c>
      <c r="G34" t="s">
        <v>125</v>
      </c>
    </row>
    <row r="35" spans="1:7">
      <c r="A35">
        <v>1039</v>
      </c>
      <c r="B35" s="2">
        <v>45700</v>
      </c>
      <c r="C35" t="s">
        <v>334</v>
      </c>
      <c r="D35">
        <v>21</v>
      </c>
      <c r="E35" t="s">
        <v>101</v>
      </c>
      <c r="F35" t="s">
        <v>74</v>
      </c>
      <c r="G35" t="s">
        <v>122</v>
      </c>
    </row>
    <row r="36" spans="1:7">
      <c r="A36">
        <v>1039</v>
      </c>
      <c r="B36" s="2">
        <v>45667</v>
      </c>
      <c r="C36" t="s">
        <v>333</v>
      </c>
      <c r="D36">
        <v>7</v>
      </c>
      <c r="E36" t="s">
        <v>101</v>
      </c>
      <c r="F36" t="s">
        <v>74</v>
      </c>
      <c r="G36" t="s">
        <v>122</v>
      </c>
    </row>
    <row r="37" spans="1:7">
      <c r="A37">
        <v>1039</v>
      </c>
      <c r="B37" s="2">
        <v>45725</v>
      </c>
      <c r="C37" t="s">
        <v>333</v>
      </c>
      <c r="D37">
        <v>7</v>
      </c>
      <c r="E37" t="s">
        <v>101</v>
      </c>
      <c r="F37" t="s">
        <v>74</v>
      </c>
      <c r="G37" t="s">
        <v>122</v>
      </c>
    </row>
    <row r="38" spans="1:7">
      <c r="A38">
        <v>1039</v>
      </c>
      <c r="B38" s="2">
        <v>45843</v>
      </c>
      <c r="C38" t="s">
        <v>333</v>
      </c>
      <c r="D38">
        <v>7</v>
      </c>
      <c r="E38" t="s">
        <v>101</v>
      </c>
      <c r="F38" t="s">
        <v>74</v>
      </c>
      <c r="G38" t="s">
        <v>122</v>
      </c>
    </row>
    <row r="39" spans="1:7">
      <c r="A39">
        <v>1041</v>
      </c>
      <c r="B39" s="2">
        <v>45901</v>
      </c>
      <c r="C39" t="s">
        <v>333</v>
      </c>
      <c r="D39">
        <v>7</v>
      </c>
      <c r="E39" t="s">
        <v>97</v>
      </c>
      <c r="F39" t="s">
        <v>91</v>
      </c>
      <c r="G39" t="s">
        <v>122</v>
      </c>
    </row>
    <row r="40" spans="1:7">
      <c r="A40">
        <v>1043</v>
      </c>
      <c r="B40" s="2">
        <v>45825</v>
      </c>
      <c r="C40" t="s">
        <v>333</v>
      </c>
      <c r="D40">
        <v>14</v>
      </c>
      <c r="E40" t="s">
        <v>98</v>
      </c>
      <c r="F40" t="s">
        <v>90</v>
      </c>
      <c r="G40" t="s">
        <v>122</v>
      </c>
    </row>
    <row r="41" spans="1:7">
      <c r="A41">
        <v>1044</v>
      </c>
      <c r="B41" s="2">
        <v>45802</v>
      </c>
      <c r="C41" t="s">
        <v>334</v>
      </c>
      <c r="D41">
        <v>3.5</v>
      </c>
      <c r="E41" t="s">
        <v>98</v>
      </c>
      <c r="F41" t="s">
        <v>83</v>
      </c>
      <c r="G41" t="s">
        <v>123</v>
      </c>
    </row>
    <row r="42" spans="1:7">
      <c r="A42">
        <v>1046</v>
      </c>
      <c r="B42" s="2">
        <v>45694</v>
      </c>
      <c r="C42" t="s">
        <v>332</v>
      </c>
      <c r="D42">
        <v>3.5</v>
      </c>
      <c r="E42" t="s">
        <v>99</v>
      </c>
      <c r="F42" t="s">
        <v>92</v>
      </c>
      <c r="G42" t="s">
        <v>124</v>
      </c>
    </row>
    <row r="43" spans="1:7">
      <c r="A43">
        <v>1046</v>
      </c>
      <c r="B43" s="2">
        <v>45915</v>
      </c>
      <c r="C43" t="s">
        <v>333</v>
      </c>
      <c r="D43">
        <v>3.5</v>
      </c>
      <c r="E43" t="s">
        <v>99</v>
      </c>
      <c r="F43" t="s">
        <v>92</v>
      </c>
      <c r="G43" t="s">
        <v>124</v>
      </c>
    </row>
    <row r="44" spans="1:7">
      <c r="A44">
        <v>1048</v>
      </c>
      <c r="B44" s="2">
        <v>45672</v>
      </c>
      <c r="C44" t="s">
        <v>332</v>
      </c>
      <c r="D44">
        <v>7</v>
      </c>
      <c r="E44" t="s">
        <v>100</v>
      </c>
      <c r="F44" t="s">
        <v>84</v>
      </c>
      <c r="G44" t="s">
        <v>124</v>
      </c>
    </row>
    <row r="45" spans="1:7">
      <c r="A45">
        <v>1052</v>
      </c>
      <c r="B45" s="2">
        <v>45772</v>
      </c>
      <c r="C45" t="s">
        <v>332</v>
      </c>
      <c r="D45">
        <v>7</v>
      </c>
      <c r="E45" t="s">
        <v>96</v>
      </c>
      <c r="F45" t="s">
        <v>81</v>
      </c>
      <c r="G45" t="s">
        <v>124</v>
      </c>
    </row>
    <row r="46" spans="1:7">
      <c r="A46">
        <v>1053</v>
      </c>
      <c r="B46" s="2">
        <v>45809</v>
      </c>
      <c r="C46" t="s">
        <v>332</v>
      </c>
      <c r="D46">
        <v>7</v>
      </c>
      <c r="E46" t="s">
        <v>94</v>
      </c>
      <c r="F46" t="s">
        <v>93</v>
      </c>
      <c r="G46" t="s">
        <v>123</v>
      </c>
    </row>
    <row r="47" spans="1:7">
      <c r="A47">
        <v>1055</v>
      </c>
      <c r="B47" s="2">
        <v>45783</v>
      </c>
      <c r="C47" t="s">
        <v>333</v>
      </c>
      <c r="D47">
        <v>7</v>
      </c>
      <c r="E47" t="s">
        <v>95</v>
      </c>
      <c r="F47" t="s">
        <v>91</v>
      </c>
      <c r="G47" t="s">
        <v>124</v>
      </c>
    </row>
    <row r="48" spans="1:7">
      <c r="A48">
        <v>1056</v>
      </c>
      <c r="B48" s="2">
        <v>45774</v>
      </c>
      <c r="C48" t="s">
        <v>333</v>
      </c>
      <c r="D48">
        <v>7</v>
      </c>
      <c r="E48" t="s">
        <v>94</v>
      </c>
      <c r="F48" t="s">
        <v>90</v>
      </c>
      <c r="G48" t="s">
        <v>124</v>
      </c>
    </row>
    <row r="49" spans="1:7">
      <c r="A49">
        <v>1058</v>
      </c>
      <c r="B49" s="2">
        <v>45755</v>
      </c>
      <c r="C49" t="s">
        <v>332</v>
      </c>
      <c r="D49">
        <v>14</v>
      </c>
      <c r="E49" t="s">
        <v>96</v>
      </c>
      <c r="F49" t="s">
        <v>86</v>
      </c>
      <c r="G49" t="s">
        <v>123</v>
      </c>
    </row>
    <row r="50" spans="1:7">
      <c r="A50">
        <v>1058</v>
      </c>
      <c r="B50" s="2">
        <v>45727</v>
      </c>
      <c r="C50" t="s">
        <v>334</v>
      </c>
      <c r="D50">
        <v>3.5</v>
      </c>
      <c r="E50" t="s">
        <v>96</v>
      </c>
      <c r="F50" t="s">
        <v>86</v>
      </c>
      <c r="G50" t="s">
        <v>123</v>
      </c>
    </row>
    <row r="51" spans="1:7">
      <c r="A51">
        <v>1058</v>
      </c>
      <c r="B51" s="2">
        <v>45758</v>
      </c>
      <c r="C51" t="s">
        <v>333</v>
      </c>
      <c r="D51">
        <v>7</v>
      </c>
      <c r="E51" t="s">
        <v>96</v>
      </c>
      <c r="F51" t="s">
        <v>86</v>
      </c>
      <c r="G51" t="s">
        <v>123</v>
      </c>
    </row>
    <row r="52" spans="1:7">
      <c r="A52">
        <v>1059</v>
      </c>
      <c r="B52" s="2">
        <v>45863</v>
      </c>
      <c r="C52" t="s">
        <v>332</v>
      </c>
      <c r="D52">
        <v>7</v>
      </c>
      <c r="E52" t="s">
        <v>95</v>
      </c>
      <c r="F52" t="s">
        <v>87</v>
      </c>
      <c r="G52" t="s">
        <v>124</v>
      </c>
    </row>
    <row r="53" spans="1:7">
      <c r="A53">
        <v>1061</v>
      </c>
      <c r="B53" s="2">
        <v>45860</v>
      </c>
      <c r="C53" t="s">
        <v>332</v>
      </c>
      <c r="D53">
        <v>3.5</v>
      </c>
      <c r="E53" t="s">
        <v>101</v>
      </c>
      <c r="F53" t="s">
        <v>91</v>
      </c>
      <c r="G53" t="s">
        <v>124</v>
      </c>
    </row>
    <row r="54" spans="1:7">
      <c r="A54">
        <v>1063</v>
      </c>
      <c r="B54" s="2">
        <v>45825</v>
      </c>
      <c r="C54" t="s">
        <v>334</v>
      </c>
      <c r="D54">
        <v>3.5</v>
      </c>
      <c r="E54" t="s">
        <v>100</v>
      </c>
      <c r="F54" t="s">
        <v>85</v>
      </c>
      <c r="G54" t="s">
        <v>124</v>
      </c>
    </row>
    <row r="55" spans="1:7">
      <c r="A55">
        <v>1063</v>
      </c>
      <c r="B55" s="2">
        <v>45911</v>
      </c>
      <c r="C55" t="s">
        <v>332</v>
      </c>
      <c r="D55">
        <v>7</v>
      </c>
      <c r="E55" t="s">
        <v>100</v>
      </c>
      <c r="F55" t="s">
        <v>85</v>
      </c>
      <c r="G55" t="s">
        <v>124</v>
      </c>
    </row>
    <row r="56" spans="1:7">
      <c r="A56">
        <v>1063</v>
      </c>
      <c r="B56" s="2">
        <v>45793</v>
      </c>
      <c r="C56" t="s">
        <v>333</v>
      </c>
      <c r="D56">
        <v>14</v>
      </c>
      <c r="E56" t="s">
        <v>100</v>
      </c>
      <c r="F56" t="s">
        <v>85</v>
      </c>
      <c r="G56" t="s">
        <v>124</v>
      </c>
    </row>
    <row r="57" spans="1:7">
      <c r="A57">
        <v>1063</v>
      </c>
      <c r="B57" s="2">
        <v>45818</v>
      </c>
      <c r="C57" t="s">
        <v>333</v>
      </c>
      <c r="D57">
        <v>7</v>
      </c>
      <c r="E57" t="s">
        <v>100</v>
      </c>
      <c r="F57" t="s">
        <v>85</v>
      </c>
      <c r="G57" t="s">
        <v>124</v>
      </c>
    </row>
    <row r="58" spans="1:7">
      <c r="A58">
        <v>1063</v>
      </c>
      <c r="B58" s="2">
        <v>45895</v>
      </c>
      <c r="C58" t="s">
        <v>332</v>
      </c>
      <c r="D58">
        <v>3.5</v>
      </c>
      <c r="E58" t="s">
        <v>100</v>
      </c>
      <c r="F58" t="s">
        <v>85</v>
      </c>
      <c r="G58" t="s">
        <v>124</v>
      </c>
    </row>
    <row r="59" spans="1:7">
      <c r="A59">
        <v>1063</v>
      </c>
      <c r="B59" s="2">
        <v>45872</v>
      </c>
      <c r="C59" t="s">
        <v>333</v>
      </c>
      <c r="D59">
        <v>7</v>
      </c>
      <c r="E59" t="s">
        <v>100</v>
      </c>
      <c r="F59" t="s">
        <v>85</v>
      </c>
      <c r="G59" t="s">
        <v>124</v>
      </c>
    </row>
    <row r="60" spans="1:7">
      <c r="A60">
        <v>1064</v>
      </c>
      <c r="B60" s="2">
        <v>45819</v>
      </c>
      <c r="C60" t="s">
        <v>333</v>
      </c>
      <c r="D60">
        <v>7</v>
      </c>
      <c r="E60" t="s">
        <v>98</v>
      </c>
      <c r="F60" t="s">
        <v>91</v>
      </c>
      <c r="G60" t="s">
        <v>122</v>
      </c>
    </row>
    <row r="61" spans="1:7">
      <c r="A61">
        <v>1064</v>
      </c>
      <c r="B61" s="2">
        <v>45782</v>
      </c>
      <c r="C61" t="s">
        <v>332</v>
      </c>
      <c r="D61">
        <v>7</v>
      </c>
      <c r="E61" t="s">
        <v>98</v>
      </c>
      <c r="F61" t="s">
        <v>91</v>
      </c>
      <c r="G61" t="s">
        <v>122</v>
      </c>
    </row>
    <row r="62" spans="1:7">
      <c r="A62">
        <v>1064</v>
      </c>
      <c r="B62" s="2">
        <v>45670</v>
      </c>
      <c r="C62" t="s">
        <v>334</v>
      </c>
      <c r="D62">
        <v>21</v>
      </c>
      <c r="E62" t="s">
        <v>98</v>
      </c>
      <c r="F62" t="s">
        <v>91</v>
      </c>
      <c r="G62" t="s">
        <v>122</v>
      </c>
    </row>
    <row r="63" spans="1:7">
      <c r="A63">
        <v>1065</v>
      </c>
      <c r="B63" s="2">
        <v>45789</v>
      </c>
      <c r="C63" t="s">
        <v>334</v>
      </c>
      <c r="D63">
        <v>7</v>
      </c>
      <c r="E63" t="s">
        <v>101</v>
      </c>
      <c r="F63" t="s">
        <v>80</v>
      </c>
      <c r="G63" t="s">
        <v>124</v>
      </c>
    </row>
    <row r="64" spans="1:7">
      <c r="A64">
        <v>1065</v>
      </c>
      <c r="B64" s="2">
        <v>45722</v>
      </c>
      <c r="C64" t="s">
        <v>333</v>
      </c>
      <c r="D64">
        <v>3.5</v>
      </c>
      <c r="E64" t="s">
        <v>101</v>
      </c>
      <c r="F64" t="s">
        <v>80</v>
      </c>
      <c r="G64" t="s">
        <v>124</v>
      </c>
    </row>
    <row r="65" spans="1:7">
      <c r="A65">
        <v>1067</v>
      </c>
      <c r="B65" s="2">
        <v>45728</v>
      </c>
      <c r="C65" t="s">
        <v>334</v>
      </c>
      <c r="D65">
        <v>3.5</v>
      </c>
      <c r="E65" t="s">
        <v>102</v>
      </c>
      <c r="F65" t="s">
        <v>75</v>
      </c>
      <c r="G65" t="s">
        <v>124</v>
      </c>
    </row>
    <row r="66" spans="1:7">
      <c r="A66">
        <v>1067</v>
      </c>
      <c r="B66" s="2">
        <v>45866</v>
      </c>
      <c r="C66" t="s">
        <v>332</v>
      </c>
      <c r="D66">
        <v>21</v>
      </c>
      <c r="E66" t="s">
        <v>102</v>
      </c>
      <c r="F66" t="s">
        <v>75</v>
      </c>
      <c r="G66" t="s">
        <v>124</v>
      </c>
    </row>
    <row r="67" spans="1:7">
      <c r="A67">
        <v>1067</v>
      </c>
      <c r="B67" s="2">
        <v>45675</v>
      </c>
      <c r="C67" t="s">
        <v>331</v>
      </c>
      <c r="D67">
        <v>7</v>
      </c>
      <c r="E67" t="s">
        <v>102</v>
      </c>
      <c r="F67" t="s">
        <v>75</v>
      </c>
      <c r="G67" t="s">
        <v>124</v>
      </c>
    </row>
    <row r="68" spans="1:7">
      <c r="A68">
        <v>1069</v>
      </c>
      <c r="B68" s="2">
        <v>45844</v>
      </c>
      <c r="C68" t="s">
        <v>334</v>
      </c>
      <c r="D68">
        <v>7</v>
      </c>
      <c r="E68" t="s">
        <v>102</v>
      </c>
      <c r="F68" t="s">
        <v>85</v>
      </c>
      <c r="G68" t="s">
        <v>124</v>
      </c>
    </row>
    <row r="69" spans="1:7">
      <c r="A69">
        <v>1069</v>
      </c>
      <c r="B69" s="2">
        <v>45925</v>
      </c>
      <c r="C69" t="s">
        <v>332</v>
      </c>
      <c r="D69">
        <v>14</v>
      </c>
      <c r="E69" t="s">
        <v>102</v>
      </c>
      <c r="F69" t="s">
        <v>85</v>
      </c>
      <c r="G69" t="s">
        <v>124</v>
      </c>
    </row>
    <row r="70" spans="1:7">
      <c r="A70">
        <v>1070</v>
      </c>
      <c r="B70" s="2">
        <v>45681</v>
      </c>
      <c r="C70" t="s">
        <v>333</v>
      </c>
      <c r="D70">
        <v>7</v>
      </c>
      <c r="E70" t="s">
        <v>95</v>
      </c>
      <c r="F70" t="s">
        <v>75</v>
      </c>
      <c r="G70" t="s">
        <v>125</v>
      </c>
    </row>
    <row r="71" spans="1:7">
      <c r="A71">
        <v>1070</v>
      </c>
      <c r="B71" s="2">
        <v>45795</v>
      </c>
      <c r="C71" t="s">
        <v>332</v>
      </c>
      <c r="D71">
        <v>7</v>
      </c>
      <c r="E71" t="s">
        <v>95</v>
      </c>
      <c r="F71" t="s">
        <v>75</v>
      </c>
      <c r="G71" t="s">
        <v>125</v>
      </c>
    </row>
    <row r="72" spans="1:7">
      <c r="A72">
        <v>1070</v>
      </c>
      <c r="B72" s="2">
        <v>45862</v>
      </c>
      <c r="C72" t="s">
        <v>333</v>
      </c>
      <c r="D72">
        <v>21</v>
      </c>
      <c r="E72" t="s">
        <v>95</v>
      </c>
      <c r="F72" t="s">
        <v>75</v>
      </c>
      <c r="G72" t="s">
        <v>125</v>
      </c>
    </row>
    <row r="73" spans="1:7">
      <c r="A73">
        <v>1071</v>
      </c>
      <c r="B73" s="2">
        <v>45751</v>
      </c>
      <c r="C73" t="s">
        <v>332</v>
      </c>
      <c r="D73">
        <v>7</v>
      </c>
      <c r="E73" t="s">
        <v>100</v>
      </c>
      <c r="F73" t="s">
        <v>83</v>
      </c>
      <c r="G73" t="s">
        <v>122</v>
      </c>
    </row>
    <row r="74" spans="1:7">
      <c r="A74">
        <v>1071</v>
      </c>
      <c r="B74" s="2">
        <v>45737</v>
      </c>
      <c r="C74" t="s">
        <v>332</v>
      </c>
      <c r="D74">
        <v>7</v>
      </c>
      <c r="E74" t="s">
        <v>100</v>
      </c>
      <c r="F74" t="s">
        <v>83</v>
      </c>
      <c r="G74" t="s">
        <v>122</v>
      </c>
    </row>
    <row r="75" spans="1:7">
      <c r="A75">
        <v>1072</v>
      </c>
      <c r="B75" s="2">
        <v>45873</v>
      </c>
      <c r="C75" t="s">
        <v>333</v>
      </c>
      <c r="D75">
        <v>14</v>
      </c>
      <c r="E75" t="s">
        <v>95</v>
      </c>
      <c r="F75" t="s">
        <v>91</v>
      </c>
      <c r="G75" t="s">
        <v>122</v>
      </c>
    </row>
    <row r="76" spans="1:7">
      <c r="A76">
        <v>1073</v>
      </c>
      <c r="B76" s="2">
        <v>45750</v>
      </c>
      <c r="C76" t="s">
        <v>332</v>
      </c>
      <c r="D76">
        <v>3.5</v>
      </c>
      <c r="E76" t="s">
        <v>97</v>
      </c>
      <c r="F76" t="s">
        <v>93</v>
      </c>
      <c r="G76" t="s">
        <v>123</v>
      </c>
    </row>
    <row r="77" spans="1:7">
      <c r="A77">
        <v>1073</v>
      </c>
      <c r="B77" s="2">
        <v>45921</v>
      </c>
      <c r="C77" t="s">
        <v>333</v>
      </c>
      <c r="D77">
        <v>7</v>
      </c>
      <c r="E77" t="s">
        <v>97</v>
      </c>
      <c r="F77" t="s">
        <v>93</v>
      </c>
      <c r="G77" t="s">
        <v>123</v>
      </c>
    </row>
    <row r="78" spans="1:7">
      <c r="A78">
        <v>1073</v>
      </c>
      <c r="B78" s="2">
        <v>45814</v>
      </c>
      <c r="C78" t="s">
        <v>333</v>
      </c>
      <c r="D78">
        <v>7</v>
      </c>
      <c r="E78" t="s">
        <v>97</v>
      </c>
      <c r="F78" t="s">
        <v>93</v>
      </c>
      <c r="G78" t="s">
        <v>123</v>
      </c>
    </row>
    <row r="79" spans="1:7">
      <c r="A79">
        <v>1073</v>
      </c>
      <c r="B79" s="2">
        <v>45895</v>
      </c>
      <c r="C79" t="s">
        <v>333</v>
      </c>
      <c r="D79">
        <v>7</v>
      </c>
      <c r="E79" t="s">
        <v>97</v>
      </c>
      <c r="F79" t="s">
        <v>93</v>
      </c>
      <c r="G79" t="s">
        <v>123</v>
      </c>
    </row>
    <row r="80" spans="1:7">
      <c r="A80">
        <v>1073</v>
      </c>
      <c r="B80" s="2">
        <v>45747</v>
      </c>
      <c r="C80" t="s">
        <v>333</v>
      </c>
      <c r="D80">
        <v>7</v>
      </c>
      <c r="E80" t="s">
        <v>97</v>
      </c>
      <c r="F80" t="s">
        <v>93</v>
      </c>
      <c r="G80" t="s">
        <v>123</v>
      </c>
    </row>
    <row r="81" spans="1:7">
      <c r="A81">
        <v>1073</v>
      </c>
      <c r="B81" s="2">
        <v>45840</v>
      </c>
      <c r="C81" t="s">
        <v>332</v>
      </c>
      <c r="D81">
        <v>7</v>
      </c>
      <c r="E81" t="s">
        <v>97</v>
      </c>
      <c r="F81" t="s">
        <v>93</v>
      </c>
      <c r="G81" t="s">
        <v>123</v>
      </c>
    </row>
    <row r="82" spans="1:7">
      <c r="A82">
        <v>1077</v>
      </c>
      <c r="B82" s="2">
        <v>45856</v>
      </c>
      <c r="C82" t="s">
        <v>332</v>
      </c>
      <c r="D82">
        <v>7</v>
      </c>
      <c r="E82" t="s">
        <v>97</v>
      </c>
      <c r="F82" t="s">
        <v>93</v>
      </c>
      <c r="G82" t="s">
        <v>124</v>
      </c>
    </row>
    <row r="83" spans="1:7">
      <c r="A83">
        <v>1077</v>
      </c>
      <c r="B83" s="2">
        <v>45770</v>
      </c>
      <c r="C83" t="s">
        <v>333</v>
      </c>
      <c r="D83">
        <v>21</v>
      </c>
      <c r="E83" t="s">
        <v>97</v>
      </c>
      <c r="F83" t="s">
        <v>93</v>
      </c>
      <c r="G83" t="s">
        <v>124</v>
      </c>
    </row>
    <row r="84" spans="1:7">
      <c r="A84">
        <v>1077</v>
      </c>
      <c r="B84" s="2">
        <v>45875</v>
      </c>
      <c r="C84" t="s">
        <v>333</v>
      </c>
      <c r="D84">
        <v>7</v>
      </c>
      <c r="E84" t="s">
        <v>97</v>
      </c>
      <c r="F84" t="s">
        <v>93</v>
      </c>
      <c r="G84" t="s">
        <v>124</v>
      </c>
    </row>
    <row r="85" spans="1:7">
      <c r="A85">
        <v>1078</v>
      </c>
      <c r="B85" s="2">
        <v>45659</v>
      </c>
      <c r="C85" t="s">
        <v>332</v>
      </c>
      <c r="D85">
        <v>7</v>
      </c>
      <c r="E85" t="s">
        <v>101</v>
      </c>
      <c r="F85" t="s">
        <v>81</v>
      </c>
      <c r="G85" t="s">
        <v>123</v>
      </c>
    </row>
    <row r="86" spans="1:7">
      <c r="A86">
        <v>1078</v>
      </c>
      <c r="B86" s="2">
        <v>45854</v>
      </c>
      <c r="C86" t="s">
        <v>332</v>
      </c>
      <c r="D86">
        <v>3.5</v>
      </c>
      <c r="E86" t="s">
        <v>101</v>
      </c>
      <c r="F86" t="s">
        <v>81</v>
      </c>
      <c r="G86" t="s">
        <v>123</v>
      </c>
    </row>
    <row r="87" spans="1:7">
      <c r="A87">
        <v>1078</v>
      </c>
      <c r="B87" s="2">
        <v>45779</v>
      </c>
      <c r="C87" t="s">
        <v>332</v>
      </c>
      <c r="D87">
        <v>7</v>
      </c>
      <c r="E87" t="s">
        <v>101</v>
      </c>
      <c r="F87" t="s">
        <v>81</v>
      </c>
      <c r="G87" t="s">
        <v>123</v>
      </c>
    </row>
    <row r="88" spans="1:7">
      <c r="A88">
        <v>1079</v>
      </c>
      <c r="B88" s="2">
        <v>45785</v>
      </c>
      <c r="C88" t="s">
        <v>333</v>
      </c>
      <c r="D88">
        <v>14</v>
      </c>
      <c r="E88" t="s">
        <v>101</v>
      </c>
      <c r="F88" t="s">
        <v>84</v>
      </c>
      <c r="G88" t="s">
        <v>125</v>
      </c>
    </row>
    <row r="89" spans="1:7">
      <c r="A89">
        <v>1079</v>
      </c>
      <c r="B89" s="2">
        <v>45927</v>
      </c>
      <c r="C89" t="s">
        <v>333</v>
      </c>
      <c r="D89">
        <v>7</v>
      </c>
      <c r="E89" t="s">
        <v>101</v>
      </c>
      <c r="F89" t="s">
        <v>84</v>
      </c>
      <c r="G89" t="s">
        <v>125</v>
      </c>
    </row>
    <row r="90" spans="1:7">
      <c r="A90">
        <v>1079</v>
      </c>
      <c r="B90" s="2">
        <v>45807</v>
      </c>
      <c r="C90" t="s">
        <v>332</v>
      </c>
      <c r="D90">
        <v>14</v>
      </c>
      <c r="E90" t="s">
        <v>101</v>
      </c>
      <c r="F90" t="s">
        <v>84</v>
      </c>
      <c r="G90" t="s">
        <v>125</v>
      </c>
    </row>
    <row r="91" spans="1:7">
      <c r="A91">
        <v>1079</v>
      </c>
      <c r="B91" s="2">
        <v>45681</v>
      </c>
      <c r="C91" t="s">
        <v>334</v>
      </c>
      <c r="D91">
        <v>7</v>
      </c>
      <c r="E91" t="s">
        <v>101</v>
      </c>
      <c r="F91" t="s">
        <v>84</v>
      </c>
      <c r="G91" t="s">
        <v>125</v>
      </c>
    </row>
    <row r="92" spans="1:7">
      <c r="A92">
        <v>1079</v>
      </c>
      <c r="B92" s="2">
        <v>45791</v>
      </c>
      <c r="C92" t="s">
        <v>334</v>
      </c>
      <c r="D92">
        <v>7</v>
      </c>
      <c r="E92" t="s">
        <v>101</v>
      </c>
      <c r="F92" t="s">
        <v>84</v>
      </c>
      <c r="G92" t="s">
        <v>125</v>
      </c>
    </row>
    <row r="93" spans="1:7">
      <c r="A93">
        <v>1080</v>
      </c>
      <c r="B93" s="2">
        <v>45794</v>
      </c>
      <c r="C93" t="s">
        <v>332</v>
      </c>
      <c r="D93">
        <v>7</v>
      </c>
      <c r="E93" t="s">
        <v>101</v>
      </c>
      <c r="F93" t="s">
        <v>84</v>
      </c>
      <c r="G93" t="s">
        <v>123</v>
      </c>
    </row>
    <row r="94" spans="1:7">
      <c r="A94">
        <v>1080</v>
      </c>
      <c r="B94" s="2">
        <v>45838</v>
      </c>
      <c r="C94" t="s">
        <v>333</v>
      </c>
      <c r="D94">
        <v>3.5</v>
      </c>
      <c r="E94" t="s">
        <v>101</v>
      </c>
      <c r="F94" t="s">
        <v>84</v>
      </c>
      <c r="G94" t="s">
        <v>123</v>
      </c>
    </row>
    <row r="95" spans="1:7">
      <c r="A95">
        <v>1081</v>
      </c>
      <c r="B95" s="2">
        <v>45854</v>
      </c>
      <c r="C95" t="s">
        <v>331</v>
      </c>
      <c r="D95">
        <v>7</v>
      </c>
      <c r="E95" t="s">
        <v>99</v>
      </c>
      <c r="F95" t="s">
        <v>85</v>
      </c>
      <c r="G95" t="s">
        <v>124</v>
      </c>
    </row>
    <row r="96" spans="1:7">
      <c r="A96">
        <v>1081</v>
      </c>
      <c r="B96" s="2">
        <v>45750</v>
      </c>
      <c r="C96" t="s">
        <v>333</v>
      </c>
      <c r="D96">
        <v>14</v>
      </c>
      <c r="E96" t="s">
        <v>99</v>
      </c>
      <c r="F96" t="s">
        <v>85</v>
      </c>
      <c r="G96" t="s">
        <v>124</v>
      </c>
    </row>
    <row r="97" spans="1:7">
      <c r="A97">
        <v>1082</v>
      </c>
      <c r="B97" s="2">
        <v>45753</v>
      </c>
      <c r="C97" t="s">
        <v>334</v>
      </c>
      <c r="D97">
        <v>7</v>
      </c>
      <c r="E97" t="s">
        <v>96</v>
      </c>
      <c r="F97" t="s">
        <v>81</v>
      </c>
      <c r="G97" t="s">
        <v>124</v>
      </c>
    </row>
    <row r="98" spans="1:7">
      <c r="A98">
        <v>1082</v>
      </c>
      <c r="B98" s="2">
        <v>45759</v>
      </c>
      <c r="C98" t="s">
        <v>333</v>
      </c>
      <c r="D98">
        <v>7</v>
      </c>
      <c r="E98" t="s">
        <v>96</v>
      </c>
      <c r="F98" t="s">
        <v>81</v>
      </c>
      <c r="G98" t="s">
        <v>124</v>
      </c>
    </row>
    <row r="99" spans="1:7">
      <c r="A99">
        <v>1082</v>
      </c>
      <c r="B99" s="2">
        <v>45824</v>
      </c>
      <c r="C99" t="s">
        <v>333</v>
      </c>
      <c r="D99">
        <v>7</v>
      </c>
      <c r="E99" t="s">
        <v>96</v>
      </c>
      <c r="F99" t="s">
        <v>81</v>
      </c>
      <c r="G99" t="s">
        <v>124</v>
      </c>
    </row>
    <row r="100" spans="1:7">
      <c r="A100">
        <v>1086</v>
      </c>
      <c r="B100" s="2">
        <v>45705</v>
      </c>
      <c r="C100" t="s">
        <v>332</v>
      </c>
      <c r="D100">
        <v>7</v>
      </c>
      <c r="E100" t="s">
        <v>96</v>
      </c>
      <c r="F100" t="s">
        <v>76</v>
      </c>
      <c r="G100" t="s">
        <v>124</v>
      </c>
    </row>
    <row r="101" spans="1:7">
      <c r="A101">
        <v>1086</v>
      </c>
      <c r="B101" s="2">
        <v>45676</v>
      </c>
      <c r="C101" t="s">
        <v>332</v>
      </c>
      <c r="D101">
        <v>3.5</v>
      </c>
      <c r="E101" t="s">
        <v>96</v>
      </c>
      <c r="F101" t="s">
        <v>76</v>
      </c>
      <c r="G101" t="s">
        <v>124</v>
      </c>
    </row>
    <row r="102" spans="1:7">
      <c r="A102">
        <v>1087</v>
      </c>
      <c r="B102" s="2">
        <v>45854</v>
      </c>
      <c r="C102" t="s">
        <v>332</v>
      </c>
      <c r="D102">
        <v>7</v>
      </c>
      <c r="E102" t="s">
        <v>96</v>
      </c>
      <c r="F102" t="s">
        <v>78</v>
      </c>
      <c r="G102" t="s">
        <v>123</v>
      </c>
    </row>
    <row r="103" spans="1:7">
      <c r="A103">
        <v>1088</v>
      </c>
      <c r="B103" s="2">
        <v>45736</v>
      </c>
      <c r="C103" t="s">
        <v>334</v>
      </c>
      <c r="D103">
        <v>7</v>
      </c>
      <c r="E103" t="s">
        <v>102</v>
      </c>
      <c r="F103" t="s">
        <v>89</v>
      </c>
      <c r="G103" t="s">
        <v>123</v>
      </c>
    </row>
    <row r="104" spans="1:7">
      <c r="A104">
        <v>1089</v>
      </c>
      <c r="B104" s="2">
        <v>45928</v>
      </c>
      <c r="C104" t="s">
        <v>333</v>
      </c>
      <c r="D104">
        <v>7</v>
      </c>
      <c r="E104" t="s">
        <v>102</v>
      </c>
      <c r="F104" t="s">
        <v>78</v>
      </c>
      <c r="G104" t="s">
        <v>124</v>
      </c>
    </row>
    <row r="105" spans="1:7">
      <c r="A105">
        <v>1090</v>
      </c>
      <c r="B105" s="2">
        <v>45846</v>
      </c>
      <c r="C105" t="s">
        <v>333</v>
      </c>
      <c r="D105">
        <v>7</v>
      </c>
      <c r="E105" t="s">
        <v>100</v>
      </c>
      <c r="F105" t="s">
        <v>90</v>
      </c>
      <c r="G105" t="s">
        <v>124</v>
      </c>
    </row>
    <row r="106" spans="1:7">
      <c r="A106">
        <v>1090</v>
      </c>
      <c r="B106" s="2">
        <v>45705</v>
      </c>
      <c r="C106" t="s">
        <v>333</v>
      </c>
      <c r="D106">
        <v>7</v>
      </c>
      <c r="E106" t="s">
        <v>100</v>
      </c>
      <c r="F106" t="s">
        <v>90</v>
      </c>
      <c r="G106" t="s">
        <v>124</v>
      </c>
    </row>
    <row r="107" spans="1:7">
      <c r="A107">
        <v>1093</v>
      </c>
      <c r="B107" s="2">
        <v>45798</v>
      </c>
      <c r="C107" t="s">
        <v>333</v>
      </c>
      <c r="D107">
        <v>7</v>
      </c>
      <c r="E107" t="s">
        <v>99</v>
      </c>
      <c r="F107" t="s">
        <v>75</v>
      </c>
      <c r="G107" t="s">
        <v>124</v>
      </c>
    </row>
    <row r="108" spans="1:7">
      <c r="A108">
        <v>1093</v>
      </c>
      <c r="B108" s="2">
        <v>45701</v>
      </c>
      <c r="C108" t="s">
        <v>332</v>
      </c>
      <c r="D108">
        <v>14</v>
      </c>
      <c r="E108" t="s">
        <v>99</v>
      </c>
      <c r="F108" t="s">
        <v>75</v>
      </c>
      <c r="G108" t="s">
        <v>124</v>
      </c>
    </row>
    <row r="109" spans="1:7">
      <c r="A109">
        <v>1093</v>
      </c>
      <c r="B109" s="2">
        <v>45794</v>
      </c>
      <c r="C109" t="s">
        <v>332</v>
      </c>
      <c r="D109">
        <v>7</v>
      </c>
      <c r="E109" t="s">
        <v>99</v>
      </c>
      <c r="F109" t="s">
        <v>75</v>
      </c>
      <c r="G109" t="s">
        <v>124</v>
      </c>
    </row>
    <row r="110" spans="1:7">
      <c r="A110">
        <v>1093</v>
      </c>
      <c r="B110" s="2">
        <v>45871</v>
      </c>
      <c r="C110" t="s">
        <v>334</v>
      </c>
      <c r="D110">
        <v>14</v>
      </c>
      <c r="E110" t="s">
        <v>99</v>
      </c>
      <c r="F110" t="s">
        <v>75</v>
      </c>
      <c r="G110" t="s">
        <v>124</v>
      </c>
    </row>
    <row r="111" spans="1:7">
      <c r="A111">
        <v>1094</v>
      </c>
      <c r="B111" s="2">
        <v>45721</v>
      </c>
      <c r="C111" t="s">
        <v>333</v>
      </c>
      <c r="D111">
        <v>7</v>
      </c>
      <c r="E111" t="s">
        <v>94</v>
      </c>
      <c r="F111" t="s">
        <v>81</v>
      </c>
      <c r="G111" t="s">
        <v>124</v>
      </c>
    </row>
    <row r="112" spans="1:7">
      <c r="A112">
        <v>1094</v>
      </c>
      <c r="B112" s="2">
        <v>45855</v>
      </c>
      <c r="C112" t="s">
        <v>334</v>
      </c>
      <c r="D112">
        <v>7</v>
      </c>
      <c r="E112" t="s">
        <v>94</v>
      </c>
      <c r="F112" t="s">
        <v>81</v>
      </c>
      <c r="G112" t="s">
        <v>124</v>
      </c>
    </row>
    <row r="113" spans="1:7">
      <c r="A113">
        <v>1095</v>
      </c>
      <c r="B113" s="2">
        <v>45688</v>
      </c>
      <c r="C113" t="s">
        <v>333</v>
      </c>
      <c r="D113">
        <v>7</v>
      </c>
      <c r="E113" t="s">
        <v>97</v>
      </c>
      <c r="F113" t="s">
        <v>81</v>
      </c>
      <c r="G113" t="s">
        <v>124</v>
      </c>
    </row>
    <row r="114" spans="1:7">
      <c r="A114">
        <v>1096</v>
      </c>
      <c r="B114" s="2">
        <v>45887</v>
      </c>
      <c r="C114" t="s">
        <v>333</v>
      </c>
      <c r="D114">
        <v>7</v>
      </c>
      <c r="E114" t="s">
        <v>99</v>
      </c>
      <c r="F114" t="s">
        <v>79</v>
      </c>
      <c r="G114" t="s">
        <v>124</v>
      </c>
    </row>
    <row r="115" spans="1:7">
      <c r="A115">
        <v>1096</v>
      </c>
      <c r="B115" s="2">
        <v>45733</v>
      </c>
      <c r="C115" t="s">
        <v>333</v>
      </c>
      <c r="D115">
        <v>7</v>
      </c>
      <c r="E115" t="s">
        <v>99</v>
      </c>
      <c r="F115" t="s">
        <v>79</v>
      </c>
      <c r="G115" t="s">
        <v>124</v>
      </c>
    </row>
    <row r="116" spans="1:7">
      <c r="A116">
        <v>1097</v>
      </c>
      <c r="B116" s="2">
        <v>45811</v>
      </c>
      <c r="C116" t="s">
        <v>333</v>
      </c>
      <c r="D116">
        <v>7</v>
      </c>
      <c r="E116" t="s">
        <v>96</v>
      </c>
      <c r="F116" t="s">
        <v>91</v>
      </c>
      <c r="G116" t="s">
        <v>122</v>
      </c>
    </row>
    <row r="117" spans="1:7">
      <c r="A117">
        <v>1098</v>
      </c>
      <c r="B117" s="2">
        <v>45692</v>
      </c>
      <c r="C117" t="s">
        <v>333</v>
      </c>
      <c r="D117">
        <v>14</v>
      </c>
      <c r="E117" t="s">
        <v>101</v>
      </c>
      <c r="F117" t="s">
        <v>78</v>
      </c>
      <c r="G117" t="s">
        <v>122</v>
      </c>
    </row>
    <row r="118" spans="1:7">
      <c r="A118">
        <v>1101</v>
      </c>
      <c r="B118" s="2">
        <v>45811</v>
      </c>
      <c r="C118" t="s">
        <v>332</v>
      </c>
      <c r="D118">
        <v>7</v>
      </c>
      <c r="E118" t="s">
        <v>95</v>
      </c>
      <c r="F118" t="s">
        <v>92</v>
      </c>
      <c r="G118" t="s">
        <v>124</v>
      </c>
    </row>
    <row r="119" spans="1:7">
      <c r="A119">
        <v>1101</v>
      </c>
      <c r="B119" s="2">
        <v>45923</v>
      </c>
      <c r="C119" t="s">
        <v>332</v>
      </c>
      <c r="D119">
        <v>7</v>
      </c>
      <c r="E119" t="s">
        <v>95</v>
      </c>
      <c r="F119" t="s">
        <v>92</v>
      </c>
      <c r="G119" t="s">
        <v>124</v>
      </c>
    </row>
    <row r="120" spans="1:7">
      <c r="A120">
        <v>1102</v>
      </c>
      <c r="B120" s="2">
        <v>45854</v>
      </c>
      <c r="C120" t="s">
        <v>332</v>
      </c>
      <c r="D120">
        <v>3.5</v>
      </c>
      <c r="E120" t="s">
        <v>102</v>
      </c>
      <c r="F120" t="s">
        <v>83</v>
      </c>
      <c r="G120" t="s">
        <v>122</v>
      </c>
    </row>
    <row r="121" spans="1:7">
      <c r="A121">
        <v>1102</v>
      </c>
      <c r="B121" s="2">
        <v>45848</v>
      </c>
      <c r="C121" t="s">
        <v>333</v>
      </c>
      <c r="D121">
        <v>7</v>
      </c>
      <c r="E121" t="s">
        <v>102</v>
      </c>
      <c r="F121" t="s">
        <v>83</v>
      </c>
      <c r="G121" t="s">
        <v>122</v>
      </c>
    </row>
    <row r="122" spans="1:7">
      <c r="A122">
        <v>1102</v>
      </c>
      <c r="B122" s="2">
        <v>45869</v>
      </c>
      <c r="C122" t="s">
        <v>333</v>
      </c>
      <c r="D122">
        <v>7</v>
      </c>
      <c r="E122" t="s">
        <v>102</v>
      </c>
      <c r="F122" t="s">
        <v>83</v>
      </c>
      <c r="G122" t="s">
        <v>122</v>
      </c>
    </row>
    <row r="123" spans="1:7">
      <c r="A123">
        <v>1103</v>
      </c>
      <c r="B123" s="2">
        <v>45694</v>
      </c>
      <c r="C123" t="s">
        <v>332</v>
      </c>
      <c r="D123">
        <v>7</v>
      </c>
      <c r="E123" t="s">
        <v>95</v>
      </c>
      <c r="F123" t="s">
        <v>93</v>
      </c>
      <c r="G123" t="s">
        <v>124</v>
      </c>
    </row>
    <row r="124" spans="1:7">
      <c r="A124">
        <v>1103</v>
      </c>
      <c r="B124" s="2">
        <v>45716</v>
      </c>
      <c r="C124" t="s">
        <v>332</v>
      </c>
      <c r="D124">
        <v>7</v>
      </c>
      <c r="E124" t="s">
        <v>95</v>
      </c>
      <c r="F124" t="s">
        <v>93</v>
      </c>
      <c r="G124" t="s">
        <v>124</v>
      </c>
    </row>
    <row r="125" spans="1:7">
      <c r="A125">
        <v>1103</v>
      </c>
      <c r="B125" s="2">
        <v>45898</v>
      </c>
      <c r="C125" t="s">
        <v>333</v>
      </c>
      <c r="D125">
        <v>7</v>
      </c>
      <c r="E125" t="s">
        <v>95</v>
      </c>
      <c r="F125" t="s">
        <v>93</v>
      </c>
      <c r="G125" t="s">
        <v>124</v>
      </c>
    </row>
    <row r="126" spans="1:7">
      <c r="A126">
        <v>1103</v>
      </c>
      <c r="B126" s="2">
        <v>45684</v>
      </c>
      <c r="C126" t="s">
        <v>332</v>
      </c>
      <c r="D126">
        <v>7</v>
      </c>
      <c r="E126" t="s">
        <v>95</v>
      </c>
      <c r="F126" t="s">
        <v>93</v>
      </c>
      <c r="G126" t="s">
        <v>124</v>
      </c>
    </row>
    <row r="127" spans="1:7">
      <c r="A127">
        <v>1103</v>
      </c>
      <c r="B127" s="2">
        <v>45856</v>
      </c>
      <c r="C127" t="s">
        <v>333</v>
      </c>
      <c r="D127">
        <v>3.5</v>
      </c>
      <c r="E127" t="s">
        <v>95</v>
      </c>
      <c r="F127" t="s">
        <v>93</v>
      </c>
      <c r="G127" t="s">
        <v>124</v>
      </c>
    </row>
    <row r="128" spans="1:7">
      <c r="A128">
        <v>1104</v>
      </c>
      <c r="B128" s="2">
        <v>45853</v>
      </c>
      <c r="C128" t="s">
        <v>333</v>
      </c>
      <c r="D128">
        <v>3.5</v>
      </c>
      <c r="E128" t="s">
        <v>99</v>
      </c>
      <c r="F128" t="s">
        <v>88</v>
      </c>
      <c r="G128" t="s">
        <v>123</v>
      </c>
    </row>
    <row r="129" spans="1:7">
      <c r="A129">
        <v>1104</v>
      </c>
      <c r="B129" s="2">
        <v>45821</v>
      </c>
      <c r="C129" t="s">
        <v>334</v>
      </c>
      <c r="D129">
        <v>14</v>
      </c>
      <c r="E129" t="s">
        <v>99</v>
      </c>
      <c r="F129" t="s">
        <v>88</v>
      </c>
      <c r="G129" t="s">
        <v>123</v>
      </c>
    </row>
    <row r="130" spans="1:7">
      <c r="A130">
        <v>1105</v>
      </c>
      <c r="B130" s="2">
        <v>45864</v>
      </c>
      <c r="C130" t="s">
        <v>334</v>
      </c>
      <c r="D130">
        <v>7</v>
      </c>
      <c r="E130" t="s">
        <v>98</v>
      </c>
      <c r="F130" t="s">
        <v>74</v>
      </c>
      <c r="G130" t="s">
        <v>122</v>
      </c>
    </row>
    <row r="131" spans="1:7">
      <c r="A131">
        <v>1105</v>
      </c>
      <c r="B131" s="2">
        <v>45792</v>
      </c>
      <c r="C131" t="s">
        <v>334</v>
      </c>
      <c r="D131">
        <v>7</v>
      </c>
      <c r="E131" t="s">
        <v>98</v>
      </c>
      <c r="F131" t="s">
        <v>74</v>
      </c>
      <c r="G131" t="s">
        <v>122</v>
      </c>
    </row>
    <row r="132" spans="1:7">
      <c r="A132">
        <v>1105</v>
      </c>
      <c r="B132" s="2">
        <v>45775</v>
      </c>
      <c r="C132" t="s">
        <v>333</v>
      </c>
      <c r="D132">
        <v>7</v>
      </c>
      <c r="E132" t="s">
        <v>98</v>
      </c>
      <c r="F132" t="s">
        <v>74</v>
      </c>
      <c r="G132" t="s">
        <v>122</v>
      </c>
    </row>
    <row r="133" spans="1:7">
      <c r="A133">
        <v>1108</v>
      </c>
      <c r="B133" s="2">
        <v>45877</v>
      </c>
      <c r="C133" t="s">
        <v>334</v>
      </c>
      <c r="D133">
        <v>3.5</v>
      </c>
      <c r="E133" t="s">
        <v>101</v>
      </c>
      <c r="F133" t="s">
        <v>78</v>
      </c>
      <c r="G133" t="s">
        <v>124</v>
      </c>
    </row>
    <row r="134" spans="1:7">
      <c r="A134">
        <v>1108</v>
      </c>
      <c r="B134" s="2">
        <v>45849</v>
      </c>
      <c r="C134" t="s">
        <v>332</v>
      </c>
      <c r="D134">
        <v>7</v>
      </c>
      <c r="E134" t="s">
        <v>101</v>
      </c>
      <c r="F134" t="s">
        <v>78</v>
      </c>
      <c r="G134" t="s">
        <v>124</v>
      </c>
    </row>
    <row r="135" spans="1:7">
      <c r="A135">
        <v>1108</v>
      </c>
      <c r="B135" s="2">
        <v>45816</v>
      </c>
      <c r="C135" t="s">
        <v>333</v>
      </c>
      <c r="D135">
        <v>14</v>
      </c>
      <c r="E135" t="s">
        <v>101</v>
      </c>
      <c r="F135" t="s">
        <v>78</v>
      </c>
      <c r="G135" t="s">
        <v>124</v>
      </c>
    </row>
    <row r="136" spans="1:7">
      <c r="A136">
        <v>1108</v>
      </c>
      <c r="B136" s="2">
        <v>45783</v>
      </c>
      <c r="C136" t="s">
        <v>332</v>
      </c>
      <c r="D136">
        <v>14</v>
      </c>
      <c r="E136" t="s">
        <v>101</v>
      </c>
      <c r="F136" t="s">
        <v>78</v>
      </c>
      <c r="G136" t="s">
        <v>124</v>
      </c>
    </row>
    <row r="137" spans="1:7">
      <c r="A137">
        <v>1109</v>
      </c>
      <c r="B137" s="2">
        <v>45907</v>
      </c>
      <c r="C137" t="s">
        <v>333</v>
      </c>
      <c r="D137">
        <v>7</v>
      </c>
      <c r="E137" t="s">
        <v>96</v>
      </c>
      <c r="F137" t="s">
        <v>77</v>
      </c>
      <c r="G137" t="s">
        <v>125</v>
      </c>
    </row>
    <row r="138" spans="1:7">
      <c r="A138">
        <v>1109</v>
      </c>
      <c r="B138" s="2">
        <v>45745</v>
      </c>
      <c r="C138" t="s">
        <v>332</v>
      </c>
      <c r="D138">
        <v>3.5</v>
      </c>
      <c r="E138" t="s">
        <v>96</v>
      </c>
      <c r="F138" t="s">
        <v>77</v>
      </c>
      <c r="G138" t="s">
        <v>125</v>
      </c>
    </row>
    <row r="139" spans="1:7">
      <c r="A139">
        <v>1109</v>
      </c>
      <c r="B139" s="2">
        <v>45817</v>
      </c>
      <c r="C139" t="s">
        <v>333</v>
      </c>
      <c r="D139">
        <v>3.5</v>
      </c>
      <c r="E139" t="s">
        <v>96</v>
      </c>
      <c r="F139" t="s">
        <v>77</v>
      </c>
      <c r="G139" t="s">
        <v>125</v>
      </c>
    </row>
    <row r="140" spans="1:7">
      <c r="A140">
        <v>1110</v>
      </c>
      <c r="B140" s="2">
        <v>45793</v>
      </c>
      <c r="C140" t="s">
        <v>333</v>
      </c>
      <c r="D140">
        <v>7</v>
      </c>
      <c r="E140" t="s">
        <v>97</v>
      </c>
      <c r="F140" t="s">
        <v>84</v>
      </c>
      <c r="G140" t="s">
        <v>124</v>
      </c>
    </row>
    <row r="141" spans="1:7">
      <c r="A141">
        <v>1110</v>
      </c>
      <c r="B141" s="2">
        <v>45774</v>
      </c>
      <c r="C141" t="s">
        <v>332</v>
      </c>
      <c r="D141">
        <v>7</v>
      </c>
      <c r="E141" t="s">
        <v>97</v>
      </c>
      <c r="F141" t="s">
        <v>84</v>
      </c>
      <c r="G141" t="s">
        <v>124</v>
      </c>
    </row>
    <row r="142" spans="1:7">
      <c r="A142">
        <v>1110</v>
      </c>
      <c r="B142" s="2">
        <v>45741</v>
      </c>
      <c r="C142" t="s">
        <v>333</v>
      </c>
      <c r="D142">
        <v>7</v>
      </c>
      <c r="E142" t="s">
        <v>97</v>
      </c>
      <c r="F142" t="s">
        <v>84</v>
      </c>
      <c r="G142" t="s">
        <v>124</v>
      </c>
    </row>
    <row r="143" spans="1:7">
      <c r="A143">
        <v>1110</v>
      </c>
      <c r="B143" s="2">
        <v>45803</v>
      </c>
      <c r="C143" t="s">
        <v>332</v>
      </c>
      <c r="D143">
        <v>3.5</v>
      </c>
      <c r="E143" t="s">
        <v>97</v>
      </c>
      <c r="F143" t="s">
        <v>84</v>
      </c>
      <c r="G143" t="s">
        <v>124</v>
      </c>
    </row>
    <row r="144" spans="1:7">
      <c r="A144">
        <v>1111</v>
      </c>
      <c r="B144" s="2">
        <v>45890</v>
      </c>
      <c r="C144" t="s">
        <v>332</v>
      </c>
      <c r="D144">
        <v>7</v>
      </c>
      <c r="E144" t="s">
        <v>99</v>
      </c>
      <c r="F144" t="s">
        <v>84</v>
      </c>
      <c r="G144" t="s">
        <v>123</v>
      </c>
    </row>
    <row r="145" spans="1:7">
      <c r="A145">
        <v>1111</v>
      </c>
      <c r="B145" s="2">
        <v>45841</v>
      </c>
      <c r="C145" t="s">
        <v>333</v>
      </c>
      <c r="D145">
        <v>7</v>
      </c>
      <c r="E145" t="s">
        <v>99</v>
      </c>
      <c r="F145" t="s">
        <v>84</v>
      </c>
      <c r="G145" t="s">
        <v>123</v>
      </c>
    </row>
    <row r="146" spans="1:7">
      <c r="A146">
        <v>1112</v>
      </c>
      <c r="B146" s="2">
        <v>45884</v>
      </c>
      <c r="C146" t="s">
        <v>333</v>
      </c>
      <c r="D146">
        <v>3.5</v>
      </c>
      <c r="E146" t="s">
        <v>94</v>
      </c>
      <c r="F146" t="s">
        <v>93</v>
      </c>
      <c r="G146" t="s">
        <v>124</v>
      </c>
    </row>
    <row r="147" spans="1:7">
      <c r="A147">
        <v>1113</v>
      </c>
      <c r="B147" s="2">
        <v>45804</v>
      </c>
      <c r="C147" t="s">
        <v>332</v>
      </c>
      <c r="D147">
        <v>7</v>
      </c>
      <c r="E147" t="s">
        <v>98</v>
      </c>
      <c r="F147" t="s">
        <v>83</v>
      </c>
      <c r="G147" t="s">
        <v>122</v>
      </c>
    </row>
    <row r="148" spans="1:7">
      <c r="A148">
        <v>1113</v>
      </c>
      <c r="B148" s="2">
        <v>45756</v>
      </c>
      <c r="C148" t="s">
        <v>333</v>
      </c>
      <c r="D148">
        <v>3.5</v>
      </c>
      <c r="E148" t="s">
        <v>98</v>
      </c>
      <c r="F148" t="s">
        <v>83</v>
      </c>
      <c r="G148" t="s">
        <v>122</v>
      </c>
    </row>
    <row r="149" spans="1:7">
      <c r="A149">
        <v>1113</v>
      </c>
      <c r="B149" s="2">
        <v>45926</v>
      </c>
      <c r="C149" t="s">
        <v>333</v>
      </c>
      <c r="D149">
        <v>7</v>
      </c>
      <c r="E149" t="s">
        <v>98</v>
      </c>
      <c r="F149" t="s">
        <v>83</v>
      </c>
      <c r="G149" t="s">
        <v>122</v>
      </c>
    </row>
    <row r="150" spans="1:7">
      <c r="A150">
        <v>1113</v>
      </c>
      <c r="B150" s="2">
        <v>45732</v>
      </c>
      <c r="C150" t="s">
        <v>334</v>
      </c>
      <c r="D150">
        <v>7</v>
      </c>
      <c r="E150" t="s">
        <v>98</v>
      </c>
      <c r="F150" t="s">
        <v>83</v>
      </c>
      <c r="G150" t="s">
        <v>122</v>
      </c>
    </row>
    <row r="151" spans="1:7">
      <c r="A151">
        <v>1114</v>
      </c>
      <c r="B151" s="2">
        <v>45700</v>
      </c>
      <c r="C151" t="s">
        <v>332</v>
      </c>
      <c r="D151">
        <v>7</v>
      </c>
      <c r="E151" t="s">
        <v>102</v>
      </c>
      <c r="F151" t="s">
        <v>86</v>
      </c>
      <c r="G151" t="s">
        <v>122</v>
      </c>
    </row>
    <row r="152" spans="1:7">
      <c r="A152">
        <v>1114</v>
      </c>
      <c r="B152" s="2">
        <v>45907</v>
      </c>
      <c r="C152" t="s">
        <v>333</v>
      </c>
      <c r="D152">
        <v>14</v>
      </c>
      <c r="E152" t="s">
        <v>102</v>
      </c>
      <c r="F152" t="s">
        <v>86</v>
      </c>
      <c r="G152" t="s">
        <v>122</v>
      </c>
    </row>
    <row r="153" spans="1:7">
      <c r="A153">
        <v>1115</v>
      </c>
      <c r="B153" s="2">
        <v>45713</v>
      </c>
      <c r="C153" t="s">
        <v>333</v>
      </c>
      <c r="D153">
        <v>7</v>
      </c>
      <c r="E153" t="s">
        <v>102</v>
      </c>
      <c r="F153" t="s">
        <v>82</v>
      </c>
      <c r="G153" t="s">
        <v>124</v>
      </c>
    </row>
    <row r="154" spans="1:7">
      <c r="A154">
        <v>1116</v>
      </c>
      <c r="B154" s="2">
        <v>45774</v>
      </c>
      <c r="C154" t="s">
        <v>333</v>
      </c>
      <c r="D154">
        <v>21</v>
      </c>
      <c r="E154" t="s">
        <v>98</v>
      </c>
      <c r="F154" t="s">
        <v>88</v>
      </c>
      <c r="G154" t="s">
        <v>123</v>
      </c>
    </row>
    <row r="155" spans="1:7">
      <c r="A155">
        <v>1116</v>
      </c>
      <c r="B155" s="2">
        <v>45681</v>
      </c>
      <c r="C155" t="s">
        <v>333</v>
      </c>
      <c r="D155">
        <v>7</v>
      </c>
      <c r="E155" t="s">
        <v>98</v>
      </c>
      <c r="F155" t="s">
        <v>88</v>
      </c>
      <c r="G155" t="s">
        <v>123</v>
      </c>
    </row>
    <row r="156" spans="1:7">
      <c r="A156">
        <v>1116</v>
      </c>
      <c r="B156" s="2">
        <v>45896</v>
      </c>
      <c r="C156" t="s">
        <v>332</v>
      </c>
      <c r="D156">
        <v>7</v>
      </c>
      <c r="E156" t="s">
        <v>98</v>
      </c>
      <c r="F156" t="s">
        <v>88</v>
      </c>
      <c r="G156" t="s">
        <v>123</v>
      </c>
    </row>
    <row r="157" spans="1:7">
      <c r="A157">
        <v>1118</v>
      </c>
      <c r="B157" s="2">
        <v>45891</v>
      </c>
      <c r="C157" t="s">
        <v>333</v>
      </c>
      <c r="D157">
        <v>14</v>
      </c>
      <c r="E157" t="s">
        <v>100</v>
      </c>
      <c r="F157" t="s">
        <v>88</v>
      </c>
      <c r="G157" t="s">
        <v>124</v>
      </c>
    </row>
    <row r="158" spans="1:7">
      <c r="A158">
        <v>1118</v>
      </c>
      <c r="B158" s="2">
        <v>45847</v>
      </c>
      <c r="C158" t="s">
        <v>332</v>
      </c>
      <c r="D158">
        <v>7</v>
      </c>
      <c r="E158" t="s">
        <v>100</v>
      </c>
      <c r="F158" t="s">
        <v>88</v>
      </c>
      <c r="G158" t="s">
        <v>124</v>
      </c>
    </row>
    <row r="159" spans="1:7">
      <c r="A159">
        <v>1119</v>
      </c>
      <c r="B159" s="2">
        <v>45876</v>
      </c>
      <c r="C159" t="s">
        <v>332</v>
      </c>
      <c r="D159">
        <v>7</v>
      </c>
      <c r="E159" t="s">
        <v>99</v>
      </c>
      <c r="F159" t="s">
        <v>76</v>
      </c>
      <c r="G159" t="s">
        <v>124</v>
      </c>
    </row>
    <row r="160" spans="1:7">
      <c r="A160">
        <v>1119</v>
      </c>
      <c r="B160" s="2">
        <v>45671</v>
      </c>
      <c r="C160" t="s">
        <v>334</v>
      </c>
      <c r="D160">
        <v>7</v>
      </c>
      <c r="E160" t="s">
        <v>99</v>
      </c>
      <c r="F160" t="s">
        <v>76</v>
      </c>
      <c r="G160" t="s">
        <v>124</v>
      </c>
    </row>
    <row r="161" spans="1:7">
      <c r="A161">
        <v>1120</v>
      </c>
      <c r="B161" s="2">
        <v>45886</v>
      </c>
      <c r="C161" t="s">
        <v>333</v>
      </c>
      <c r="D161">
        <v>7</v>
      </c>
      <c r="E161" t="s">
        <v>97</v>
      </c>
      <c r="F161" t="s">
        <v>84</v>
      </c>
      <c r="G161" t="s">
        <v>124</v>
      </c>
    </row>
    <row r="162" spans="1:7">
      <c r="A162">
        <v>1121</v>
      </c>
      <c r="B162" s="2">
        <v>45808</v>
      </c>
      <c r="C162" t="s">
        <v>333</v>
      </c>
      <c r="D162">
        <v>14</v>
      </c>
      <c r="E162" t="s">
        <v>102</v>
      </c>
      <c r="F162" t="s">
        <v>93</v>
      </c>
      <c r="G162" t="s">
        <v>122</v>
      </c>
    </row>
    <row r="163" spans="1:7">
      <c r="A163">
        <v>1121</v>
      </c>
      <c r="B163" s="2">
        <v>45890</v>
      </c>
      <c r="C163" t="s">
        <v>332</v>
      </c>
      <c r="D163">
        <v>7</v>
      </c>
      <c r="E163" t="s">
        <v>102</v>
      </c>
      <c r="F163" t="s">
        <v>93</v>
      </c>
      <c r="G163" t="s">
        <v>122</v>
      </c>
    </row>
    <row r="164" spans="1:7">
      <c r="A164">
        <v>1123</v>
      </c>
      <c r="B164" s="2">
        <v>45870</v>
      </c>
      <c r="C164" t="s">
        <v>333</v>
      </c>
      <c r="D164">
        <v>7</v>
      </c>
      <c r="E164" t="s">
        <v>102</v>
      </c>
      <c r="F164" t="s">
        <v>82</v>
      </c>
      <c r="G164" t="s">
        <v>124</v>
      </c>
    </row>
    <row r="165" spans="1:7">
      <c r="A165">
        <v>1124</v>
      </c>
      <c r="B165" s="2">
        <v>45683</v>
      </c>
      <c r="C165" t="s">
        <v>333</v>
      </c>
      <c r="D165">
        <v>14</v>
      </c>
      <c r="E165" t="s">
        <v>101</v>
      </c>
      <c r="F165" t="s">
        <v>86</v>
      </c>
      <c r="G165" t="s">
        <v>124</v>
      </c>
    </row>
    <row r="166" spans="1:7">
      <c r="A166">
        <v>1124</v>
      </c>
      <c r="B166" s="2">
        <v>45715</v>
      </c>
      <c r="C166" t="s">
        <v>332</v>
      </c>
      <c r="D166">
        <v>7</v>
      </c>
      <c r="E166" t="s">
        <v>101</v>
      </c>
      <c r="F166" t="s">
        <v>86</v>
      </c>
      <c r="G166" t="s">
        <v>124</v>
      </c>
    </row>
    <row r="167" spans="1:7">
      <c r="A167">
        <v>1125</v>
      </c>
      <c r="B167" s="2">
        <v>45755</v>
      </c>
      <c r="C167" t="s">
        <v>332</v>
      </c>
      <c r="D167">
        <v>7</v>
      </c>
      <c r="E167" t="s">
        <v>94</v>
      </c>
      <c r="F167" t="s">
        <v>86</v>
      </c>
      <c r="G167" t="s">
        <v>124</v>
      </c>
    </row>
    <row r="168" spans="1:7">
      <c r="A168">
        <v>1125</v>
      </c>
      <c r="B168" s="2">
        <v>45898</v>
      </c>
      <c r="C168" t="s">
        <v>333</v>
      </c>
      <c r="D168">
        <v>3.5</v>
      </c>
      <c r="E168" t="s">
        <v>94</v>
      </c>
      <c r="F168" t="s">
        <v>86</v>
      </c>
      <c r="G168" t="s">
        <v>124</v>
      </c>
    </row>
    <row r="169" spans="1:7">
      <c r="A169">
        <v>1125</v>
      </c>
      <c r="B169" s="2">
        <v>45923</v>
      </c>
      <c r="C169" t="s">
        <v>332</v>
      </c>
      <c r="D169">
        <v>14</v>
      </c>
      <c r="E169" t="s">
        <v>94</v>
      </c>
      <c r="F169" t="s">
        <v>86</v>
      </c>
      <c r="G169" t="s">
        <v>124</v>
      </c>
    </row>
    <row r="170" spans="1:7">
      <c r="A170">
        <v>1128</v>
      </c>
      <c r="B170" s="2">
        <v>45899</v>
      </c>
      <c r="C170" t="s">
        <v>333</v>
      </c>
      <c r="D170">
        <v>7</v>
      </c>
      <c r="E170" t="s">
        <v>94</v>
      </c>
      <c r="F170" t="s">
        <v>81</v>
      </c>
      <c r="G170" t="s">
        <v>124</v>
      </c>
    </row>
    <row r="171" spans="1:7">
      <c r="A171">
        <v>1128</v>
      </c>
      <c r="B171" s="2">
        <v>45831</v>
      </c>
      <c r="C171" t="s">
        <v>332</v>
      </c>
      <c r="D171">
        <v>14</v>
      </c>
      <c r="E171" t="s">
        <v>94</v>
      </c>
      <c r="F171" t="s">
        <v>81</v>
      </c>
      <c r="G171" t="s">
        <v>124</v>
      </c>
    </row>
    <row r="172" spans="1:7">
      <c r="A172">
        <v>1128</v>
      </c>
      <c r="B172" s="2">
        <v>45782</v>
      </c>
      <c r="C172" t="s">
        <v>334</v>
      </c>
      <c r="D172">
        <v>7</v>
      </c>
      <c r="E172" t="s">
        <v>94</v>
      </c>
      <c r="F172" t="s">
        <v>81</v>
      </c>
      <c r="G172" t="s">
        <v>124</v>
      </c>
    </row>
    <row r="173" spans="1:7">
      <c r="A173">
        <v>1130</v>
      </c>
      <c r="B173" s="2">
        <v>45718</v>
      </c>
      <c r="C173" t="s">
        <v>333</v>
      </c>
      <c r="D173">
        <v>7</v>
      </c>
      <c r="E173" t="s">
        <v>97</v>
      </c>
      <c r="F173" t="s">
        <v>75</v>
      </c>
      <c r="G173" t="s">
        <v>124</v>
      </c>
    </row>
    <row r="174" spans="1:7">
      <c r="A174">
        <v>1132</v>
      </c>
      <c r="B174" s="2">
        <v>45666</v>
      </c>
      <c r="C174" t="s">
        <v>332</v>
      </c>
      <c r="D174">
        <v>7</v>
      </c>
      <c r="E174" t="s">
        <v>94</v>
      </c>
      <c r="F174" t="s">
        <v>81</v>
      </c>
      <c r="G174" t="s">
        <v>123</v>
      </c>
    </row>
    <row r="175" spans="1:7">
      <c r="A175">
        <v>1132</v>
      </c>
      <c r="B175" s="2">
        <v>45784</v>
      </c>
      <c r="C175" t="s">
        <v>332</v>
      </c>
      <c r="D175">
        <v>7</v>
      </c>
      <c r="E175" t="s">
        <v>94</v>
      </c>
      <c r="F175" t="s">
        <v>81</v>
      </c>
      <c r="G175" t="s">
        <v>123</v>
      </c>
    </row>
    <row r="176" spans="1:7">
      <c r="A176">
        <v>1132</v>
      </c>
      <c r="B176" s="2">
        <v>45805</v>
      </c>
      <c r="C176" t="s">
        <v>333</v>
      </c>
      <c r="D176">
        <v>3.5</v>
      </c>
      <c r="E176" t="s">
        <v>94</v>
      </c>
      <c r="F176" t="s">
        <v>81</v>
      </c>
      <c r="G176" t="s">
        <v>123</v>
      </c>
    </row>
    <row r="177" spans="1:7">
      <c r="A177">
        <v>1133</v>
      </c>
      <c r="B177" s="2">
        <v>45702</v>
      </c>
      <c r="C177" t="s">
        <v>332</v>
      </c>
      <c r="D177">
        <v>7</v>
      </c>
      <c r="E177" t="s">
        <v>99</v>
      </c>
      <c r="F177" t="s">
        <v>81</v>
      </c>
      <c r="G177" t="s">
        <v>122</v>
      </c>
    </row>
    <row r="178" spans="1:7">
      <c r="A178">
        <v>1133</v>
      </c>
      <c r="B178" s="2">
        <v>45679</v>
      </c>
      <c r="C178" t="s">
        <v>332</v>
      </c>
      <c r="D178">
        <v>3.5</v>
      </c>
      <c r="E178" t="s">
        <v>99</v>
      </c>
      <c r="F178" t="s">
        <v>81</v>
      </c>
      <c r="G178" t="s">
        <v>122</v>
      </c>
    </row>
    <row r="179" spans="1:7">
      <c r="A179">
        <v>1134</v>
      </c>
      <c r="B179" s="2">
        <v>45787</v>
      </c>
      <c r="C179" t="s">
        <v>333</v>
      </c>
      <c r="D179">
        <v>7</v>
      </c>
      <c r="E179" t="s">
        <v>98</v>
      </c>
      <c r="F179" t="s">
        <v>85</v>
      </c>
      <c r="G179" t="s">
        <v>124</v>
      </c>
    </row>
    <row r="180" spans="1:7">
      <c r="A180">
        <v>1138</v>
      </c>
      <c r="B180" s="2">
        <v>45660</v>
      </c>
      <c r="C180" t="s">
        <v>332</v>
      </c>
      <c r="D180">
        <v>7</v>
      </c>
      <c r="E180" t="s">
        <v>101</v>
      </c>
      <c r="F180" t="s">
        <v>81</v>
      </c>
      <c r="G180" t="s">
        <v>124</v>
      </c>
    </row>
    <row r="181" spans="1:7">
      <c r="A181">
        <v>1138</v>
      </c>
      <c r="B181" s="2">
        <v>45779</v>
      </c>
      <c r="C181" t="s">
        <v>333</v>
      </c>
      <c r="D181">
        <v>7</v>
      </c>
      <c r="E181" t="s">
        <v>101</v>
      </c>
      <c r="F181" t="s">
        <v>81</v>
      </c>
      <c r="G181" t="s">
        <v>124</v>
      </c>
    </row>
    <row r="182" spans="1:7">
      <c r="A182">
        <v>1140</v>
      </c>
      <c r="B182" s="2">
        <v>45759</v>
      </c>
      <c r="C182" t="s">
        <v>332</v>
      </c>
      <c r="D182">
        <v>7</v>
      </c>
      <c r="E182" t="s">
        <v>94</v>
      </c>
      <c r="F182" t="s">
        <v>82</v>
      </c>
      <c r="G182" t="s">
        <v>124</v>
      </c>
    </row>
    <row r="183" spans="1:7">
      <c r="A183">
        <v>1140</v>
      </c>
      <c r="B183" s="2">
        <v>45680</v>
      </c>
      <c r="C183" t="s">
        <v>333</v>
      </c>
      <c r="D183">
        <v>7</v>
      </c>
      <c r="E183" t="s">
        <v>94</v>
      </c>
      <c r="F183" t="s">
        <v>82</v>
      </c>
      <c r="G183" t="s">
        <v>124</v>
      </c>
    </row>
    <row r="184" spans="1:7">
      <c r="A184">
        <v>1140</v>
      </c>
      <c r="B184" s="2">
        <v>45754</v>
      </c>
      <c r="C184" t="s">
        <v>333</v>
      </c>
      <c r="D184">
        <v>7</v>
      </c>
      <c r="E184" t="s">
        <v>94</v>
      </c>
      <c r="F184" t="s">
        <v>82</v>
      </c>
      <c r="G184" t="s">
        <v>124</v>
      </c>
    </row>
    <row r="185" spans="1:7">
      <c r="A185">
        <v>1140</v>
      </c>
      <c r="B185" s="2">
        <v>45820</v>
      </c>
      <c r="C185" t="s">
        <v>332</v>
      </c>
      <c r="D185">
        <v>7</v>
      </c>
      <c r="E185" t="s">
        <v>94</v>
      </c>
      <c r="F185" t="s">
        <v>82</v>
      </c>
      <c r="G185" t="s">
        <v>124</v>
      </c>
    </row>
    <row r="186" spans="1:7">
      <c r="A186">
        <v>1144</v>
      </c>
      <c r="B186" s="2">
        <v>45658</v>
      </c>
      <c r="C186" t="s">
        <v>333</v>
      </c>
      <c r="D186">
        <v>3.5</v>
      </c>
      <c r="E186" t="s">
        <v>94</v>
      </c>
      <c r="F186" t="s">
        <v>76</v>
      </c>
      <c r="G186" t="s">
        <v>124</v>
      </c>
    </row>
    <row r="187" spans="1:7">
      <c r="A187">
        <v>1145</v>
      </c>
      <c r="B187" s="2">
        <v>45931</v>
      </c>
      <c r="C187" t="s">
        <v>333</v>
      </c>
      <c r="D187">
        <v>3.5</v>
      </c>
      <c r="E187" t="s">
        <v>96</v>
      </c>
      <c r="F187" t="s">
        <v>92</v>
      </c>
      <c r="G187" t="s">
        <v>124</v>
      </c>
    </row>
    <row r="188" spans="1:7">
      <c r="A188">
        <v>1145</v>
      </c>
      <c r="B188" s="2">
        <v>45872</v>
      </c>
      <c r="C188" t="s">
        <v>332</v>
      </c>
      <c r="D188">
        <v>21</v>
      </c>
      <c r="E188" t="s">
        <v>96</v>
      </c>
      <c r="F188" t="s">
        <v>92</v>
      </c>
      <c r="G188" t="s">
        <v>124</v>
      </c>
    </row>
    <row r="189" spans="1:7">
      <c r="A189">
        <v>1146</v>
      </c>
      <c r="B189" s="2">
        <v>45726</v>
      </c>
      <c r="C189" t="s">
        <v>333</v>
      </c>
      <c r="D189">
        <v>7</v>
      </c>
      <c r="E189" t="s">
        <v>98</v>
      </c>
      <c r="F189" t="s">
        <v>76</v>
      </c>
      <c r="G189" t="s">
        <v>124</v>
      </c>
    </row>
    <row r="190" spans="1:7">
      <c r="A190">
        <v>1146</v>
      </c>
      <c r="B190" s="2">
        <v>45867</v>
      </c>
      <c r="C190" t="s">
        <v>333</v>
      </c>
      <c r="D190">
        <v>7</v>
      </c>
      <c r="E190" t="s">
        <v>98</v>
      </c>
      <c r="F190" t="s">
        <v>76</v>
      </c>
      <c r="G190" t="s">
        <v>124</v>
      </c>
    </row>
    <row r="191" spans="1:7">
      <c r="A191">
        <v>1146</v>
      </c>
      <c r="B191" s="2">
        <v>45675</v>
      </c>
      <c r="C191" t="s">
        <v>333</v>
      </c>
      <c r="D191">
        <v>21</v>
      </c>
      <c r="E191" t="s">
        <v>98</v>
      </c>
      <c r="F191" t="s">
        <v>76</v>
      </c>
      <c r="G191" t="s">
        <v>124</v>
      </c>
    </row>
    <row r="192" spans="1:7">
      <c r="A192">
        <v>1147</v>
      </c>
      <c r="B192" s="2">
        <v>45874</v>
      </c>
      <c r="C192" t="s">
        <v>333</v>
      </c>
      <c r="D192">
        <v>3.5</v>
      </c>
      <c r="E192" t="s">
        <v>94</v>
      </c>
      <c r="F192" t="s">
        <v>89</v>
      </c>
      <c r="G192" t="s">
        <v>124</v>
      </c>
    </row>
    <row r="193" spans="1:7">
      <c r="A193">
        <v>1147</v>
      </c>
      <c r="B193" s="2">
        <v>45797</v>
      </c>
      <c r="C193" t="s">
        <v>333</v>
      </c>
      <c r="D193">
        <v>3.5</v>
      </c>
      <c r="E193" t="s">
        <v>94</v>
      </c>
      <c r="F193" t="s">
        <v>89</v>
      </c>
      <c r="G193" t="s">
        <v>124</v>
      </c>
    </row>
    <row r="194" spans="1:7">
      <c r="A194">
        <v>1147</v>
      </c>
      <c r="B194" s="2">
        <v>45867</v>
      </c>
      <c r="C194" t="s">
        <v>333</v>
      </c>
      <c r="D194">
        <v>7</v>
      </c>
      <c r="E194" t="s">
        <v>94</v>
      </c>
      <c r="F194" t="s">
        <v>89</v>
      </c>
      <c r="G194" t="s">
        <v>124</v>
      </c>
    </row>
    <row r="195" spans="1:7">
      <c r="A195">
        <v>1147</v>
      </c>
      <c r="B195" s="2">
        <v>45734</v>
      </c>
      <c r="C195" t="s">
        <v>332</v>
      </c>
      <c r="D195">
        <v>7</v>
      </c>
      <c r="E195" t="s">
        <v>94</v>
      </c>
      <c r="F195" t="s">
        <v>89</v>
      </c>
      <c r="G195" t="s">
        <v>124</v>
      </c>
    </row>
    <row r="196" spans="1:7">
      <c r="A196">
        <v>1147</v>
      </c>
      <c r="B196" s="2">
        <v>45706</v>
      </c>
      <c r="C196" t="s">
        <v>334</v>
      </c>
      <c r="D196">
        <v>3.5</v>
      </c>
      <c r="E196" t="s">
        <v>94</v>
      </c>
      <c r="F196" t="s">
        <v>89</v>
      </c>
      <c r="G196" t="s">
        <v>124</v>
      </c>
    </row>
    <row r="197" spans="1:7">
      <c r="A197">
        <v>1147</v>
      </c>
      <c r="B197" s="2">
        <v>45837</v>
      </c>
      <c r="C197" t="s">
        <v>333</v>
      </c>
      <c r="D197">
        <v>3.5</v>
      </c>
      <c r="E197" t="s">
        <v>94</v>
      </c>
      <c r="F197" t="s">
        <v>89</v>
      </c>
      <c r="G197" t="s">
        <v>124</v>
      </c>
    </row>
    <row r="198" spans="1:7">
      <c r="A198">
        <v>1147</v>
      </c>
      <c r="B198" s="2">
        <v>45730</v>
      </c>
      <c r="C198" t="s">
        <v>332</v>
      </c>
      <c r="D198">
        <v>3.5</v>
      </c>
      <c r="E198" t="s">
        <v>94</v>
      </c>
      <c r="F198" t="s">
        <v>89</v>
      </c>
      <c r="G198" t="s">
        <v>124</v>
      </c>
    </row>
    <row r="199" spans="1:7">
      <c r="A199">
        <v>1148</v>
      </c>
      <c r="B199" s="2">
        <v>45815</v>
      </c>
      <c r="C199" t="s">
        <v>332</v>
      </c>
      <c r="D199">
        <v>14</v>
      </c>
      <c r="E199" t="s">
        <v>95</v>
      </c>
      <c r="F199" t="s">
        <v>92</v>
      </c>
      <c r="G199" t="s">
        <v>124</v>
      </c>
    </row>
    <row r="200" spans="1:7">
      <c r="A200">
        <v>1149</v>
      </c>
      <c r="B200" s="2">
        <v>45924</v>
      </c>
      <c r="C200" t="s">
        <v>333</v>
      </c>
      <c r="D200">
        <v>7</v>
      </c>
      <c r="E200" t="s">
        <v>101</v>
      </c>
      <c r="F200" t="s">
        <v>85</v>
      </c>
      <c r="G200" t="s">
        <v>123</v>
      </c>
    </row>
    <row r="201" spans="1:7">
      <c r="A201">
        <v>1149</v>
      </c>
      <c r="B201" s="2">
        <v>45758</v>
      </c>
      <c r="C201" t="s">
        <v>334</v>
      </c>
      <c r="D201">
        <v>7</v>
      </c>
      <c r="E201" t="s">
        <v>101</v>
      </c>
      <c r="F201" t="s">
        <v>85</v>
      </c>
      <c r="G201" t="s">
        <v>123</v>
      </c>
    </row>
    <row r="202" spans="1:7">
      <c r="A202">
        <v>1149</v>
      </c>
      <c r="B202" s="2">
        <v>45738</v>
      </c>
      <c r="C202" t="s">
        <v>332</v>
      </c>
      <c r="D202">
        <v>7</v>
      </c>
      <c r="E202" t="s">
        <v>101</v>
      </c>
      <c r="F202" t="s">
        <v>85</v>
      </c>
      <c r="G202" t="s">
        <v>123</v>
      </c>
    </row>
    <row r="203" spans="1:7">
      <c r="A203">
        <v>1149</v>
      </c>
      <c r="B203" s="2">
        <v>45884</v>
      </c>
      <c r="C203" t="s">
        <v>333</v>
      </c>
      <c r="D203">
        <v>14</v>
      </c>
      <c r="E203" t="s">
        <v>101</v>
      </c>
      <c r="F203" t="s">
        <v>85</v>
      </c>
      <c r="G203" t="s">
        <v>123</v>
      </c>
    </row>
    <row r="204" spans="1:7">
      <c r="A204">
        <v>1151</v>
      </c>
      <c r="B204" s="2">
        <v>45680</v>
      </c>
      <c r="C204" t="s">
        <v>332</v>
      </c>
      <c r="D204">
        <v>7</v>
      </c>
      <c r="E204" t="s">
        <v>95</v>
      </c>
      <c r="F204" t="s">
        <v>80</v>
      </c>
      <c r="G204" t="s">
        <v>123</v>
      </c>
    </row>
    <row r="205" spans="1:7">
      <c r="A205">
        <v>1151</v>
      </c>
      <c r="B205" s="2">
        <v>45833</v>
      </c>
      <c r="C205" t="s">
        <v>332</v>
      </c>
      <c r="D205">
        <v>14</v>
      </c>
      <c r="E205" t="s">
        <v>95</v>
      </c>
      <c r="F205" t="s">
        <v>80</v>
      </c>
      <c r="G205" t="s">
        <v>123</v>
      </c>
    </row>
    <row r="206" spans="1:7">
      <c r="A206">
        <v>1152</v>
      </c>
      <c r="B206" s="2">
        <v>45839</v>
      </c>
      <c r="C206" t="s">
        <v>333</v>
      </c>
      <c r="D206">
        <v>7</v>
      </c>
      <c r="E206" t="s">
        <v>95</v>
      </c>
      <c r="F206" t="s">
        <v>77</v>
      </c>
      <c r="G206" t="s">
        <v>124</v>
      </c>
    </row>
    <row r="207" spans="1:7">
      <c r="A207">
        <v>1152</v>
      </c>
      <c r="B207" s="2">
        <v>45889</v>
      </c>
      <c r="C207" t="s">
        <v>333</v>
      </c>
      <c r="D207">
        <v>3.5</v>
      </c>
      <c r="E207" t="s">
        <v>95</v>
      </c>
      <c r="F207" t="s">
        <v>77</v>
      </c>
      <c r="G207" t="s">
        <v>124</v>
      </c>
    </row>
    <row r="208" spans="1:7">
      <c r="A208">
        <v>1152</v>
      </c>
      <c r="B208" s="2">
        <v>45687</v>
      </c>
      <c r="C208" t="s">
        <v>333</v>
      </c>
      <c r="D208">
        <v>7</v>
      </c>
      <c r="E208" t="s">
        <v>95</v>
      </c>
      <c r="F208" t="s">
        <v>77</v>
      </c>
      <c r="G208" t="s">
        <v>124</v>
      </c>
    </row>
    <row r="209" spans="1:7">
      <c r="A209">
        <v>1157</v>
      </c>
      <c r="B209" s="2">
        <v>45820</v>
      </c>
      <c r="C209" t="s">
        <v>332</v>
      </c>
      <c r="D209">
        <v>3.5</v>
      </c>
      <c r="E209" t="s">
        <v>98</v>
      </c>
      <c r="F209" t="s">
        <v>91</v>
      </c>
      <c r="G209" t="s">
        <v>125</v>
      </c>
    </row>
    <row r="210" spans="1:7">
      <c r="A210">
        <v>1157</v>
      </c>
      <c r="B210" s="2">
        <v>45875</v>
      </c>
      <c r="C210" t="s">
        <v>331</v>
      </c>
      <c r="D210">
        <v>21</v>
      </c>
      <c r="E210" t="s">
        <v>98</v>
      </c>
      <c r="F210" t="s">
        <v>91</v>
      </c>
      <c r="G210" t="s">
        <v>125</v>
      </c>
    </row>
    <row r="211" spans="1:7">
      <c r="A211">
        <v>1159</v>
      </c>
      <c r="B211" s="2">
        <v>45880</v>
      </c>
      <c r="C211" t="s">
        <v>333</v>
      </c>
      <c r="D211">
        <v>7</v>
      </c>
      <c r="E211" t="s">
        <v>102</v>
      </c>
      <c r="F211" t="s">
        <v>77</v>
      </c>
      <c r="G211" t="s">
        <v>124</v>
      </c>
    </row>
    <row r="212" spans="1:7">
      <c r="A212">
        <v>1159</v>
      </c>
      <c r="B212" s="2">
        <v>45763</v>
      </c>
      <c r="C212" t="s">
        <v>333</v>
      </c>
      <c r="D212">
        <v>21</v>
      </c>
      <c r="E212" t="s">
        <v>102</v>
      </c>
      <c r="F212" t="s">
        <v>77</v>
      </c>
      <c r="G212" t="s">
        <v>124</v>
      </c>
    </row>
    <row r="213" spans="1:7">
      <c r="A213">
        <v>1159</v>
      </c>
      <c r="B213" s="2">
        <v>45807</v>
      </c>
      <c r="C213" t="s">
        <v>333</v>
      </c>
      <c r="D213">
        <v>7</v>
      </c>
      <c r="E213" t="s">
        <v>102</v>
      </c>
      <c r="F213" t="s">
        <v>77</v>
      </c>
      <c r="G213" t="s">
        <v>124</v>
      </c>
    </row>
    <row r="214" spans="1:7">
      <c r="A214">
        <v>1161</v>
      </c>
      <c r="B214" s="2">
        <v>45743</v>
      </c>
      <c r="C214" t="s">
        <v>333</v>
      </c>
      <c r="D214">
        <v>21</v>
      </c>
      <c r="E214" t="s">
        <v>96</v>
      </c>
      <c r="F214" t="s">
        <v>93</v>
      </c>
      <c r="G214" t="s">
        <v>122</v>
      </c>
    </row>
    <row r="215" spans="1:7">
      <c r="A215">
        <v>1161</v>
      </c>
      <c r="B215" s="2">
        <v>45728</v>
      </c>
      <c r="C215" t="s">
        <v>333</v>
      </c>
      <c r="D215">
        <v>7</v>
      </c>
      <c r="E215" t="s">
        <v>96</v>
      </c>
      <c r="F215" t="s">
        <v>93</v>
      </c>
      <c r="G215" t="s">
        <v>122</v>
      </c>
    </row>
    <row r="216" spans="1:7">
      <c r="A216">
        <v>1161</v>
      </c>
      <c r="B216" s="2">
        <v>45735</v>
      </c>
      <c r="C216" t="s">
        <v>331</v>
      </c>
      <c r="D216">
        <v>7</v>
      </c>
      <c r="E216" t="s">
        <v>96</v>
      </c>
      <c r="F216" t="s">
        <v>93</v>
      </c>
      <c r="G216" t="s">
        <v>122</v>
      </c>
    </row>
    <row r="217" spans="1:7">
      <c r="A217">
        <v>1161</v>
      </c>
      <c r="B217" s="2">
        <v>45779</v>
      </c>
      <c r="C217" t="s">
        <v>333</v>
      </c>
      <c r="D217">
        <v>21</v>
      </c>
      <c r="E217" t="s">
        <v>96</v>
      </c>
      <c r="F217" t="s">
        <v>93</v>
      </c>
      <c r="G217" t="s">
        <v>122</v>
      </c>
    </row>
    <row r="218" spans="1:7">
      <c r="A218">
        <v>1161</v>
      </c>
      <c r="B218" s="2">
        <v>45815</v>
      </c>
      <c r="C218" t="s">
        <v>332</v>
      </c>
      <c r="D218">
        <v>7</v>
      </c>
      <c r="E218" t="s">
        <v>96</v>
      </c>
      <c r="F218" t="s">
        <v>93</v>
      </c>
      <c r="G218" t="s">
        <v>122</v>
      </c>
    </row>
    <row r="219" spans="1:7">
      <c r="A219">
        <v>1162</v>
      </c>
      <c r="B219" s="2">
        <v>45668</v>
      </c>
      <c r="C219" t="s">
        <v>332</v>
      </c>
      <c r="D219">
        <v>7</v>
      </c>
      <c r="E219" t="s">
        <v>102</v>
      </c>
      <c r="F219" t="s">
        <v>76</v>
      </c>
      <c r="G219" t="s">
        <v>123</v>
      </c>
    </row>
    <row r="220" spans="1:7">
      <c r="A220">
        <v>1162</v>
      </c>
      <c r="B220" s="2">
        <v>45910</v>
      </c>
      <c r="C220" t="s">
        <v>334</v>
      </c>
      <c r="D220">
        <v>14</v>
      </c>
      <c r="E220" t="s">
        <v>102</v>
      </c>
      <c r="F220" t="s">
        <v>76</v>
      </c>
      <c r="G220" t="s">
        <v>123</v>
      </c>
    </row>
    <row r="221" spans="1:7">
      <c r="A221">
        <v>1162</v>
      </c>
      <c r="B221" s="2">
        <v>45668</v>
      </c>
      <c r="C221" t="s">
        <v>333</v>
      </c>
      <c r="D221">
        <v>7</v>
      </c>
      <c r="E221" t="s">
        <v>102</v>
      </c>
      <c r="F221" t="s">
        <v>76</v>
      </c>
      <c r="G221" t="s">
        <v>123</v>
      </c>
    </row>
    <row r="222" spans="1:7">
      <c r="A222">
        <v>1162</v>
      </c>
      <c r="B222" s="2">
        <v>45828</v>
      </c>
      <c r="C222" t="s">
        <v>332</v>
      </c>
      <c r="D222">
        <v>7</v>
      </c>
      <c r="E222" t="s">
        <v>102</v>
      </c>
      <c r="F222" t="s">
        <v>76</v>
      </c>
      <c r="G222" t="s">
        <v>123</v>
      </c>
    </row>
    <row r="223" spans="1:7">
      <c r="A223">
        <v>1163</v>
      </c>
      <c r="B223" s="2">
        <v>45933</v>
      </c>
      <c r="C223" t="s">
        <v>332</v>
      </c>
      <c r="D223">
        <v>14</v>
      </c>
      <c r="E223" t="s">
        <v>96</v>
      </c>
      <c r="F223" t="s">
        <v>84</v>
      </c>
      <c r="G223" t="s">
        <v>122</v>
      </c>
    </row>
    <row r="224" spans="1:7">
      <c r="A224">
        <v>1163</v>
      </c>
      <c r="B224" s="2">
        <v>45815</v>
      </c>
      <c r="C224" t="s">
        <v>333</v>
      </c>
      <c r="D224">
        <v>3.5</v>
      </c>
      <c r="E224" t="s">
        <v>96</v>
      </c>
      <c r="F224" t="s">
        <v>84</v>
      </c>
      <c r="G224" t="s">
        <v>122</v>
      </c>
    </row>
    <row r="225" spans="1:7">
      <c r="A225">
        <v>1165</v>
      </c>
      <c r="B225" s="2">
        <v>45779</v>
      </c>
      <c r="C225" t="s">
        <v>333</v>
      </c>
      <c r="D225">
        <v>7</v>
      </c>
      <c r="E225" t="s">
        <v>100</v>
      </c>
      <c r="F225" t="s">
        <v>78</v>
      </c>
      <c r="G225" t="s">
        <v>124</v>
      </c>
    </row>
    <row r="226" spans="1:7">
      <c r="A226">
        <v>1166</v>
      </c>
      <c r="B226" s="2">
        <v>45705</v>
      </c>
      <c r="C226" t="s">
        <v>332</v>
      </c>
      <c r="D226">
        <v>3.5</v>
      </c>
      <c r="E226" t="s">
        <v>99</v>
      </c>
      <c r="F226" t="s">
        <v>79</v>
      </c>
      <c r="G226" t="s">
        <v>123</v>
      </c>
    </row>
    <row r="227" spans="1:7">
      <c r="A227">
        <v>1167</v>
      </c>
      <c r="B227" s="2">
        <v>45761</v>
      </c>
      <c r="C227" t="s">
        <v>332</v>
      </c>
      <c r="D227">
        <v>7</v>
      </c>
      <c r="E227" t="s">
        <v>96</v>
      </c>
      <c r="F227" t="s">
        <v>80</v>
      </c>
      <c r="G227" t="s">
        <v>124</v>
      </c>
    </row>
    <row r="228" spans="1:7">
      <c r="A228">
        <v>1174</v>
      </c>
      <c r="B228" s="2">
        <v>45774</v>
      </c>
      <c r="C228" t="s">
        <v>334</v>
      </c>
      <c r="D228">
        <v>7</v>
      </c>
      <c r="E228" t="s">
        <v>98</v>
      </c>
      <c r="F228" t="s">
        <v>86</v>
      </c>
      <c r="G228" t="s">
        <v>124</v>
      </c>
    </row>
    <row r="229" spans="1:7">
      <c r="A229">
        <v>1175</v>
      </c>
      <c r="B229" s="2">
        <v>45921</v>
      </c>
      <c r="C229" t="s">
        <v>332</v>
      </c>
      <c r="D229">
        <v>14</v>
      </c>
      <c r="E229" t="s">
        <v>96</v>
      </c>
      <c r="F229" t="s">
        <v>91</v>
      </c>
      <c r="G229" t="s">
        <v>123</v>
      </c>
    </row>
    <row r="230" spans="1:7">
      <c r="A230">
        <v>1176</v>
      </c>
      <c r="B230" s="2">
        <v>45708</v>
      </c>
      <c r="C230" t="s">
        <v>333</v>
      </c>
      <c r="D230">
        <v>7</v>
      </c>
      <c r="E230" t="s">
        <v>94</v>
      </c>
      <c r="F230" t="s">
        <v>80</v>
      </c>
      <c r="G230" t="s">
        <v>122</v>
      </c>
    </row>
    <row r="231" spans="1:7">
      <c r="A231">
        <v>1176</v>
      </c>
      <c r="B231" s="2">
        <v>45775</v>
      </c>
      <c r="C231" t="s">
        <v>333</v>
      </c>
      <c r="D231">
        <v>7</v>
      </c>
      <c r="E231" t="s">
        <v>94</v>
      </c>
      <c r="F231" t="s">
        <v>80</v>
      </c>
      <c r="G231" t="s">
        <v>122</v>
      </c>
    </row>
    <row r="232" spans="1:7">
      <c r="A232">
        <v>1177</v>
      </c>
      <c r="B232" s="2">
        <v>45668</v>
      </c>
      <c r="C232" t="s">
        <v>332</v>
      </c>
      <c r="D232">
        <v>3.5</v>
      </c>
      <c r="E232" t="s">
        <v>102</v>
      </c>
      <c r="F232" t="s">
        <v>87</v>
      </c>
      <c r="G232" t="s">
        <v>124</v>
      </c>
    </row>
    <row r="233" spans="1:7">
      <c r="A233">
        <v>1185</v>
      </c>
      <c r="B233" s="2">
        <v>45824</v>
      </c>
      <c r="C233" t="s">
        <v>331</v>
      </c>
      <c r="D233">
        <v>3.5</v>
      </c>
      <c r="E233" t="s">
        <v>101</v>
      </c>
      <c r="F233" t="s">
        <v>78</v>
      </c>
      <c r="G233" t="s">
        <v>124</v>
      </c>
    </row>
    <row r="234" spans="1:7">
      <c r="A234">
        <v>1185</v>
      </c>
      <c r="B234" s="2">
        <v>45921</v>
      </c>
      <c r="C234" t="s">
        <v>332</v>
      </c>
      <c r="D234">
        <v>7</v>
      </c>
      <c r="E234" t="s">
        <v>101</v>
      </c>
      <c r="F234" t="s">
        <v>78</v>
      </c>
      <c r="G234" t="s">
        <v>124</v>
      </c>
    </row>
    <row r="235" spans="1:7">
      <c r="A235">
        <v>1186</v>
      </c>
      <c r="B235" s="2">
        <v>45680</v>
      </c>
      <c r="C235" t="s">
        <v>334</v>
      </c>
      <c r="D235">
        <v>7</v>
      </c>
      <c r="E235" t="s">
        <v>95</v>
      </c>
      <c r="F235" t="s">
        <v>89</v>
      </c>
      <c r="G235" t="s">
        <v>124</v>
      </c>
    </row>
    <row r="236" spans="1:7">
      <c r="A236">
        <v>1186</v>
      </c>
      <c r="B236" s="2">
        <v>45694</v>
      </c>
      <c r="C236" t="s">
        <v>332</v>
      </c>
      <c r="D236">
        <v>14</v>
      </c>
      <c r="E236" t="s">
        <v>95</v>
      </c>
      <c r="F236" t="s">
        <v>89</v>
      </c>
      <c r="G236" t="s">
        <v>124</v>
      </c>
    </row>
    <row r="237" spans="1:7">
      <c r="A237">
        <v>1186</v>
      </c>
      <c r="B237" s="2">
        <v>45664</v>
      </c>
      <c r="C237" t="s">
        <v>334</v>
      </c>
      <c r="D237">
        <v>7</v>
      </c>
      <c r="E237" t="s">
        <v>95</v>
      </c>
      <c r="F237" t="s">
        <v>89</v>
      </c>
      <c r="G237" t="s">
        <v>124</v>
      </c>
    </row>
    <row r="238" spans="1:7">
      <c r="A238">
        <v>1186</v>
      </c>
      <c r="B238" s="2">
        <v>45893</v>
      </c>
      <c r="C238" t="s">
        <v>334</v>
      </c>
      <c r="D238">
        <v>7</v>
      </c>
      <c r="E238" t="s">
        <v>95</v>
      </c>
      <c r="F238" t="s">
        <v>89</v>
      </c>
      <c r="G238" t="s">
        <v>124</v>
      </c>
    </row>
    <row r="239" spans="1:7">
      <c r="A239">
        <v>1188</v>
      </c>
      <c r="B239" s="2">
        <v>45689</v>
      </c>
      <c r="C239" t="s">
        <v>334</v>
      </c>
      <c r="D239">
        <v>14</v>
      </c>
      <c r="E239" t="s">
        <v>101</v>
      </c>
      <c r="F239" t="s">
        <v>78</v>
      </c>
      <c r="G239" t="s">
        <v>122</v>
      </c>
    </row>
    <row r="240" spans="1:7">
      <c r="A240">
        <v>1188</v>
      </c>
      <c r="B240" s="2">
        <v>45785</v>
      </c>
      <c r="C240" t="s">
        <v>332</v>
      </c>
      <c r="D240">
        <v>7</v>
      </c>
      <c r="E240" t="s">
        <v>101</v>
      </c>
      <c r="F240" t="s">
        <v>78</v>
      </c>
      <c r="G240" t="s">
        <v>122</v>
      </c>
    </row>
    <row r="241" spans="1:7">
      <c r="A241">
        <v>1189</v>
      </c>
      <c r="B241" s="2">
        <v>45912</v>
      </c>
      <c r="C241" t="s">
        <v>332</v>
      </c>
      <c r="D241">
        <v>3.5</v>
      </c>
      <c r="E241" t="s">
        <v>96</v>
      </c>
      <c r="F241" t="s">
        <v>77</v>
      </c>
      <c r="G241" t="s">
        <v>124</v>
      </c>
    </row>
    <row r="242" spans="1:7">
      <c r="A242">
        <v>1191</v>
      </c>
      <c r="B242" s="2">
        <v>45769</v>
      </c>
      <c r="C242" t="s">
        <v>332</v>
      </c>
      <c r="D242">
        <v>7</v>
      </c>
      <c r="E242" t="s">
        <v>100</v>
      </c>
      <c r="F242" t="s">
        <v>77</v>
      </c>
      <c r="G242" t="s">
        <v>124</v>
      </c>
    </row>
    <row r="243" spans="1:7">
      <c r="A243">
        <v>1191</v>
      </c>
      <c r="B243" s="2">
        <v>45716</v>
      </c>
      <c r="C243" t="s">
        <v>334</v>
      </c>
      <c r="D243">
        <v>7</v>
      </c>
      <c r="E243" t="s">
        <v>100</v>
      </c>
      <c r="F243" t="s">
        <v>77</v>
      </c>
      <c r="G243" t="s">
        <v>124</v>
      </c>
    </row>
    <row r="244" spans="1:7">
      <c r="A244">
        <v>1191</v>
      </c>
      <c r="B244" s="2">
        <v>45718</v>
      </c>
      <c r="C244" t="s">
        <v>333</v>
      </c>
      <c r="D244">
        <v>7</v>
      </c>
      <c r="E244" t="s">
        <v>100</v>
      </c>
      <c r="F244" t="s">
        <v>77</v>
      </c>
      <c r="G244" t="s">
        <v>124</v>
      </c>
    </row>
    <row r="245" spans="1:7">
      <c r="A245">
        <v>1192</v>
      </c>
      <c r="B245" s="2">
        <v>45706</v>
      </c>
      <c r="C245" t="s">
        <v>333</v>
      </c>
      <c r="D245">
        <v>7</v>
      </c>
      <c r="E245" t="s">
        <v>94</v>
      </c>
      <c r="F245" t="s">
        <v>82</v>
      </c>
      <c r="G245" t="s">
        <v>125</v>
      </c>
    </row>
    <row r="246" spans="1:7">
      <c r="A246">
        <v>1192</v>
      </c>
      <c r="B246" s="2">
        <v>45849</v>
      </c>
      <c r="C246" t="s">
        <v>333</v>
      </c>
      <c r="D246">
        <v>3.5</v>
      </c>
      <c r="E246" t="s">
        <v>94</v>
      </c>
      <c r="F246" t="s">
        <v>82</v>
      </c>
      <c r="G246" t="s">
        <v>125</v>
      </c>
    </row>
    <row r="247" spans="1:7">
      <c r="A247">
        <v>1194</v>
      </c>
      <c r="B247" s="2">
        <v>45858</v>
      </c>
      <c r="C247" t="s">
        <v>332</v>
      </c>
      <c r="D247">
        <v>7</v>
      </c>
      <c r="E247" t="s">
        <v>94</v>
      </c>
      <c r="F247" t="s">
        <v>82</v>
      </c>
      <c r="G247" t="s">
        <v>124</v>
      </c>
    </row>
    <row r="248" spans="1:7">
      <c r="A248">
        <v>1194</v>
      </c>
      <c r="B248" s="2">
        <v>45898</v>
      </c>
      <c r="C248" t="s">
        <v>332</v>
      </c>
      <c r="D248">
        <v>3.5</v>
      </c>
      <c r="E248" t="s">
        <v>94</v>
      </c>
      <c r="F248" t="s">
        <v>82</v>
      </c>
      <c r="G248" t="s">
        <v>124</v>
      </c>
    </row>
    <row r="249" spans="1:7">
      <c r="A249">
        <v>1195</v>
      </c>
      <c r="B249" s="2">
        <v>45927</v>
      </c>
      <c r="C249" t="s">
        <v>333</v>
      </c>
      <c r="D249">
        <v>7</v>
      </c>
      <c r="E249" t="s">
        <v>99</v>
      </c>
      <c r="F249" t="s">
        <v>82</v>
      </c>
      <c r="G249" t="s">
        <v>123</v>
      </c>
    </row>
    <row r="250" spans="1:7">
      <c r="A250">
        <v>1196</v>
      </c>
      <c r="B250" s="2">
        <v>45866</v>
      </c>
      <c r="C250" t="s">
        <v>334</v>
      </c>
      <c r="D250">
        <v>3.5</v>
      </c>
      <c r="E250" t="s">
        <v>101</v>
      </c>
      <c r="F250" t="s">
        <v>91</v>
      </c>
      <c r="G250" t="s">
        <v>123</v>
      </c>
    </row>
    <row r="251" spans="1:7">
      <c r="A251">
        <v>1196</v>
      </c>
      <c r="B251" s="2">
        <v>45818</v>
      </c>
      <c r="C251" t="s">
        <v>332</v>
      </c>
      <c r="D251">
        <v>3.5</v>
      </c>
      <c r="E251" t="s">
        <v>101</v>
      </c>
      <c r="F251" t="s">
        <v>91</v>
      </c>
      <c r="G251" t="s">
        <v>123</v>
      </c>
    </row>
    <row r="252" spans="1:7">
      <c r="A252">
        <v>1197</v>
      </c>
      <c r="B252" s="2">
        <v>45851</v>
      </c>
      <c r="C252" t="s">
        <v>333</v>
      </c>
      <c r="D252">
        <v>14</v>
      </c>
      <c r="E252" t="s">
        <v>99</v>
      </c>
      <c r="F252" t="s">
        <v>82</v>
      </c>
      <c r="G252" t="s">
        <v>124</v>
      </c>
    </row>
    <row r="253" spans="1:7">
      <c r="A253">
        <v>1198</v>
      </c>
      <c r="B253" s="2">
        <v>45902</v>
      </c>
      <c r="C253" t="s">
        <v>332</v>
      </c>
      <c r="D253">
        <v>3.5</v>
      </c>
      <c r="E253" t="s">
        <v>97</v>
      </c>
      <c r="F253" t="s">
        <v>84</v>
      </c>
      <c r="G253" t="s">
        <v>124</v>
      </c>
    </row>
    <row r="254" spans="1:7">
      <c r="A254">
        <v>1198</v>
      </c>
      <c r="B254" s="2">
        <v>45689</v>
      </c>
      <c r="C254" t="s">
        <v>332</v>
      </c>
      <c r="D254">
        <v>3.5</v>
      </c>
      <c r="E254" t="s">
        <v>97</v>
      </c>
      <c r="F254" t="s">
        <v>84</v>
      </c>
      <c r="G254" t="s">
        <v>124</v>
      </c>
    </row>
    <row r="255" spans="1:7">
      <c r="A255">
        <v>1201</v>
      </c>
      <c r="B255" s="2">
        <v>45919</v>
      </c>
      <c r="C255" t="s">
        <v>333</v>
      </c>
      <c r="D255">
        <v>7</v>
      </c>
      <c r="E255" t="s">
        <v>94</v>
      </c>
      <c r="F255" t="s">
        <v>76</v>
      </c>
      <c r="G255" t="s">
        <v>124</v>
      </c>
    </row>
    <row r="256" spans="1:7">
      <c r="A256">
        <v>1201</v>
      </c>
      <c r="B256" s="2">
        <v>45832</v>
      </c>
      <c r="C256" t="s">
        <v>334</v>
      </c>
      <c r="D256">
        <v>7</v>
      </c>
      <c r="E256" t="s">
        <v>94</v>
      </c>
      <c r="F256" t="s">
        <v>76</v>
      </c>
      <c r="G256" t="s">
        <v>124</v>
      </c>
    </row>
    <row r="257" spans="1:7">
      <c r="A257">
        <v>1201</v>
      </c>
      <c r="B257" s="2">
        <v>45663</v>
      </c>
      <c r="C257" t="s">
        <v>333</v>
      </c>
      <c r="D257">
        <v>7</v>
      </c>
      <c r="E257" t="s">
        <v>94</v>
      </c>
      <c r="F257" t="s">
        <v>76</v>
      </c>
      <c r="G257" t="s">
        <v>124</v>
      </c>
    </row>
    <row r="258" spans="1:7">
      <c r="A258">
        <v>1204</v>
      </c>
      <c r="B258" s="2">
        <v>45810</v>
      </c>
      <c r="C258" t="s">
        <v>332</v>
      </c>
      <c r="D258">
        <v>7</v>
      </c>
      <c r="E258" t="s">
        <v>94</v>
      </c>
      <c r="F258" t="s">
        <v>83</v>
      </c>
      <c r="G258" t="s">
        <v>123</v>
      </c>
    </row>
    <row r="259" spans="1:7">
      <c r="A259">
        <v>1205</v>
      </c>
      <c r="B259" s="2">
        <v>45813</v>
      </c>
      <c r="C259" t="s">
        <v>332</v>
      </c>
      <c r="D259">
        <v>7</v>
      </c>
      <c r="E259" t="s">
        <v>98</v>
      </c>
      <c r="F259" t="s">
        <v>74</v>
      </c>
      <c r="G259" t="s">
        <v>125</v>
      </c>
    </row>
    <row r="260" spans="1:7">
      <c r="A260">
        <v>1205</v>
      </c>
      <c r="B260" s="2">
        <v>45707</v>
      </c>
      <c r="C260" t="s">
        <v>334</v>
      </c>
      <c r="D260">
        <v>7</v>
      </c>
      <c r="E260" t="s">
        <v>98</v>
      </c>
      <c r="F260" t="s">
        <v>74</v>
      </c>
      <c r="G260" t="s">
        <v>125</v>
      </c>
    </row>
    <row r="261" spans="1:7">
      <c r="A261">
        <v>1205</v>
      </c>
      <c r="B261" s="2">
        <v>45756</v>
      </c>
      <c r="C261" t="s">
        <v>332</v>
      </c>
      <c r="D261">
        <v>7</v>
      </c>
      <c r="E261" t="s">
        <v>98</v>
      </c>
      <c r="F261" t="s">
        <v>74</v>
      </c>
      <c r="G261" t="s">
        <v>125</v>
      </c>
    </row>
    <row r="262" spans="1:7">
      <c r="A262">
        <v>1206</v>
      </c>
      <c r="B262" s="2">
        <v>45867</v>
      </c>
      <c r="C262" t="s">
        <v>333</v>
      </c>
      <c r="D262">
        <v>14</v>
      </c>
      <c r="E262" t="s">
        <v>99</v>
      </c>
      <c r="F262" t="s">
        <v>80</v>
      </c>
      <c r="G262" t="s">
        <v>124</v>
      </c>
    </row>
    <row r="263" spans="1:7">
      <c r="A263">
        <v>1207</v>
      </c>
      <c r="B263" s="2">
        <v>45931</v>
      </c>
      <c r="C263" t="s">
        <v>334</v>
      </c>
      <c r="D263">
        <v>7</v>
      </c>
      <c r="E263" t="s">
        <v>95</v>
      </c>
      <c r="F263" t="s">
        <v>80</v>
      </c>
      <c r="G263" t="s">
        <v>124</v>
      </c>
    </row>
    <row r="264" spans="1:7">
      <c r="A264">
        <v>1207</v>
      </c>
      <c r="B264" s="2">
        <v>45670</v>
      </c>
      <c r="C264" t="s">
        <v>332</v>
      </c>
      <c r="D264">
        <v>7</v>
      </c>
      <c r="E264" t="s">
        <v>95</v>
      </c>
      <c r="F264" t="s">
        <v>80</v>
      </c>
      <c r="G264" t="s">
        <v>124</v>
      </c>
    </row>
    <row r="265" spans="1:7">
      <c r="A265">
        <v>1208</v>
      </c>
      <c r="B265" s="2">
        <v>45838</v>
      </c>
      <c r="C265" t="s">
        <v>333</v>
      </c>
      <c r="D265">
        <v>21</v>
      </c>
      <c r="E265" t="s">
        <v>94</v>
      </c>
      <c r="F265" t="s">
        <v>79</v>
      </c>
      <c r="G265" t="s">
        <v>124</v>
      </c>
    </row>
    <row r="266" spans="1:7">
      <c r="A266">
        <v>1209</v>
      </c>
      <c r="B266" s="2">
        <v>45713</v>
      </c>
      <c r="C266" t="s">
        <v>333</v>
      </c>
      <c r="D266">
        <v>7</v>
      </c>
      <c r="E266" t="s">
        <v>100</v>
      </c>
      <c r="F266" t="s">
        <v>81</v>
      </c>
      <c r="G266" t="s">
        <v>124</v>
      </c>
    </row>
    <row r="267" spans="1:7">
      <c r="A267">
        <v>1209</v>
      </c>
      <c r="B267" s="2">
        <v>45673</v>
      </c>
      <c r="C267" t="s">
        <v>332</v>
      </c>
      <c r="D267">
        <v>3.5</v>
      </c>
      <c r="E267" t="s">
        <v>100</v>
      </c>
      <c r="F267" t="s">
        <v>81</v>
      </c>
      <c r="G267" t="s">
        <v>124</v>
      </c>
    </row>
    <row r="268" spans="1:7">
      <c r="A268">
        <v>1209</v>
      </c>
      <c r="B268" s="2">
        <v>45782</v>
      </c>
      <c r="C268" t="s">
        <v>333</v>
      </c>
      <c r="D268">
        <v>7</v>
      </c>
      <c r="E268" t="s">
        <v>100</v>
      </c>
      <c r="F268" t="s">
        <v>81</v>
      </c>
      <c r="G268" t="s">
        <v>124</v>
      </c>
    </row>
    <row r="269" spans="1:7">
      <c r="A269">
        <v>1209</v>
      </c>
      <c r="B269" s="2">
        <v>45789</v>
      </c>
      <c r="C269" t="s">
        <v>333</v>
      </c>
      <c r="D269">
        <v>7</v>
      </c>
      <c r="E269" t="s">
        <v>100</v>
      </c>
      <c r="F269" t="s">
        <v>81</v>
      </c>
      <c r="G269" t="s">
        <v>124</v>
      </c>
    </row>
    <row r="270" spans="1:7">
      <c r="A270">
        <v>1211</v>
      </c>
      <c r="B270" s="2">
        <v>45832</v>
      </c>
      <c r="C270" t="s">
        <v>334</v>
      </c>
      <c r="D270">
        <v>14</v>
      </c>
      <c r="E270" t="s">
        <v>96</v>
      </c>
      <c r="F270" t="s">
        <v>92</v>
      </c>
      <c r="G270" t="s">
        <v>124</v>
      </c>
    </row>
    <row r="271" spans="1:7">
      <c r="A271">
        <v>1211</v>
      </c>
      <c r="B271" s="2">
        <v>45700</v>
      </c>
      <c r="C271" t="s">
        <v>333</v>
      </c>
      <c r="D271">
        <v>7</v>
      </c>
      <c r="E271" t="s">
        <v>96</v>
      </c>
      <c r="F271" t="s">
        <v>92</v>
      </c>
      <c r="G271" t="s">
        <v>124</v>
      </c>
    </row>
    <row r="272" spans="1:7">
      <c r="A272">
        <v>1212</v>
      </c>
      <c r="B272" s="2">
        <v>45719</v>
      </c>
      <c r="C272" t="s">
        <v>331</v>
      </c>
      <c r="D272">
        <v>3.5</v>
      </c>
      <c r="E272" t="s">
        <v>94</v>
      </c>
      <c r="F272" t="s">
        <v>82</v>
      </c>
      <c r="G272" t="s">
        <v>124</v>
      </c>
    </row>
    <row r="273" spans="1:7">
      <c r="A273">
        <v>1212</v>
      </c>
      <c r="B273" s="2">
        <v>45790</v>
      </c>
      <c r="C273" t="s">
        <v>333</v>
      </c>
      <c r="D273">
        <v>7</v>
      </c>
      <c r="E273" t="s">
        <v>94</v>
      </c>
      <c r="F273" t="s">
        <v>82</v>
      </c>
      <c r="G273" t="s">
        <v>124</v>
      </c>
    </row>
    <row r="274" spans="1:7">
      <c r="A274">
        <v>1212</v>
      </c>
      <c r="B274" s="2">
        <v>45717</v>
      </c>
      <c r="C274" t="s">
        <v>331</v>
      </c>
      <c r="D274">
        <v>3.5</v>
      </c>
      <c r="E274" t="s">
        <v>94</v>
      </c>
      <c r="F274" t="s">
        <v>82</v>
      </c>
      <c r="G274" t="s">
        <v>124</v>
      </c>
    </row>
    <row r="275" spans="1:7">
      <c r="A275">
        <v>1214</v>
      </c>
      <c r="B275" s="2">
        <v>45670</v>
      </c>
      <c r="C275" t="s">
        <v>332</v>
      </c>
      <c r="D275">
        <v>7</v>
      </c>
      <c r="E275" t="s">
        <v>98</v>
      </c>
      <c r="F275" t="s">
        <v>89</v>
      </c>
      <c r="G275" t="s">
        <v>124</v>
      </c>
    </row>
    <row r="276" spans="1:7">
      <c r="A276">
        <v>1215</v>
      </c>
      <c r="B276" s="2">
        <v>45685</v>
      </c>
      <c r="C276" t="s">
        <v>334</v>
      </c>
      <c r="D276">
        <v>7</v>
      </c>
      <c r="E276" t="s">
        <v>94</v>
      </c>
      <c r="F276" t="s">
        <v>90</v>
      </c>
      <c r="G276" t="s">
        <v>124</v>
      </c>
    </row>
    <row r="277" spans="1:7">
      <c r="A277">
        <v>1216</v>
      </c>
      <c r="B277" s="2">
        <v>45810</v>
      </c>
      <c r="C277" t="s">
        <v>332</v>
      </c>
      <c r="D277">
        <v>7</v>
      </c>
      <c r="E277" t="s">
        <v>100</v>
      </c>
      <c r="F277" t="s">
        <v>81</v>
      </c>
      <c r="G277" t="s">
        <v>124</v>
      </c>
    </row>
    <row r="278" spans="1:7">
      <c r="A278">
        <v>1217</v>
      </c>
      <c r="B278" s="2">
        <v>45713</v>
      </c>
      <c r="C278" t="s">
        <v>333</v>
      </c>
      <c r="D278">
        <v>7</v>
      </c>
      <c r="E278" t="s">
        <v>97</v>
      </c>
      <c r="F278" t="s">
        <v>85</v>
      </c>
      <c r="G278" t="s">
        <v>124</v>
      </c>
    </row>
    <row r="279" spans="1:7">
      <c r="A279">
        <v>1217</v>
      </c>
      <c r="B279" s="2">
        <v>45689</v>
      </c>
      <c r="C279" t="s">
        <v>333</v>
      </c>
      <c r="D279">
        <v>21</v>
      </c>
      <c r="E279" t="s">
        <v>97</v>
      </c>
      <c r="F279" t="s">
        <v>85</v>
      </c>
      <c r="G279" t="s">
        <v>124</v>
      </c>
    </row>
    <row r="280" spans="1:7">
      <c r="A280">
        <v>1217</v>
      </c>
      <c r="B280" s="2">
        <v>45662</v>
      </c>
      <c r="C280" t="s">
        <v>334</v>
      </c>
      <c r="D280">
        <v>3.5</v>
      </c>
      <c r="E280" t="s">
        <v>97</v>
      </c>
      <c r="F280" t="s">
        <v>85</v>
      </c>
      <c r="G280" t="s">
        <v>124</v>
      </c>
    </row>
    <row r="281" spans="1:7">
      <c r="A281">
        <v>1217</v>
      </c>
      <c r="B281" s="2">
        <v>45686</v>
      </c>
      <c r="C281" t="s">
        <v>334</v>
      </c>
      <c r="D281">
        <v>3.5</v>
      </c>
      <c r="E281" t="s">
        <v>97</v>
      </c>
      <c r="F281" t="s">
        <v>85</v>
      </c>
      <c r="G281" t="s">
        <v>124</v>
      </c>
    </row>
    <row r="282" spans="1:7">
      <c r="A282">
        <v>1217</v>
      </c>
      <c r="B282" s="2">
        <v>45662</v>
      </c>
      <c r="C282" t="s">
        <v>333</v>
      </c>
      <c r="D282">
        <v>7</v>
      </c>
      <c r="E282" t="s">
        <v>97</v>
      </c>
      <c r="F282" t="s">
        <v>85</v>
      </c>
      <c r="G282" t="s">
        <v>124</v>
      </c>
    </row>
    <row r="283" spans="1:7">
      <c r="A283">
        <v>1220</v>
      </c>
      <c r="B283" s="2">
        <v>45776</v>
      </c>
      <c r="C283" t="s">
        <v>334</v>
      </c>
      <c r="D283">
        <v>14</v>
      </c>
      <c r="E283" t="s">
        <v>99</v>
      </c>
      <c r="F283" t="s">
        <v>78</v>
      </c>
      <c r="G283" t="s">
        <v>122</v>
      </c>
    </row>
    <row r="284" spans="1:7">
      <c r="A284">
        <v>1220</v>
      </c>
      <c r="B284" s="2">
        <v>45931</v>
      </c>
      <c r="C284" t="s">
        <v>334</v>
      </c>
      <c r="D284">
        <v>7</v>
      </c>
      <c r="E284" t="s">
        <v>99</v>
      </c>
      <c r="F284" t="s">
        <v>78</v>
      </c>
      <c r="G284" t="s">
        <v>122</v>
      </c>
    </row>
    <row r="285" spans="1:7">
      <c r="A285">
        <v>1220</v>
      </c>
      <c r="B285" s="2">
        <v>45741</v>
      </c>
      <c r="C285" t="s">
        <v>332</v>
      </c>
      <c r="D285">
        <v>3.5</v>
      </c>
      <c r="E285" t="s">
        <v>99</v>
      </c>
      <c r="F285" t="s">
        <v>78</v>
      </c>
      <c r="G285" t="s">
        <v>122</v>
      </c>
    </row>
    <row r="286" spans="1:7">
      <c r="A286">
        <v>1223</v>
      </c>
      <c r="B286" s="2">
        <v>45871</v>
      </c>
      <c r="C286" t="s">
        <v>333</v>
      </c>
      <c r="D286">
        <v>3.5</v>
      </c>
      <c r="E286" t="s">
        <v>99</v>
      </c>
      <c r="F286" t="s">
        <v>93</v>
      </c>
      <c r="G286" t="s">
        <v>122</v>
      </c>
    </row>
    <row r="287" spans="1:7">
      <c r="A287">
        <v>1223</v>
      </c>
      <c r="B287" s="2">
        <v>45865</v>
      </c>
      <c r="C287" t="s">
        <v>334</v>
      </c>
      <c r="D287">
        <v>7</v>
      </c>
      <c r="E287" t="s">
        <v>99</v>
      </c>
      <c r="F287" t="s">
        <v>93</v>
      </c>
      <c r="G287" t="s">
        <v>122</v>
      </c>
    </row>
    <row r="288" spans="1:7">
      <c r="A288">
        <v>1228</v>
      </c>
      <c r="B288" s="2">
        <v>45831</v>
      </c>
      <c r="C288" t="s">
        <v>333</v>
      </c>
      <c r="D288">
        <v>14</v>
      </c>
      <c r="E288" t="s">
        <v>101</v>
      </c>
      <c r="F288" t="s">
        <v>93</v>
      </c>
      <c r="G288" t="s">
        <v>124</v>
      </c>
    </row>
    <row r="289" spans="1:7">
      <c r="A289">
        <v>1228</v>
      </c>
      <c r="B289" s="2">
        <v>45725</v>
      </c>
      <c r="C289" t="s">
        <v>334</v>
      </c>
      <c r="D289">
        <v>7</v>
      </c>
      <c r="E289" t="s">
        <v>101</v>
      </c>
      <c r="F289" t="s">
        <v>93</v>
      </c>
      <c r="G289" t="s">
        <v>124</v>
      </c>
    </row>
    <row r="290" spans="1:7">
      <c r="A290">
        <v>1228</v>
      </c>
      <c r="B290" s="2">
        <v>45784</v>
      </c>
      <c r="C290" t="s">
        <v>332</v>
      </c>
      <c r="D290">
        <v>7</v>
      </c>
      <c r="E290" t="s">
        <v>101</v>
      </c>
      <c r="F290" t="s">
        <v>93</v>
      </c>
      <c r="G290" t="s">
        <v>124</v>
      </c>
    </row>
    <row r="291" spans="1:7">
      <c r="A291">
        <v>1230</v>
      </c>
      <c r="B291" s="2">
        <v>45900</v>
      </c>
      <c r="C291" t="s">
        <v>332</v>
      </c>
      <c r="D291">
        <v>14</v>
      </c>
      <c r="E291" t="s">
        <v>99</v>
      </c>
      <c r="F291" t="s">
        <v>90</v>
      </c>
      <c r="G291" t="s">
        <v>124</v>
      </c>
    </row>
    <row r="292" spans="1:7">
      <c r="A292">
        <v>1230</v>
      </c>
      <c r="B292" s="2">
        <v>45863</v>
      </c>
      <c r="C292" t="s">
        <v>333</v>
      </c>
      <c r="D292">
        <v>7</v>
      </c>
      <c r="E292" t="s">
        <v>99</v>
      </c>
      <c r="F292" t="s">
        <v>90</v>
      </c>
      <c r="G292" t="s">
        <v>124</v>
      </c>
    </row>
    <row r="293" spans="1:7">
      <c r="A293">
        <v>1230</v>
      </c>
      <c r="B293" s="2">
        <v>45739</v>
      </c>
      <c r="C293" t="s">
        <v>332</v>
      </c>
      <c r="D293">
        <v>3.5</v>
      </c>
      <c r="E293" t="s">
        <v>99</v>
      </c>
      <c r="F293" t="s">
        <v>90</v>
      </c>
      <c r="G293" t="s">
        <v>124</v>
      </c>
    </row>
    <row r="294" spans="1:7">
      <c r="A294">
        <v>1230</v>
      </c>
      <c r="B294" s="2">
        <v>45843</v>
      </c>
      <c r="C294" t="s">
        <v>332</v>
      </c>
      <c r="D294">
        <v>3.5</v>
      </c>
      <c r="E294" t="s">
        <v>99</v>
      </c>
      <c r="F294" t="s">
        <v>90</v>
      </c>
      <c r="G294" t="s">
        <v>124</v>
      </c>
    </row>
  </sheetData>
  <autoFilter ref="A1:AE100001"/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161"/>
  <sheetViews>
    <sheetView workbookViewId="0">
      <pane ySplit="1" topLeftCell="A2" activePane="bottomLeft" state="frozen"/>
      <selection pane="bottomLeft"/>
    </sheetView>
  </sheetViews>
  <sheetFormatPr defaultRowHeight="15"/>
  <sheetData>
    <row r="1" spans="1:10">
      <c r="A1" s="1" t="s">
        <v>335</v>
      </c>
      <c r="B1" s="1" t="s">
        <v>7</v>
      </c>
      <c r="C1" s="1" t="s">
        <v>8</v>
      </c>
      <c r="D1" s="1" t="s">
        <v>6</v>
      </c>
      <c r="E1" s="1" t="s">
        <v>336</v>
      </c>
      <c r="F1" s="1" t="s">
        <v>337</v>
      </c>
      <c r="G1" s="1" t="s">
        <v>338</v>
      </c>
      <c r="H1" s="1" t="s">
        <v>339</v>
      </c>
      <c r="I1" s="1" t="s">
        <v>9</v>
      </c>
      <c r="J1" s="1" t="s">
        <v>340</v>
      </c>
    </row>
    <row r="2" spans="1:10">
      <c r="A2">
        <v>5001</v>
      </c>
      <c r="B2" t="s">
        <v>95</v>
      </c>
      <c r="C2" t="s">
        <v>106</v>
      </c>
      <c r="D2" t="s">
        <v>74</v>
      </c>
      <c r="E2" s="2">
        <v>45658</v>
      </c>
      <c r="F2" s="2">
        <v>45678</v>
      </c>
      <c r="G2" t="s">
        <v>341</v>
      </c>
      <c r="H2">
        <v>4440</v>
      </c>
      <c r="I2" t="s">
        <v>124</v>
      </c>
      <c r="J2">
        <v>1099</v>
      </c>
    </row>
    <row r="3" spans="1:10">
      <c r="A3">
        <v>5002</v>
      </c>
      <c r="B3" t="s">
        <v>94</v>
      </c>
      <c r="C3" t="s">
        <v>104</v>
      </c>
      <c r="D3" t="s">
        <v>86</v>
      </c>
      <c r="E3" s="2">
        <v>45698</v>
      </c>
      <c r="F3" s="2">
        <v>45746</v>
      </c>
      <c r="G3" t="s">
        <v>342</v>
      </c>
      <c r="H3">
        <v>4680</v>
      </c>
      <c r="I3" t="s">
        <v>124</v>
      </c>
      <c r="J3">
        <v>1062</v>
      </c>
    </row>
    <row r="4" spans="1:10">
      <c r="A4">
        <v>5003</v>
      </c>
      <c r="B4" t="s">
        <v>95</v>
      </c>
      <c r="C4" t="s">
        <v>119</v>
      </c>
      <c r="D4" t="s">
        <v>86</v>
      </c>
      <c r="E4" s="2">
        <v>45684</v>
      </c>
      <c r="G4" t="s">
        <v>343</v>
      </c>
      <c r="H4">
        <v>5760</v>
      </c>
      <c r="I4" t="s">
        <v>124</v>
      </c>
    </row>
    <row r="5" spans="1:10">
      <c r="A5">
        <v>5004</v>
      </c>
      <c r="B5" t="s">
        <v>97</v>
      </c>
      <c r="C5" t="s">
        <v>106</v>
      </c>
      <c r="D5" t="s">
        <v>86</v>
      </c>
      <c r="E5" s="2">
        <v>45885</v>
      </c>
      <c r="F5" s="2">
        <v>45933</v>
      </c>
      <c r="G5" t="s">
        <v>343</v>
      </c>
      <c r="H5">
        <v>490</v>
      </c>
      <c r="I5" t="s">
        <v>123</v>
      </c>
      <c r="J5">
        <v>1080</v>
      </c>
    </row>
    <row r="6" spans="1:10">
      <c r="A6">
        <v>5005</v>
      </c>
      <c r="B6" t="s">
        <v>98</v>
      </c>
      <c r="C6" t="s">
        <v>115</v>
      </c>
      <c r="D6" t="s">
        <v>92</v>
      </c>
      <c r="E6" s="2">
        <v>45883</v>
      </c>
      <c r="F6" s="2">
        <v>45911</v>
      </c>
      <c r="G6" t="s">
        <v>341</v>
      </c>
      <c r="H6">
        <v>5080</v>
      </c>
      <c r="I6" t="s">
        <v>124</v>
      </c>
      <c r="J6">
        <v>1107</v>
      </c>
    </row>
    <row r="7" spans="1:10">
      <c r="A7">
        <v>5006</v>
      </c>
      <c r="B7" t="s">
        <v>96</v>
      </c>
      <c r="C7" t="s">
        <v>108</v>
      </c>
      <c r="D7" t="s">
        <v>88</v>
      </c>
      <c r="E7" s="2">
        <v>45811</v>
      </c>
      <c r="G7" t="s">
        <v>343</v>
      </c>
      <c r="H7">
        <v>5780</v>
      </c>
      <c r="I7" t="s">
        <v>122</v>
      </c>
    </row>
    <row r="8" spans="1:10">
      <c r="A8">
        <v>5007</v>
      </c>
      <c r="B8" t="s">
        <v>96</v>
      </c>
      <c r="C8" t="s">
        <v>115</v>
      </c>
      <c r="D8" t="s">
        <v>77</v>
      </c>
      <c r="E8" s="2">
        <v>45790</v>
      </c>
      <c r="F8" s="2">
        <v>45826</v>
      </c>
      <c r="G8" t="s">
        <v>343</v>
      </c>
      <c r="H8">
        <v>5920</v>
      </c>
      <c r="I8" t="s">
        <v>122</v>
      </c>
      <c r="J8">
        <v>1179</v>
      </c>
    </row>
    <row r="9" spans="1:10">
      <c r="A9">
        <v>5008</v>
      </c>
      <c r="B9" t="s">
        <v>97</v>
      </c>
      <c r="C9" t="s">
        <v>116</v>
      </c>
      <c r="D9" t="s">
        <v>84</v>
      </c>
      <c r="E9" s="2">
        <v>45861</v>
      </c>
      <c r="F9" s="2">
        <v>45896</v>
      </c>
      <c r="G9" t="s">
        <v>343</v>
      </c>
      <c r="H9">
        <v>3240</v>
      </c>
      <c r="I9" t="s">
        <v>122</v>
      </c>
      <c r="J9">
        <v>1179</v>
      </c>
    </row>
    <row r="10" spans="1:10">
      <c r="A10">
        <v>5009</v>
      </c>
      <c r="B10" t="s">
        <v>94</v>
      </c>
      <c r="C10" t="s">
        <v>116</v>
      </c>
      <c r="D10" t="s">
        <v>86</v>
      </c>
      <c r="E10" s="2">
        <v>45675</v>
      </c>
      <c r="G10" t="s">
        <v>342</v>
      </c>
      <c r="H10">
        <v>1210</v>
      </c>
      <c r="I10" t="s">
        <v>124</v>
      </c>
    </row>
    <row r="11" spans="1:10">
      <c r="A11">
        <v>5010</v>
      </c>
      <c r="B11" t="s">
        <v>94</v>
      </c>
      <c r="C11" t="s">
        <v>121</v>
      </c>
      <c r="D11" t="s">
        <v>90</v>
      </c>
      <c r="E11" s="2">
        <v>45870</v>
      </c>
      <c r="F11" s="2">
        <v>45925</v>
      </c>
      <c r="G11" t="s">
        <v>344</v>
      </c>
      <c r="H11">
        <v>4500</v>
      </c>
      <c r="I11" t="s">
        <v>124</v>
      </c>
      <c r="J11">
        <v>1099</v>
      </c>
    </row>
    <row r="12" spans="1:10">
      <c r="A12">
        <v>5011</v>
      </c>
      <c r="B12" t="s">
        <v>102</v>
      </c>
      <c r="C12" t="s">
        <v>113</v>
      </c>
      <c r="D12" t="s">
        <v>85</v>
      </c>
      <c r="E12" s="2">
        <v>45790</v>
      </c>
      <c r="F12" s="2">
        <v>45830</v>
      </c>
      <c r="G12" t="s">
        <v>345</v>
      </c>
      <c r="H12">
        <v>1490</v>
      </c>
      <c r="I12" t="s">
        <v>125</v>
      </c>
      <c r="J12">
        <v>1038</v>
      </c>
    </row>
    <row r="13" spans="1:10">
      <c r="A13">
        <v>5012</v>
      </c>
      <c r="B13" t="s">
        <v>98</v>
      </c>
      <c r="C13" t="s">
        <v>111</v>
      </c>
      <c r="D13" t="s">
        <v>76</v>
      </c>
      <c r="E13" s="2">
        <v>45815</v>
      </c>
      <c r="F13" s="2">
        <v>45830</v>
      </c>
      <c r="G13" t="s">
        <v>343</v>
      </c>
      <c r="H13">
        <v>3640</v>
      </c>
      <c r="I13" t="s">
        <v>124</v>
      </c>
      <c r="J13">
        <v>1062</v>
      </c>
    </row>
    <row r="14" spans="1:10">
      <c r="A14">
        <v>5013</v>
      </c>
      <c r="B14" t="s">
        <v>94</v>
      </c>
      <c r="C14" t="s">
        <v>120</v>
      </c>
      <c r="D14" t="s">
        <v>89</v>
      </c>
      <c r="E14" s="2">
        <v>45693</v>
      </c>
      <c r="F14" s="2">
        <v>45725</v>
      </c>
      <c r="G14" t="s">
        <v>344</v>
      </c>
      <c r="H14">
        <v>5390</v>
      </c>
      <c r="I14" t="s">
        <v>124</v>
      </c>
      <c r="J14">
        <v>1228</v>
      </c>
    </row>
    <row r="15" spans="1:10">
      <c r="A15">
        <v>5014</v>
      </c>
      <c r="B15" t="s">
        <v>96</v>
      </c>
      <c r="C15" t="s">
        <v>106</v>
      </c>
      <c r="D15" t="s">
        <v>80</v>
      </c>
      <c r="E15" s="2">
        <v>45644</v>
      </c>
      <c r="F15" s="2">
        <v>45685</v>
      </c>
      <c r="G15" t="s">
        <v>344</v>
      </c>
      <c r="H15">
        <v>5860</v>
      </c>
      <c r="I15" t="s">
        <v>122</v>
      </c>
      <c r="J15">
        <v>1179</v>
      </c>
    </row>
    <row r="16" spans="1:10">
      <c r="A16">
        <v>5015</v>
      </c>
      <c r="B16" t="s">
        <v>96</v>
      </c>
      <c r="C16" t="s">
        <v>107</v>
      </c>
      <c r="D16" t="s">
        <v>80</v>
      </c>
      <c r="E16" s="2">
        <v>45827</v>
      </c>
      <c r="F16" s="2">
        <v>45860</v>
      </c>
      <c r="G16" t="s">
        <v>342</v>
      </c>
      <c r="H16">
        <v>2000</v>
      </c>
      <c r="I16" t="s">
        <v>122</v>
      </c>
      <c r="J16">
        <v>1179</v>
      </c>
    </row>
    <row r="17" spans="1:10">
      <c r="A17">
        <v>5016</v>
      </c>
      <c r="B17" t="s">
        <v>101</v>
      </c>
      <c r="C17" t="s">
        <v>108</v>
      </c>
      <c r="D17" t="s">
        <v>83</v>
      </c>
      <c r="E17" s="2">
        <v>45649</v>
      </c>
      <c r="F17" s="2">
        <v>45712</v>
      </c>
      <c r="G17" t="s">
        <v>343</v>
      </c>
      <c r="H17">
        <v>6380</v>
      </c>
      <c r="I17" t="s">
        <v>123</v>
      </c>
      <c r="J17">
        <v>1135</v>
      </c>
    </row>
    <row r="18" spans="1:10">
      <c r="A18">
        <v>5017</v>
      </c>
      <c r="B18" t="s">
        <v>101</v>
      </c>
      <c r="C18" t="s">
        <v>115</v>
      </c>
      <c r="D18" t="s">
        <v>79</v>
      </c>
      <c r="E18" s="2">
        <v>45632</v>
      </c>
      <c r="G18" t="s">
        <v>343</v>
      </c>
      <c r="H18">
        <v>4830</v>
      </c>
      <c r="I18" t="s">
        <v>122</v>
      </c>
    </row>
    <row r="19" spans="1:10">
      <c r="A19">
        <v>5018</v>
      </c>
      <c r="B19" t="s">
        <v>102</v>
      </c>
      <c r="C19" t="s">
        <v>121</v>
      </c>
      <c r="D19" t="s">
        <v>76</v>
      </c>
      <c r="E19" s="2">
        <v>45832</v>
      </c>
      <c r="F19" s="2">
        <v>45886</v>
      </c>
      <c r="G19" t="s">
        <v>343</v>
      </c>
      <c r="H19">
        <v>6030</v>
      </c>
      <c r="I19" t="s">
        <v>122</v>
      </c>
      <c r="J19">
        <v>1179</v>
      </c>
    </row>
    <row r="20" spans="1:10">
      <c r="A20">
        <v>5019</v>
      </c>
      <c r="B20" t="s">
        <v>100</v>
      </c>
      <c r="C20" t="s">
        <v>118</v>
      </c>
      <c r="D20" t="s">
        <v>92</v>
      </c>
      <c r="E20" s="2">
        <v>45793</v>
      </c>
      <c r="G20" t="s">
        <v>345</v>
      </c>
      <c r="H20">
        <v>590</v>
      </c>
      <c r="I20" t="s">
        <v>124</v>
      </c>
    </row>
    <row r="21" spans="1:10">
      <c r="A21">
        <v>5020</v>
      </c>
      <c r="B21" t="s">
        <v>98</v>
      </c>
      <c r="C21" t="s">
        <v>113</v>
      </c>
      <c r="D21" t="s">
        <v>93</v>
      </c>
      <c r="E21" s="2">
        <v>45757</v>
      </c>
      <c r="F21" s="2">
        <v>45816</v>
      </c>
      <c r="G21" t="s">
        <v>344</v>
      </c>
      <c r="H21">
        <v>1780</v>
      </c>
      <c r="I21" t="s">
        <v>122</v>
      </c>
      <c r="J21">
        <v>1004</v>
      </c>
    </row>
    <row r="22" spans="1:10">
      <c r="A22">
        <v>5021</v>
      </c>
      <c r="B22" t="s">
        <v>99</v>
      </c>
      <c r="C22" t="s">
        <v>108</v>
      </c>
      <c r="D22" t="s">
        <v>79</v>
      </c>
      <c r="E22" s="2">
        <v>45701</v>
      </c>
      <c r="F22" s="2">
        <v>45732</v>
      </c>
      <c r="G22" t="s">
        <v>342</v>
      </c>
      <c r="H22">
        <v>4330</v>
      </c>
      <c r="I22" t="s">
        <v>124</v>
      </c>
      <c r="J22">
        <v>1170</v>
      </c>
    </row>
    <row r="23" spans="1:10">
      <c r="A23">
        <v>5022</v>
      </c>
      <c r="B23" t="s">
        <v>102</v>
      </c>
      <c r="C23" t="s">
        <v>117</v>
      </c>
      <c r="D23" t="s">
        <v>85</v>
      </c>
      <c r="E23" s="2">
        <v>45780</v>
      </c>
      <c r="G23" t="s">
        <v>343</v>
      </c>
      <c r="H23">
        <v>1840</v>
      </c>
      <c r="I23" t="s">
        <v>122</v>
      </c>
    </row>
    <row r="24" spans="1:10">
      <c r="A24">
        <v>5023</v>
      </c>
      <c r="B24" t="s">
        <v>101</v>
      </c>
      <c r="C24" t="s">
        <v>115</v>
      </c>
      <c r="D24" t="s">
        <v>89</v>
      </c>
      <c r="E24" s="2">
        <v>45694</v>
      </c>
      <c r="F24" s="2">
        <v>45718</v>
      </c>
      <c r="G24" t="s">
        <v>343</v>
      </c>
      <c r="H24">
        <v>1710</v>
      </c>
      <c r="I24" t="s">
        <v>124</v>
      </c>
      <c r="J24">
        <v>1181</v>
      </c>
    </row>
    <row r="25" spans="1:10">
      <c r="A25">
        <v>5024</v>
      </c>
      <c r="B25" t="s">
        <v>102</v>
      </c>
      <c r="C25" t="s">
        <v>118</v>
      </c>
      <c r="D25" t="s">
        <v>78</v>
      </c>
      <c r="E25" s="2">
        <v>45745</v>
      </c>
      <c r="F25" s="2">
        <v>45804</v>
      </c>
      <c r="G25" t="s">
        <v>345</v>
      </c>
      <c r="H25">
        <v>5910</v>
      </c>
      <c r="I25" t="s">
        <v>125</v>
      </c>
      <c r="J25">
        <v>1038</v>
      </c>
    </row>
    <row r="26" spans="1:10">
      <c r="A26">
        <v>5025</v>
      </c>
      <c r="B26" t="s">
        <v>96</v>
      </c>
      <c r="C26" t="s">
        <v>108</v>
      </c>
      <c r="D26" t="s">
        <v>81</v>
      </c>
      <c r="E26" s="2">
        <v>45687</v>
      </c>
      <c r="F26" s="2">
        <v>45752</v>
      </c>
      <c r="G26" t="s">
        <v>346</v>
      </c>
      <c r="H26">
        <v>670</v>
      </c>
      <c r="I26" t="s">
        <v>124</v>
      </c>
      <c r="J26">
        <v>1216</v>
      </c>
    </row>
    <row r="27" spans="1:10">
      <c r="A27">
        <v>5026</v>
      </c>
      <c r="B27" t="s">
        <v>103</v>
      </c>
      <c r="C27" t="s">
        <v>117</v>
      </c>
      <c r="D27" t="s">
        <v>85</v>
      </c>
      <c r="E27" s="2">
        <v>45927</v>
      </c>
      <c r="G27" t="s">
        <v>343</v>
      </c>
      <c r="H27">
        <v>1670</v>
      </c>
      <c r="I27" t="s">
        <v>123</v>
      </c>
    </row>
    <row r="28" spans="1:10">
      <c r="A28">
        <v>5027</v>
      </c>
      <c r="B28" t="s">
        <v>102</v>
      </c>
      <c r="C28" t="s">
        <v>115</v>
      </c>
      <c r="D28" t="s">
        <v>74</v>
      </c>
      <c r="E28" s="2">
        <v>45761</v>
      </c>
      <c r="F28" s="2">
        <v>45812</v>
      </c>
      <c r="G28" t="s">
        <v>345</v>
      </c>
      <c r="H28">
        <v>440</v>
      </c>
      <c r="I28" t="s">
        <v>122</v>
      </c>
      <c r="J28">
        <v>1004</v>
      </c>
    </row>
    <row r="29" spans="1:10">
      <c r="A29">
        <v>5028</v>
      </c>
      <c r="B29" t="s">
        <v>99</v>
      </c>
      <c r="C29" t="s">
        <v>111</v>
      </c>
      <c r="D29" t="s">
        <v>87</v>
      </c>
      <c r="E29" s="2">
        <v>45908</v>
      </c>
      <c r="G29" t="s">
        <v>343</v>
      </c>
      <c r="H29">
        <v>2830</v>
      </c>
      <c r="I29" t="s">
        <v>122</v>
      </c>
    </row>
    <row r="30" spans="1:10">
      <c r="A30">
        <v>5029</v>
      </c>
      <c r="B30" t="s">
        <v>96</v>
      </c>
      <c r="C30" t="s">
        <v>114</v>
      </c>
      <c r="D30" t="s">
        <v>89</v>
      </c>
      <c r="E30" s="2">
        <v>45805</v>
      </c>
      <c r="F30" s="2">
        <v>45855</v>
      </c>
      <c r="G30" t="s">
        <v>345</v>
      </c>
      <c r="H30">
        <v>3300</v>
      </c>
      <c r="I30" t="s">
        <v>124</v>
      </c>
      <c r="J30">
        <v>1099</v>
      </c>
    </row>
    <row r="31" spans="1:10">
      <c r="A31">
        <v>5030</v>
      </c>
      <c r="B31" t="s">
        <v>101</v>
      </c>
      <c r="C31" t="s">
        <v>114</v>
      </c>
      <c r="D31" t="s">
        <v>86</v>
      </c>
      <c r="E31" s="2">
        <v>45677</v>
      </c>
      <c r="F31" s="2">
        <v>45728</v>
      </c>
      <c r="G31" t="s">
        <v>344</v>
      </c>
      <c r="H31">
        <v>6320</v>
      </c>
      <c r="I31" t="s">
        <v>123</v>
      </c>
      <c r="J31">
        <v>1151</v>
      </c>
    </row>
    <row r="32" spans="1:10">
      <c r="A32">
        <v>5031</v>
      </c>
      <c r="B32" t="s">
        <v>102</v>
      </c>
      <c r="C32" t="s">
        <v>115</v>
      </c>
      <c r="D32" t="s">
        <v>80</v>
      </c>
      <c r="E32" s="2">
        <v>45800</v>
      </c>
      <c r="F32" s="2">
        <v>45848</v>
      </c>
      <c r="G32" t="s">
        <v>343</v>
      </c>
      <c r="H32">
        <v>5600</v>
      </c>
      <c r="I32" t="s">
        <v>124</v>
      </c>
      <c r="J32">
        <v>1062</v>
      </c>
    </row>
    <row r="33" spans="1:10">
      <c r="A33">
        <v>5032</v>
      </c>
      <c r="B33" t="s">
        <v>102</v>
      </c>
      <c r="C33" t="s">
        <v>120</v>
      </c>
      <c r="D33" t="s">
        <v>84</v>
      </c>
      <c r="E33" s="2">
        <v>45767</v>
      </c>
      <c r="F33" s="2">
        <v>45789</v>
      </c>
      <c r="G33" t="s">
        <v>343</v>
      </c>
      <c r="H33">
        <v>4480</v>
      </c>
      <c r="I33" t="s">
        <v>124</v>
      </c>
      <c r="J33">
        <v>1026</v>
      </c>
    </row>
    <row r="34" spans="1:10">
      <c r="A34">
        <v>5033</v>
      </c>
      <c r="B34" t="s">
        <v>97</v>
      </c>
      <c r="C34" t="s">
        <v>107</v>
      </c>
      <c r="D34" t="s">
        <v>80</v>
      </c>
      <c r="E34" s="2">
        <v>45933</v>
      </c>
      <c r="G34" t="s">
        <v>345</v>
      </c>
      <c r="H34">
        <v>5390</v>
      </c>
      <c r="I34" t="s">
        <v>123</v>
      </c>
    </row>
    <row r="35" spans="1:10">
      <c r="A35">
        <v>5034</v>
      </c>
      <c r="B35" t="s">
        <v>94</v>
      </c>
      <c r="C35" t="s">
        <v>118</v>
      </c>
      <c r="D35" t="s">
        <v>89</v>
      </c>
      <c r="E35" s="2">
        <v>45668</v>
      </c>
      <c r="G35" t="s">
        <v>342</v>
      </c>
      <c r="H35">
        <v>2860</v>
      </c>
      <c r="I35" t="s">
        <v>125</v>
      </c>
    </row>
    <row r="36" spans="1:10">
      <c r="A36">
        <v>5035</v>
      </c>
      <c r="B36" t="s">
        <v>100</v>
      </c>
      <c r="C36" t="s">
        <v>114</v>
      </c>
      <c r="D36" t="s">
        <v>75</v>
      </c>
      <c r="E36" s="2">
        <v>45815</v>
      </c>
      <c r="F36" s="2">
        <v>45861</v>
      </c>
      <c r="G36" t="s">
        <v>341</v>
      </c>
      <c r="H36">
        <v>1360</v>
      </c>
      <c r="I36" t="s">
        <v>124</v>
      </c>
      <c r="J36">
        <v>1203</v>
      </c>
    </row>
    <row r="37" spans="1:10">
      <c r="A37">
        <v>5036</v>
      </c>
      <c r="B37" t="s">
        <v>101</v>
      </c>
      <c r="C37" t="s">
        <v>111</v>
      </c>
      <c r="D37" t="s">
        <v>87</v>
      </c>
      <c r="E37" s="2">
        <v>45899</v>
      </c>
      <c r="G37" t="s">
        <v>344</v>
      </c>
      <c r="H37">
        <v>5320</v>
      </c>
      <c r="I37" t="s">
        <v>124</v>
      </c>
    </row>
    <row r="38" spans="1:10">
      <c r="A38">
        <v>5037</v>
      </c>
      <c r="B38" t="s">
        <v>99</v>
      </c>
      <c r="C38" t="s">
        <v>113</v>
      </c>
      <c r="D38" t="s">
        <v>86</v>
      </c>
      <c r="E38" s="2">
        <v>45628</v>
      </c>
      <c r="G38" t="s">
        <v>342</v>
      </c>
      <c r="H38">
        <v>4020</v>
      </c>
      <c r="I38" t="s">
        <v>125</v>
      </c>
    </row>
    <row r="39" spans="1:10">
      <c r="A39">
        <v>5038</v>
      </c>
      <c r="B39" t="s">
        <v>99</v>
      </c>
      <c r="C39" t="s">
        <v>116</v>
      </c>
      <c r="D39" t="s">
        <v>84</v>
      </c>
      <c r="E39" s="2">
        <v>45710</v>
      </c>
      <c r="F39" s="2">
        <v>45770</v>
      </c>
      <c r="G39" t="s">
        <v>346</v>
      </c>
      <c r="H39">
        <v>1580</v>
      </c>
      <c r="I39" t="s">
        <v>124</v>
      </c>
      <c r="J39">
        <v>1049</v>
      </c>
    </row>
    <row r="40" spans="1:10">
      <c r="A40">
        <v>5039</v>
      </c>
      <c r="B40" t="s">
        <v>99</v>
      </c>
      <c r="C40" t="s">
        <v>113</v>
      </c>
      <c r="D40" t="s">
        <v>91</v>
      </c>
      <c r="E40" s="2">
        <v>45723</v>
      </c>
      <c r="F40" s="2">
        <v>45762</v>
      </c>
      <c r="G40" t="s">
        <v>346</v>
      </c>
      <c r="H40">
        <v>5550</v>
      </c>
      <c r="I40" t="s">
        <v>124</v>
      </c>
      <c r="J40">
        <v>1107</v>
      </c>
    </row>
    <row r="41" spans="1:10">
      <c r="A41">
        <v>5040</v>
      </c>
      <c r="B41" t="s">
        <v>96</v>
      </c>
      <c r="C41" t="s">
        <v>112</v>
      </c>
      <c r="D41" t="s">
        <v>87</v>
      </c>
      <c r="E41" s="2">
        <v>45833</v>
      </c>
      <c r="G41" t="s">
        <v>342</v>
      </c>
      <c r="H41">
        <v>4440</v>
      </c>
      <c r="I41" t="s">
        <v>124</v>
      </c>
    </row>
    <row r="42" spans="1:10">
      <c r="A42">
        <v>5041</v>
      </c>
      <c r="B42" t="s">
        <v>102</v>
      </c>
      <c r="C42" t="s">
        <v>106</v>
      </c>
      <c r="D42" t="s">
        <v>82</v>
      </c>
      <c r="E42" s="2">
        <v>45719</v>
      </c>
      <c r="G42" t="s">
        <v>344</v>
      </c>
      <c r="H42">
        <v>5560</v>
      </c>
      <c r="I42" t="s">
        <v>124</v>
      </c>
    </row>
    <row r="43" spans="1:10">
      <c r="A43">
        <v>5042</v>
      </c>
      <c r="B43" t="s">
        <v>103</v>
      </c>
      <c r="C43" t="s">
        <v>110</v>
      </c>
      <c r="D43" t="s">
        <v>74</v>
      </c>
      <c r="E43" s="2">
        <v>45817</v>
      </c>
      <c r="G43" t="s">
        <v>342</v>
      </c>
      <c r="H43">
        <v>3870</v>
      </c>
      <c r="I43" t="s">
        <v>124</v>
      </c>
    </row>
    <row r="44" spans="1:10">
      <c r="A44">
        <v>5043</v>
      </c>
      <c r="B44" t="s">
        <v>94</v>
      </c>
      <c r="C44" t="s">
        <v>117</v>
      </c>
      <c r="D44" t="s">
        <v>84</v>
      </c>
      <c r="E44" s="2">
        <v>45758</v>
      </c>
      <c r="F44" s="2">
        <v>45814</v>
      </c>
      <c r="G44" t="s">
        <v>342</v>
      </c>
      <c r="H44">
        <v>2690</v>
      </c>
      <c r="I44" t="s">
        <v>122</v>
      </c>
      <c r="J44">
        <v>1097</v>
      </c>
    </row>
    <row r="45" spans="1:10">
      <c r="A45">
        <v>5044</v>
      </c>
      <c r="B45" t="s">
        <v>97</v>
      </c>
      <c r="C45" t="s">
        <v>109</v>
      </c>
      <c r="D45" t="s">
        <v>74</v>
      </c>
      <c r="E45" s="2">
        <v>45700</v>
      </c>
      <c r="F45" s="2">
        <v>45756</v>
      </c>
      <c r="G45" t="s">
        <v>341</v>
      </c>
      <c r="H45">
        <v>4780</v>
      </c>
      <c r="I45" t="s">
        <v>125</v>
      </c>
      <c r="J45">
        <v>1038</v>
      </c>
    </row>
    <row r="46" spans="1:10">
      <c r="A46">
        <v>5045</v>
      </c>
      <c r="B46" t="s">
        <v>94</v>
      </c>
      <c r="C46" t="s">
        <v>121</v>
      </c>
      <c r="D46" t="s">
        <v>78</v>
      </c>
      <c r="E46" s="2">
        <v>45779</v>
      </c>
      <c r="F46" s="2">
        <v>45827</v>
      </c>
      <c r="G46" t="s">
        <v>343</v>
      </c>
      <c r="H46">
        <v>5630</v>
      </c>
      <c r="I46" t="s">
        <v>124</v>
      </c>
      <c r="J46">
        <v>1128</v>
      </c>
    </row>
    <row r="47" spans="1:10">
      <c r="A47">
        <v>5046</v>
      </c>
      <c r="B47" t="s">
        <v>97</v>
      </c>
      <c r="C47" t="s">
        <v>115</v>
      </c>
      <c r="D47" t="s">
        <v>88</v>
      </c>
      <c r="E47" s="2">
        <v>45814</v>
      </c>
      <c r="F47" s="2">
        <v>45830</v>
      </c>
      <c r="G47" t="s">
        <v>343</v>
      </c>
      <c r="H47">
        <v>4190</v>
      </c>
      <c r="I47" t="s">
        <v>124</v>
      </c>
      <c r="J47">
        <v>1032</v>
      </c>
    </row>
    <row r="48" spans="1:10">
      <c r="A48">
        <v>5047</v>
      </c>
      <c r="B48" t="s">
        <v>95</v>
      </c>
      <c r="C48" t="s">
        <v>109</v>
      </c>
      <c r="D48" t="s">
        <v>85</v>
      </c>
      <c r="E48" s="2">
        <v>45724</v>
      </c>
      <c r="F48" s="2">
        <v>45749</v>
      </c>
      <c r="G48" t="s">
        <v>345</v>
      </c>
      <c r="H48">
        <v>5320</v>
      </c>
      <c r="I48" t="s">
        <v>124</v>
      </c>
      <c r="J48">
        <v>1082</v>
      </c>
    </row>
    <row r="49" spans="1:10">
      <c r="A49">
        <v>5048</v>
      </c>
      <c r="B49" t="s">
        <v>100</v>
      </c>
      <c r="C49" t="s">
        <v>111</v>
      </c>
      <c r="D49" t="s">
        <v>82</v>
      </c>
      <c r="E49" s="2">
        <v>45818</v>
      </c>
      <c r="F49" s="2">
        <v>45869</v>
      </c>
      <c r="G49" t="s">
        <v>343</v>
      </c>
      <c r="H49">
        <v>1070</v>
      </c>
      <c r="I49" t="s">
        <v>124</v>
      </c>
      <c r="J49">
        <v>1049</v>
      </c>
    </row>
    <row r="50" spans="1:10">
      <c r="A50">
        <v>5049</v>
      </c>
      <c r="B50" t="s">
        <v>96</v>
      </c>
      <c r="C50" t="s">
        <v>111</v>
      </c>
      <c r="D50" t="s">
        <v>93</v>
      </c>
      <c r="E50" s="2">
        <v>45791</v>
      </c>
      <c r="F50" s="2">
        <v>45839</v>
      </c>
      <c r="G50" t="s">
        <v>345</v>
      </c>
      <c r="H50">
        <v>3780</v>
      </c>
      <c r="I50" t="s">
        <v>123</v>
      </c>
      <c r="J50">
        <v>1088</v>
      </c>
    </row>
    <row r="51" spans="1:10">
      <c r="A51">
        <v>5050</v>
      </c>
      <c r="B51" t="s">
        <v>102</v>
      </c>
      <c r="C51" t="s">
        <v>119</v>
      </c>
      <c r="D51" t="s">
        <v>74</v>
      </c>
      <c r="E51" s="2">
        <v>45749</v>
      </c>
      <c r="G51" t="s">
        <v>343</v>
      </c>
      <c r="H51">
        <v>5310</v>
      </c>
      <c r="I51" t="s">
        <v>122</v>
      </c>
    </row>
    <row r="52" spans="1:10">
      <c r="A52">
        <v>5051</v>
      </c>
      <c r="B52" t="s">
        <v>102</v>
      </c>
      <c r="C52" t="s">
        <v>108</v>
      </c>
      <c r="D52" t="s">
        <v>75</v>
      </c>
      <c r="E52" s="2">
        <v>45723</v>
      </c>
      <c r="G52" t="s">
        <v>343</v>
      </c>
      <c r="H52">
        <v>6360</v>
      </c>
      <c r="I52" t="s">
        <v>124</v>
      </c>
    </row>
    <row r="53" spans="1:10">
      <c r="A53">
        <v>5052</v>
      </c>
      <c r="B53" t="s">
        <v>96</v>
      </c>
      <c r="C53" t="s">
        <v>109</v>
      </c>
      <c r="D53" t="s">
        <v>92</v>
      </c>
      <c r="E53" s="2">
        <v>45731</v>
      </c>
      <c r="G53" t="s">
        <v>343</v>
      </c>
      <c r="H53">
        <v>5590</v>
      </c>
      <c r="I53" t="s">
        <v>124</v>
      </c>
    </row>
    <row r="54" spans="1:10">
      <c r="A54">
        <v>5053</v>
      </c>
      <c r="B54" t="s">
        <v>100</v>
      </c>
      <c r="C54" t="s">
        <v>104</v>
      </c>
      <c r="D54" t="s">
        <v>93</v>
      </c>
      <c r="E54" s="2">
        <v>45804</v>
      </c>
      <c r="F54" s="2">
        <v>45845</v>
      </c>
      <c r="G54" t="s">
        <v>341</v>
      </c>
      <c r="H54">
        <v>5690</v>
      </c>
      <c r="I54" t="s">
        <v>124</v>
      </c>
      <c r="J54">
        <v>1031</v>
      </c>
    </row>
    <row r="55" spans="1:10">
      <c r="A55">
        <v>5054</v>
      </c>
      <c r="B55" t="s">
        <v>103</v>
      </c>
      <c r="C55" t="s">
        <v>112</v>
      </c>
      <c r="D55" t="s">
        <v>89</v>
      </c>
      <c r="E55" s="2">
        <v>45666</v>
      </c>
      <c r="F55" s="2">
        <v>45692</v>
      </c>
      <c r="G55" t="s">
        <v>344</v>
      </c>
      <c r="H55">
        <v>5670</v>
      </c>
      <c r="I55" t="s">
        <v>124</v>
      </c>
      <c r="J55">
        <v>1021</v>
      </c>
    </row>
    <row r="56" spans="1:10">
      <c r="A56">
        <v>5055</v>
      </c>
      <c r="B56" t="s">
        <v>103</v>
      </c>
      <c r="C56" t="s">
        <v>116</v>
      </c>
      <c r="D56" t="s">
        <v>90</v>
      </c>
      <c r="E56" s="2">
        <v>45808</v>
      </c>
      <c r="F56" s="2">
        <v>45838</v>
      </c>
      <c r="G56" t="s">
        <v>344</v>
      </c>
      <c r="H56">
        <v>5590</v>
      </c>
      <c r="I56" t="s">
        <v>124</v>
      </c>
      <c r="J56">
        <v>1031</v>
      </c>
    </row>
    <row r="57" spans="1:10">
      <c r="A57">
        <v>5056</v>
      </c>
      <c r="B57" t="s">
        <v>94</v>
      </c>
      <c r="C57" t="s">
        <v>111</v>
      </c>
      <c r="D57" t="s">
        <v>82</v>
      </c>
      <c r="E57" s="2">
        <v>45896</v>
      </c>
      <c r="F57" s="2">
        <v>45922</v>
      </c>
      <c r="G57" t="s">
        <v>345</v>
      </c>
      <c r="H57">
        <v>490</v>
      </c>
      <c r="I57" t="s">
        <v>122</v>
      </c>
      <c r="J57">
        <v>1133</v>
      </c>
    </row>
    <row r="58" spans="1:10">
      <c r="A58">
        <v>5057</v>
      </c>
      <c r="B58" t="s">
        <v>96</v>
      </c>
      <c r="C58" t="s">
        <v>107</v>
      </c>
      <c r="D58" t="s">
        <v>92</v>
      </c>
      <c r="E58" s="2">
        <v>45836</v>
      </c>
      <c r="F58" s="2">
        <v>45865</v>
      </c>
      <c r="G58" t="s">
        <v>341</v>
      </c>
      <c r="H58">
        <v>5730</v>
      </c>
      <c r="I58" t="s">
        <v>125</v>
      </c>
      <c r="J58">
        <v>1038</v>
      </c>
    </row>
    <row r="59" spans="1:10">
      <c r="A59">
        <v>5058</v>
      </c>
      <c r="B59" t="s">
        <v>100</v>
      </c>
      <c r="C59" t="s">
        <v>107</v>
      </c>
      <c r="D59" t="s">
        <v>76</v>
      </c>
      <c r="E59" s="2">
        <v>45726</v>
      </c>
      <c r="F59" s="2">
        <v>45760</v>
      </c>
      <c r="G59" t="s">
        <v>344</v>
      </c>
      <c r="H59">
        <v>2750</v>
      </c>
      <c r="I59" t="s">
        <v>124</v>
      </c>
      <c r="J59">
        <v>1141</v>
      </c>
    </row>
    <row r="60" spans="1:10">
      <c r="A60">
        <v>5059</v>
      </c>
      <c r="B60" t="s">
        <v>98</v>
      </c>
      <c r="C60" t="s">
        <v>116</v>
      </c>
      <c r="D60" t="s">
        <v>81</v>
      </c>
      <c r="E60" s="2">
        <v>45792</v>
      </c>
      <c r="G60" t="s">
        <v>345</v>
      </c>
      <c r="H60">
        <v>1630</v>
      </c>
      <c r="I60" t="s">
        <v>124</v>
      </c>
    </row>
    <row r="61" spans="1:10">
      <c r="A61">
        <v>5060</v>
      </c>
      <c r="B61" t="s">
        <v>95</v>
      </c>
      <c r="C61" t="s">
        <v>109</v>
      </c>
      <c r="D61" t="s">
        <v>83</v>
      </c>
      <c r="E61" s="2">
        <v>45636</v>
      </c>
      <c r="F61" s="2">
        <v>45662</v>
      </c>
      <c r="G61" t="s">
        <v>341</v>
      </c>
      <c r="H61">
        <v>4650</v>
      </c>
      <c r="I61" t="s">
        <v>122</v>
      </c>
      <c r="J61">
        <v>1004</v>
      </c>
    </row>
    <row r="62" spans="1:10">
      <c r="A62">
        <v>5061</v>
      </c>
      <c r="B62" t="s">
        <v>97</v>
      </c>
      <c r="C62" t="s">
        <v>107</v>
      </c>
      <c r="D62" t="s">
        <v>88</v>
      </c>
      <c r="E62" s="2">
        <v>45701</v>
      </c>
      <c r="G62" t="s">
        <v>343</v>
      </c>
      <c r="H62">
        <v>4750</v>
      </c>
      <c r="I62" t="s">
        <v>124</v>
      </c>
    </row>
    <row r="63" spans="1:10">
      <c r="A63">
        <v>5062</v>
      </c>
      <c r="B63" t="s">
        <v>94</v>
      </c>
      <c r="C63" t="s">
        <v>110</v>
      </c>
      <c r="D63" t="s">
        <v>78</v>
      </c>
      <c r="E63" s="2">
        <v>45695</v>
      </c>
      <c r="F63" s="2">
        <v>45731</v>
      </c>
      <c r="G63" t="s">
        <v>345</v>
      </c>
      <c r="H63">
        <v>3480</v>
      </c>
      <c r="I63" t="s">
        <v>124</v>
      </c>
      <c r="J63">
        <v>1141</v>
      </c>
    </row>
    <row r="64" spans="1:10">
      <c r="A64">
        <v>5063</v>
      </c>
      <c r="B64" t="s">
        <v>95</v>
      </c>
      <c r="C64" t="s">
        <v>120</v>
      </c>
      <c r="D64" t="s">
        <v>88</v>
      </c>
      <c r="E64" s="2">
        <v>45687</v>
      </c>
      <c r="F64" s="2">
        <v>45752</v>
      </c>
      <c r="G64" t="s">
        <v>345</v>
      </c>
      <c r="H64">
        <v>4680</v>
      </c>
      <c r="I64" t="s">
        <v>124</v>
      </c>
      <c r="J64">
        <v>1049</v>
      </c>
    </row>
    <row r="65" spans="1:10">
      <c r="A65">
        <v>5064</v>
      </c>
      <c r="B65" t="s">
        <v>103</v>
      </c>
      <c r="C65" t="s">
        <v>120</v>
      </c>
      <c r="D65" t="s">
        <v>77</v>
      </c>
      <c r="E65" s="2">
        <v>45753</v>
      </c>
      <c r="G65" t="s">
        <v>346</v>
      </c>
      <c r="H65">
        <v>2200</v>
      </c>
      <c r="I65" t="s">
        <v>122</v>
      </c>
    </row>
    <row r="66" spans="1:10">
      <c r="A66">
        <v>5065</v>
      </c>
      <c r="B66" t="s">
        <v>102</v>
      </c>
      <c r="C66" t="s">
        <v>113</v>
      </c>
      <c r="D66" t="s">
        <v>88</v>
      </c>
      <c r="E66" s="2">
        <v>45717</v>
      </c>
      <c r="F66" s="2">
        <v>45780</v>
      </c>
      <c r="G66" t="s">
        <v>342</v>
      </c>
      <c r="H66">
        <v>1620</v>
      </c>
      <c r="I66" t="s">
        <v>124</v>
      </c>
      <c r="J66">
        <v>1228</v>
      </c>
    </row>
    <row r="67" spans="1:10">
      <c r="A67">
        <v>5066</v>
      </c>
      <c r="B67" t="s">
        <v>96</v>
      </c>
      <c r="C67" t="s">
        <v>121</v>
      </c>
      <c r="D67" t="s">
        <v>74</v>
      </c>
      <c r="E67" s="2">
        <v>45772</v>
      </c>
      <c r="F67" s="2">
        <v>45820</v>
      </c>
      <c r="G67" t="s">
        <v>345</v>
      </c>
      <c r="H67">
        <v>2250</v>
      </c>
      <c r="I67" t="s">
        <v>124</v>
      </c>
      <c r="J67">
        <v>1032</v>
      </c>
    </row>
    <row r="68" spans="1:10">
      <c r="A68">
        <v>5067</v>
      </c>
      <c r="B68" t="s">
        <v>94</v>
      </c>
      <c r="C68" t="s">
        <v>117</v>
      </c>
      <c r="D68" t="s">
        <v>92</v>
      </c>
      <c r="E68" s="2">
        <v>45759</v>
      </c>
      <c r="F68" s="2">
        <v>45795</v>
      </c>
      <c r="G68" t="s">
        <v>345</v>
      </c>
      <c r="H68">
        <v>4190</v>
      </c>
      <c r="I68" t="s">
        <v>124</v>
      </c>
      <c r="J68">
        <v>1203</v>
      </c>
    </row>
    <row r="69" spans="1:10">
      <c r="A69">
        <v>5068</v>
      </c>
      <c r="B69" t="s">
        <v>96</v>
      </c>
      <c r="C69" t="s">
        <v>114</v>
      </c>
      <c r="D69" t="s">
        <v>92</v>
      </c>
      <c r="E69" s="2">
        <v>45685</v>
      </c>
      <c r="G69" t="s">
        <v>341</v>
      </c>
      <c r="H69">
        <v>5870</v>
      </c>
      <c r="I69" t="s">
        <v>124</v>
      </c>
    </row>
    <row r="70" spans="1:10">
      <c r="A70">
        <v>5069</v>
      </c>
      <c r="B70" t="s">
        <v>101</v>
      </c>
      <c r="C70" t="s">
        <v>119</v>
      </c>
      <c r="D70" t="s">
        <v>81</v>
      </c>
      <c r="E70" s="2">
        <v>45800</v>
      </c>
      <c r="F70" s="2">
        <v>45859</v>
      </c>
      <c r="G70" t="s">
        <v>344</v>
      </c>
      <c r="H70">
        <v>5820</v>
      </c>
      <c r="I70" t="s">
        <v>122</v>
      </c>
      <c r="J70">
        <v>1097</v>
      </c>
    </row>
    <row r="71" spans="1:10">
      <c r="A71">
        <v>5070</v>
      </c>
      <c r="B71" t="s">
        <v>94</v>
      </c>
      <c r="C71" t="s">
        <v>118</v>
      </c>
      <c r="D71" t="s">
        <v>77</v>
      </c>
      <c r="E71" s="2">
        <v>45820</v>
      </c>
      <c r="F71" s="2">
        <v>45849</v>
      </c>
      <c r="G71" t="s">
        <v>344</v>
      </c>
      <c r="H71">
        <v>5800</v>
      </c>
      <c r="I71" t="s">
        <v>122</v>
      </c>
      <c r="J71">
        <v>1004</v>
      </c>
    </row>
    <row r="72" spans="1:10">
      <c r="A72">
        <v>5071</v>
      </c>
      <c r="B72" t="s">
        <v>96</v>
      </c>
      <c r="C72" t="s">
        <v>119</v>
      </c>
      <c r="D72" t="s">
        <v>90</v>
      </c>
      <c r="E72" s="2">
        <v>45707</v>
      </c>
      <c r="F72" s="2">
        <v>45729</v>
      </c>
      <c r="G72" t="s">
        <v>342</v>
      </c>
      <c r="H72">
        <v>3500</v>
      </c>
      <c r="I72" t="s">
        <v>124</v>
      </c>
      <c r="J72">
        <v>1049</v>
      </c>
    </row>
    <row r="73" spans="1:10">
      <c r="A73">
        <v>5072</v>
      </c>
      <c r="B73" t="s">
        <v>102</v>
      </c>
      <c r="C73" t="s">
        <v>118</v>
      </c>
      <c r="D73" t="s">
        <v>82</v>
      </c>
      <c r="E73" s="2">
        <v>45890</v>
      </c>
      <c r="G73" t="s">
        <v>346</v>
      </c>
      <c r="H73">
        <v>6230</v>
      </c>
      <c r="I73" t="s">
        <v>124</v>
      </c>
    </row>
    <row r="74" spans="1:10">
      <c r="A74">
        <v>5073</v>
      </c>
      <c r="B74" t="s">
        <v>99</v>
      </c>
      <c r="C74" t="s">
        <v>115</v>
      </c>
      <c r="D74" t="s">
        <v>86</v>
      </c>
      <c r="E74" s="2">
        <v>45656</v>
      </c>
      <c r="F74" s="2">
        <v>45704</v>
      </c>
      <c r="G74" t="s">
        <v>344</v>
      </c>
      <c r="H74">
        <v>5070</v>
      </c>
      <c r="I74" t="s">
        <v>124</v>
      </c>
      <c r="J74">
        <v>1112</v>
      </c>
    </row>
    <row r="75" spans="1:10">
      <c r="A75">
        <v>5074</v>
      </c>
      <c r="B75" t="s">
        <v>96</v>
      </c>
      <c r="C75" t="s">
        <v>107</v>
      </c>
      <c r="D75" t="s">
        <v>78</v>
      </c>
      <c r="E75" s="2">
        <v>45908</v>
      </c>
      <c r="F75" s="2">
        <v>45927</v>
      </c>
      <c r="G75" t="s">
        <v>342</v>
      </c>
      <c r="H75">
        <v>2670</v>
      </c>
      <c r="I75" t="s">
        <v>124</v>
      </c>
      <c r="J75">
        <v>1032</v>
      </c>
    </row>
    <row r="76" spans="1:10">
      <c r="A76">
        <v>5075</v>
      </c>
      <c r="B76" t="s">
        <v>102</v>
      </c>
      <c r="C76" t="s">
        <v>121</v>
      </c>
      <c r="D76" t="s">
        <v>80</v>
      </c>
      <c r="E76" s="2">
        <v>45703</v>
      </c>
      <c r="F76" s="2">
        <v>45727</v>
      </c>
      <c r="G76" t="s">
        <v>345</v>
      </c>
      <c r="H76">
        <v>3690</v>
      </c>
      <c r="I76" t="s">
        <v>124</v>
      </c>
      <c r="J76">
        <v>1099</v>
      </c>
    </row>
    <row r="77" spans="1:10">
      <c r="A77">
        <v>5076</v>
      </c>
      <c r="B77" t="s">
        <v>99</v>
      </c>
      <c r="C77" t="s">
        <v>105</v>
      </c>
      <c r="D77" t="s">
        <v>91</v>
      </c>
      <c r="E77" s="2">
        <v>45769</v>
      </c>
      <c r="G77" t="s">
        <v>343</v>
      </c>
      <c r="H77">
        <v>3960</v>
      </c>
      <c r="I77" t="s">
        <v>124</v>
      </c>
    </row>
    <row r="78" spans="1:10">
      <c r="A78">
        <v>5077</v>
      </c>
      <c r="B78" t="s">
        <v>94</v>
      </c>
      <c r="C78" t="s">
        <v>108</v>
      </c>
      <c r="D78" t="s">
        <v>91</v>
      </c>
      <c r="E78" s="2">
        <v>45925</v>
      </c>
      <c r="G78" t="s">
        <v>343</v>
      </c>
      <c r="H78">
        <v>4620</v>
      </c>
      <c r="I78" t="s">
        <v>125</v>
      </c>
    </row>
    <row r="79" spans="1:10">
      <c r="A79">
        <v>5078</v>
      </c>
      <c r="B79" t="s">
        <v>97</v>
      </c>
      <c r="C79" t="s">
        <v>114</v>
      </c>
      <c r="D79" t="s">
        <v>75</v>
      </c>
      <c r="E79" s="2">
        <v>45681</v>
      </c>
      <c r="F79" s="2">
        <v>45715</v>
      </c>
      <c r="G79" t="s">
        <v>342</v>
      </c>
      <c r="H79">
        <v>1080</v>
      </c>
      <c r="I79" t="s">
        <v>124</v>
      </c>
      <c r="J79">
        <v>1082</v>
      </c>
    </row>
    <row r="80" spans="1:10">
      <c r="A80">
        <v>5079</v>
      </c>
      <c r="B80" t="s">
        <v>97</v>
      </c>
      <c r="C80" t="s">
        <v>120</v>
      </c>
      <c r="D80" t="s">
        <v>90</v>
      </c>
      <c r="E80" s="2">
        <v>45859</v>
      </c>
      <c r="F80" s="2">
        <v>45922</v>
      </c>
      <c r="G80" t="s">
        <v>343</v>
      </c>
      <c r="H80">
        <v>2990</v>
      </c>
      <c r="I80" t="s">
        <v>124</v>
      </c>
      <c r="J80">
        <v>1181</v>
      </c>
    </row>
    <row r="81" spans="1:10">
      <c r="A81">
        <v>5080</v>
      </c>
      <c r="B81" t="s">
        <v>98</v>
      </c>
      <c r="C81" t="s">
        <v>106</v>
      </c>
      <c r="D81" t="s">
        <v>87</v>
      </c>
      <c r="E81" s="2">
        <v>45911</v>
      </c>
      <c r="G81" t="s">
        <v>343</v>
      </c>
      <c r="H81">
        <v>470</v>
      </c>
      <c r="I81" t="s">
        <v>124</v>
      </c>
    </row>
    <row r="82" spans="1:10">
      <c r="A82">
        <v>5081</v>
      </c>
      <c r="B82" t="s">
        <v>103</v>
      </c>
      <c r="C82" t="s">
        <v>114</v>
      </c>
      <c r="D82" t="s">
        <v>80</v>
      </c>
      <c r="E82" s="2">
        <v>45779</v>
      </c>
      <c r="F82" s="2">
        <v>45813</v>
      </c>
      <c r="G82" t="s">
        <v>342</v>
      </c>
      <c r="H82">
        <v>3800</v>
      </c>
      <c r="I82" t="s">
        <v>122</v>
      </c>
      <c r="J82">
        <v>1133</v>
      </c>
    </row>
    <row r="83" spans="1:10">
      <c r="A83">
        <v>5082</v>
      </c>
      <c r="B83" t="s">
        <v>97</v>
      </c>
      <c r="C83" t="s">
        <v>104</v>
      </c>
      <c r="D83" t="s">
        <v>91</v>
      </c>
      <c r="E83" s="2">
        <v>45924</v>
      </c>
      <c r="G83" t="s">
        <v>343</v>
      </c>
      <c r="H83">
        <v>2910</v>
      </c>
      <c r="I83" t="s">
        <v>124</v>
      </c>
    </row>
    <row r="84" spans="1:10">
      <c r="A84">
        <v>5083</v>
      </c>
      <c r="B84" t="s">
        <v>102</v>
      </c>
      <c r="C84" t="s">
        <v>113</v>
      </c>
      <c r="D84" t="s">
        <v>89</v>
      </c>
      <c r="E84" s="2">
        <v>45689</v>
      </c>
      <c r="F84" s="2">
        <v>45725</v>
      </c>
      <c r="G84" t="s">
        <v>341</v>
      </c>
      <c r="H84">
        <v>2290</v>
      </c>
      <c r="I84" t="s">
        <v>124</v>
      </c>
      <c r="J84">
        <v>1171</v>
      </c>
    </row>
    <row r="85" spans="1:10">
      <c r="A85">
        <v>5084</v>
      </c>
      <c r="B85" t="s">
        <v>94</v>
      </c>
      <c r="C85" t="s">
        <v>109</v>
      </c>
      <c r="D85" t="s">
        <v>81</v>
      </c>
      <c r="E85" s="2">
        <v>45632</v>
      </c>
      <c r="G85" t="s">
        <v>344</v>
      </c>
      <c r="H85">
        <v>6350</v>
      </c>
      <c r="I85" t="s">
        <v>124</v>
      </c>
    </row>
    <row r="86" spans="1:10">
      <c r="A86">
        <v>5085</v>
      </c>
      <c r="B86" t="s">
        <v>97</v>
      </c>
      <c r="C86" t="s">
        <v>117</v>
      </c>
      <c r="D86" t="s">
        <v>92</v>
      </c>
      <c r="E86" s="2">
        <v>45705</v>
      </c>
      <c r="F86" s="2">
        <v>45726</v>
      </c>
      <c r="G86" t="s">
        <v>341</v>
      </c>
      <c r="H86">
        <v>3270</v>
      </c>
      <c r="I86" t="s">
        <v>124</v>
      </c>
      <c r="J86">
        <v>1170</v>
      </c>
    </row>
    <row r="87" spans="1:10">
      <c r="A87">
        <v>5086</v>
      </c>
      <c r="B87" t="s">
        <v>101</v>
      </c>
      <c r="C87" t="s">
        <v>114</v>
      </c>
      <c r="D87" t="s">
        <v>90</v>
      </c>
      <c r="E87" s="2">
        <v>45731</v>
      </c>
      <c r="F87" s="2">
        <v>45775</v>
      </c>
      <c r="G87" t="s">
        <v>344</v>
      </c>
      <c r="H87">
        <v>2250</v>
      </c>
      <c r="I87" t="s">
        <v>125</v>
      </c>
      <c r="J87">
        <v>1129</v>
      </c>
    </row>
    <row r="88" spans="1:10">
      <c r="A88">
        <v>5087</v>
      </c>
      <c r="B88" t="s">
        <v>99</v>
      </c>
      <c r="C88" t="s">
        <v>119</v>
      </c>
      <c r="D88" t="s">
        <v>76</v>
      </c>
      <c r="E88" s="2">
        <v>45707</v>
      </c>
      <c r="F88" s="2">
        <v>45765</v>
      </c>
      <c r="G88" t="s">
        <v>344</v>
      </c>
      <c r="H88">
        <v>340</v>
      </c>
      <c r="I88" t="s">
        <v>122</v>
      </c>
      <c r="J88">
        <v>1097</v>
      </c>
    </row>
    <row r="89" spans="1:10">
      <c r="A89">
        <v>5088</v>
      </c>
      <c r="B89" t="s">
        <v>95</v>
      </c>
      <c r="C89" t="s">
        <v>110</v>
      </c>
      <c r="D89" t="s">
        <v>84</v>
      </c>
      <c r="E89" s="2">
        <v>45898</v>
      </c>
      <c r="G89" t="s">
        <v>345</v>
      </c>
      <c r="H89">
        <v>5210</v>
      </c>
      <c r="I89" t="s">
        <v>124</v>
      </c>
    </row>
    <row r="90" spans="1:10">
      <c r="A90">
        <v>5089</v>
      </c>
      <c r="B90" t="s">
        <v>94</v>
      </c>
      <c r="C90" t="s">
        <v>109</v>
      </c>
      <c r="D90" t="s">
        <v>93</v>
      </c>
      <c r="E90" s="2">
        <v>45646</v>
      </c>
      <c r="G90" t="s">
        <v>343</v>
      </c>
      <c r="H90">
        <v>5390</v>
      </c>
      <c r="I90" t="s">
        <v>124</v>
      </c>
    </row>
    <row r="91" spans="1:10">
      <c r="A91">
        <v>5090</v>
      </c>
      <c r="B91" t="s">
        <v>102</v>
      </c>
      <c r="C91" t="s">
        <v>114</v>
      </c>
      <c r="D91" t="s">
        <v>84</v>
      </c>
      <c r="E91" s="2">
        <v>45911</v>
      </c>
      <c r="G91" t="s">
        <v>345</v>
      </c>
      <c r="H91">
        <v>5700</v>
      </c>
      <c r="I91" t="s">
        <v>124</v>
      </c>
    </row>
    <row r="92" spans="1:10">
      <c r="A92">
        <v>5091</v>
      </c>
      <c r="B92" t="s">
        <v>98</v>
      </c>
      <c r="C92" t="s">
        <v>117</v>
      </c>
      <c r="D92" t="s">
        <v>92</v>
      </c>
      <c r="E92" s="2">
        <v>45910</v>
      </c>
      <c r="G92" t="s">
        <v>345</v>
      </c>
      <c r="H92">
        <v>3750</v>
      </c>
      <c r="I92" t="s">
        <v>124</v>
      </c>
    </row>
    <row r="93" spans="1:10">
      <c r="A93">
        <v>5092</v>
      </c>
      <c r="B93" t="s">
        <v>97</v>
      </c>
      <c r="C93" t="s">
        <v>108</v>
      </c>
      <c r="D93" t="s">
        <v>88</v>
      </c>
      <c r="E93" s="2">
        <v>45731</v>
      </c>
      <c r="G93" t="s">
        <v>345</v>
      </c>
      <c r="H93">
        <v>1580</v>
      </c>
      <c r="I93" t="s">
        <v>123</v>
      </c>
    </row>
    <row r="94" spans="1:10">
      <c r="A94">
        <v>5093</v>
      </c>
      <c r="B94" t="s">
        <v>96</v>
      </c>
      <c r="C94" t="s">
        <v>120</v>
      </c>
      <c r="D94" t="s">
        <v>74</v>
      </c>
      <c r="E94" s="2">
        <v>45901</v>
      </c>
      <c r="G94" t="s">
        <v>343</v>
      </c>
      <c r="H94">
        <v>1320</v>
      </c>
      <c r="I94" t="s">
        <v>123</v>
      </c>
    </row>
    <row r="95" spans="1:10">
      <c r="A95">
        <v>5094</v>
      </c>
      <c r="B95" t="s">
        <v>97</v>
      </c>
      <c r="C95" t="s">
        <v>117</v>
      </c>
      <c r="D95" t="s">
        <v>80</v>
      </c>
      <c r="E95" s="2">
        <v>45865</v>
      </c>
      <c r="F95" s="2">
        <v>45908</v>
      </c>
      <c r="G95" t="s">
        <v>344</v>
      </c>
      <c r="H95">
        <v>4850</v>
      </c>
      <c r="I95" t="s">
        <v>124</v>
      </c>
      <c r="J95">
        <v>1026</v>
      </c>
    </row>
    <row r="96" spans="1:10">
      <c r="A96">
        <v>5095</v>
      </c>
      <c r="B96" t="s">
        <v>99</v>
      </c>
      <c r="C96" t="s">
        <v>109</v>
      </c>
      <c r="D96" t="s">
        <v>88</v>
      </c>
      <c r="E96" s="2">
        <v>45890</v>
      </c>
      <c r="F96" s="2">
        <v>45907</v>
      </c>
      <c r="G96" t="s">
        <v>345</v>
      </c>
      <c r="H96">
        <v>1940</v>
      </c>
      <c r="I96" t="s">
        <v>125</v>
      </c>
      <c r="J96">
        <v>1038</v>
      </c>
    </row>
    <row r="97" spans="1:10">
      <c r="A97">
        <v>5096</v>
      </c>
      <c r="B97" t="s">
        <v>96</v>
      </c>
      <c r="C97" t="s">
        <v>112</v>
      </c>
      <c r="D97" t="s">
        <v>79</v>
      </c>
      <c r="E97" s="2">
        <v>45682</v>
      </c>
      <c r="G97" t="s">
        <v>345</v>
      </c>
      <c r="H97">
        <v>2710</v>
      </c>
      <c r="I97" t="s">
        <v>125</v>
      </c>
    </row>
    <row r="98" spans="1:10">
      <c r="A98">
        <v>5097</v>
      </c>
      <c r="B98" t="s">
        <v>96</v>
      </c>
      <c r="C98" t="s">
        <v>111</v>
      </c>
      <c r="D98" t="s">
        <v>80</v>
      </c>
      <c r="E98" s="2">
        <v>45712</v>
      </c>
      <c r="F98" s="2">
        <v>45764</v>
      </c>
      <c r="G98" t="s">
        <v>344</v>
      </c>
      <c r="H98">
        <v>4390</v>
      </c>
      <c r="I98" t="s">
        <v>124</v>
      </c>
      <c r="J98">
        <v>1107</v>
      </c>
    </row>
    <row r="99" spans="1:10">
      <c r="A99">
        <v>5098</v>
      </c>
      <c r="B99" t="s">
        <v>96</v>
      </c>
      <c r="C99" t="s">
        <v>113</v>
      </c>
      <c r="D99" t="s">
        <v>93</v>
      </c>
      <c r="E99" s="2">
        <v>45690</v>
      </c>
      <c r="F99" s="2">
        <v>45711</v>
      </c>
      <c r="G99" t="s">
        <v>345</v>
      </c>
      <c r="H99">
        <v>2210</v>
      </c>
      <c r="I99" t="s">
        <v>122</v>
      </c>
      <c r="J99">
        <v>1004</v>
      </c>
    </row>
    <row r="100" spans="1:10">
      <c r="A100">
        <v>5099</v>
      </c>
      <c r="B100" t="s">
        <v>98</v>
      </c>
      <c r="C100" t="s">
        <v>117</v>
      </c>
      <c r="D100" t="s">
        <v>86</v>
      </c>
      <c r="E100" s="2">
        <v>45865</v>
      </c>
      <c r="F100" s="2">
        <v>45925</v>
      </c>
      <c r="G100" t="s">
        <v>344</v>
      </c>
      <c r="H100">
        <v>2910</v>
      </c>
      <c r="I100" t="s">
        <v>122</v>
      </c>
      <c r="J100">
        <v>1097</v>
      </c>
    </row>
    <row r="101" spans="1:10">
      <c r="A101">
        <v>5100</v>
      </c>
      <c r="B101" t="s">
        <v>94</v>
      </c>
      <c r="C101" t="s">
        <v>116</v>
      </c>
      <c r="D101" t="s">
        <v>87</v>
      </c>
      <c r="E101" s="2">
        <v>45913</v>
      </c>
      <c r="G101" t="s">
        <v>343</v>
      </c>
      <c r="H101">
        <v>1840</v>
      </c>
      <c r="I101" t="s">
        <v>124</v>
      </c>
    </row>
    <row r="102" spans="1:10">
      <c r="A102">
        <v>5101</v>
      </c>
      <c r="B102" t="s">
        <v>103</v>
      </c>
      <c r="C102" t="s">
        <v>116</v>
      </c>
      <c r="D102" t="s">
        <v>77</v>
      </c>
      <c r="E102" s="2">
        <v>45790</v>
      </c>
      <c r="G102" t="s">
        <v>345</v>
      </c>
      <c r="H102">
        <v>1450</v>
      </c>
      <c r="I102" t="s">
        <v>124</v>
      </c>
    </row>
    <row r="103" spans="1:10">
      <c r="A103">
        <v>5102</v>
      </c>
      <c r="B103" t="s">
        <v>101</v>
      </c>
      <c r="C103" t="s">
        <v>116</v>
      </c>
      <c r="D103" t="s">
        <v>74</v>
      </c>
      <c r="E103" s="2">
        <v>45675</v>
      </c>
      <c r="F103" s="2">
        <v>45706</v>
      </c>
      <c r="G103" t="s">
        <v>342</v>
      </c>
      <c r="H103">
        <v>4960</v>
      </c>
      <c r="I103" t="s">
        <v>122</v>
      </c>
      <c r="J103">
        <v>1133</v>
      </c>
    </row>
    <row r="104" spans="1:10">
      <c r="A104">
        <v>5103</v>
      </c>
      <c r="B104" t="s">
        <v>103</v>
      </c>
      <c r="C104" t="s">
        <v>105</v>
      </c>
      <c r="D104" t="s">
        <v>76</v>
      </c>
      <c r="E104" s="2">
        <v>45859</v>
      </c>
      <c r="F104" s="2">
        <v>45895</v>
      </c>
      <c r="G104" t="s">
        <v>345</v>
      </c>
      <c r="H104">
        <v>940</v>
      </c>
      <c r="I104" t="s">
        <v>124</v>
      </c>
      <c r="J104">
        <v>1203</v>
      </c>
    </row>
    <row r="105" spans="1:10">
      <c r="A105">
        <v>5104</v>
      </c>
      <c r="B105" t="s">
        <v>94</v>
      </c>
      <c r="C105" t="s">
        <v>109</v>
      </c>
      <c r="D105" t="s">
        <v>87</v>
      </c>
      <c r="E105" s="2">
        <v>45780</v>
      </c>
      <c r="F105" s="2">
        <v>45819</v>
      </c>
      <c r="G105" t="s">
        <v>343</v>
      </c>
      <c r="H105">
        <v>2760</v>
      </c>
      <c r="I105" t="s">
        <v>124</v>
      </c>
      <c r="J105">
        <v>1008</v>
      </c>
    </row>
    <row r="106" spans="1:10">
      <c r="A106">
        <v>5105</v>
      </c>
      <c r="B106" t="s">
        <v>99</v>
      </c>
      <c r="C106" t="s">
        <v>105</v>
      </c>
      <c r="D106" t="s">
        <v>89</v>
      </c>
      <c r="E106" s="2">
        <v>45732</v>
      </c>
      <c r="F106" s="2">
        <v>45755</v>
      </c>
      <c r="G106" t="s">
        <v>344</v>
      </c>
      <c r="H106">
        <v>5070</v>
      </c>
      <c r="I106" t="s">
        <v>125</v>
      </c>
      <c r="J106">
        <v>1038</v>
      </c>
    </row>
    <row r="107" spans="1:10">
      <c r="A107">
        <v>5106</v>
      </c>
      <c r="B107" t="s">
        <v>94</v>
      </c>
      <c r="C107" t="s">
        <v>107</v>
      </c>
      <c r="D107" t="s">
        <v>76</v>
      </c>
      <c r="E107" s="2">
        <v>45797</v>
      </c>
      <c r="F107" s="2">
        <v>45823</v>
      </c>
      <c r="G107" t="s">
        <v>345</v>
      </c>
      <c r="H107">
        <v>5000</v>
      </c>
      <c r="I107" t="s">
        <v>124</v>
      </c>
      <c r="J107">
        <v>1099</v>
      </c>
    </row>
    <row r="108" spans="1:10">
      <c r="A108">
        <v>5107</v>
      </c>
      <c r="B108" t="s">
        <v>100</v>
      </c>
      <c r="C108" t="s">
        <v>106</v>
      </c>
      <c r="D108" t="s">
        <v>92</v>
      </c>
      <c r="E108" s="2">
        <v>45732</v>
      </c>
      <c r="G108" t="s">
        <v>341</v>
      </c>
      <c r="H108">
        <v>2630</v>
      </c>
      <c r="I108" t="s">
        <v>124</v>
      </c>
    </row>
    <row r="109" spans="1:10">
      <c r="A109">
        <v>5108</v>
      </c>
      <c r="B109" t="s">
        <v>94</v>
      </c>
      <c r="C109" t="s">
        <v>120</v>
      </c>
      <c r="D109" t="s">
        <v>74</v>
      </c>
      <c r="E109" s="2">
        <v>45660</v>
      </c>
      <c r="G109" t="s">
        <v>343</v>
      </c>
      <c r="H109">
        <v>1610</v>
      </c>
      <c r="I109" t="s">
        <v>124</v>
      </c>
    </row>
    <row r="110" spans="1:10">
      <c r="A110">
        <v>5109</v>
      </c>
      <c r="B110" t="s">
        <v>98</v>
      </c>
      <c r="C110" t="s">
        <v>110</v>
      </c>
      <c r="D110" t="s">
        <v>84</v>
      </c>
      <c r="E110" s="2">
        <v>45764</v>
      </c>
      <c r="G110" t="s">
        <v>344</v>
      </c>
      <c r="H110">
        <v>2110</v>
      </c>
      <c r="I110" t="s">
        <v>124</v>
      </c>
    </row>
    <row r="111" spans="1:10">
      <c r="A111">
        <v>5110</v>
      </c>
      <c r="B111" t="s">
        <v>94</v>
      </c>
      <c r="C111" t="s">
        <v>109</v>
      </c>
      <c r="D111" t="s">
        <v>86</v>
      </c>
      <c r="E111" s="2">
        <v>45792</v>
      </c>
      <c r="F111" s="2">
        <v>45846</v>
      </c>
      <c r="G111" t="s">
        <v>341</v>
      </c>
      <c r="H111">
        <v>3040</v>
      </c>
      <c r="I111" t="s">
        <v>124</v>
      </c>
      <c r="J111">
        <v>1112</v>
      </c>
    </row>
    <row r="112" spans="1:10">
      <c r="A112">
        <v>5111</v>
      </c>
      <c r="B112" t="s">
        <v>101</v>
      </c>
      <c r="C112" t="s">
        <v>105</v>
      </c>
      <c r="D112" t="s">
        <v>93</v>
      </c>
      <c r="E112" s="2">
        <v>45651</v>
      </c>
      <c r="F112" s="2">
        <v>45704</v>
      </c>
      <c r="G112" t="s">
        <v>345</v>
      </c>
      <c r="H112">
        <v>6390</v>
      </c>
      <c r="I112" t="s">
        <v>124</v>
      </c>
      <c r="J112">
        <v>1128</v>
      </c>
    </row>
    <row r="113" spans="1:10">
      <c r="A113">
        <v>5112</v>
      </c>
      <c r="B113" t="s">
        <v>94</v>
      </c>
      <c r="C113" t="s">
        <v>109</v>
      </c>
      <c r="D113" t="s">
        <v>81</v>
      </c>
      <c r="E113" s="2">
        <v>45664</v>
      </c>
      <c r="F113" s="2">
        <v>45679</v>
      </c>
      <c r="G113" t="s">
        <v>345</v>
      </c>
      <c r="H113">
        <v>2080</v>
      </c>
      <c r="I113" t="s">
        <v>123</v>
      </c>
      <c r="J113">
        <v>1088</v>
      </c>
    </row>
    <row r="114" spans="1:10">
      <c r="A114">
        <v>5113</v>
      </c>
      <c r="B114" t="s">
        <v>96</v>
      </c>
      <c r="C114" t="s">
        <v>106</v>
      </c>
      <c r="D114" t="s">
        <v>88</v>
      </c>
      <c r="E114" s="2">
        <v>45840</v>
      </c>
      <c r="F114" s="2">
        <v>45885</v>
      </c>
      <c r="G114" t="s">
        <v>342</v>
      </c>
      <c r="H114">
        <v>2630</v>
      </c>
      <c r="I114" t="s">
        <v>122</v>
      </c>
      <c r="J114">
        <v>1163</v>
      </c>
    </row>
    <row r="115" spans="1:10">
      <c r="A115">
        <v>5114</v>
      </c>
      <c r="B115" t="s">
        <v>101</v>
      </c>
      <c r="C115" t="s">
        <v>104</v>
      </c>
      <c r="D115" t="s">
        <v>84</v>
      </c>
      <c r="E115" s="2">
        <v>45799</v>
      </c>
      <c r="F115" s="2">
        <v>45820</v>
      </c>
      <c r="G115" t="s">
        <v>341</v>
      </c>
      <c r="H115">
        <v>1920</v>
      </c>
      <c r="I115" t="s">
        <v>123</v>
      </c>
      <c r="J115">
        <v>1088</v>
      </c>
    </row>
    <row r="116" spans="1:10">
      <c r="A116">
        <v>5115</v>
      </c>
      <c r="B116" t="s">
        <v>101</v>
      </c>
      <c r="C116" t="s">
        <v>111</v>
      </c>
      <c r="D116" t="s">
        <v>90</v>
      </c>
      <c r="E116" s="2">
        <v>45896</v>
      </c>
      <c r="G116" t="s">
        <v>345</v>
      </c>
      <c r="H116">
        <v>790</v>
      </c>
      <c r="I116" t="s">
        <v>124</v>
      </c>
    </row>
    <row r="117" spans="1:10">
      <c r="A117">
        <v>5116</v>
      </c>
      <c r="B117" t="s">
        <v>96</v>
      </c>
      <c r="C117" t="s">
        <v>105</v>
      </c>
      <c r="D117" t="s">
        <v>81</v>
      </c>
      <c r="E117" s="2">
        <v>45828</v>
      </c>
      <c r="F117" s="2">
        <v>45851</v>
      </c>
      <c r="G117" t="s">
        <v>345</v>
      </c>
      <c r="H117">
        <v>4970</v>
      </c>
      <c r="I117" t="s">
        <v>123</v>
      </c>
      <c r="J117">
        <v>1053</v>
      </c>
    </row>
    <row r="118" spans="1:10">
      <c r="A118">
        <v>5117</v>
      </c>
      <c r="B118" t="s">
        <v>95</v>
      </c>
      <c r="C118" t="s">
        <v>104</v>
      </c>
      <c r="D118" t="s">
        <v>76</v>
      </c>
      <c r="E118" s="2">
        <v>45698</v>
      </c>
      <c r="F118" s="2">
        <v>45718</v>
      </c>
      <c r="G118" t="s">
        <v>345</v>
      </c>
      <c r="H118">
        <v>5850</v>
      </c>
      <c r="I118" t="s">
        <v>124</v>
      </c>
      <c r="J118">
        <v>1107</v>
      </c>
    </row>
    <row r="119" spans="1:10">
      <c r="A119">
        <v>5118</v>
      </c>
      <c r="B119" t="s">
        <v>95</v>
      </c>
      <c r="C119" t="s">
        <v>112</v>
      </c>
      <c r="D119" t="s">
        <v>92</v>
      </c>
      <c r="E119" s="2">
        <v>45821</v>
      </c>
      <c r="F119" s="2">
        <v>45850</v>
      </c>
      <c r="G119" t="s">
        <v>345</v>
      </c>
      <c r="H119">
        <v>5960</v>
      </c>
      <c r="I119" t="s">
        <v>124</v>
      </c>
      <c r="J119">
        <v>1112</v>
      </c>
    </row>
    <row r="120" spans="1:10">
      <c r="A120">
        <v>5119</v>
      </c>
      <c r="B120" t="s">
        <v>102</v>
      </c>
      <c r="C120" t="s">
        <v>108</v>
      </c>
      <c r="D120" t="s">
        <v>79</v>
      </c>
      <c r="E120" s="2">
        <v>45901</v>
      </c>
      <c r="G120" t="s">
        <v>343</v>
      </c>
      <c r="H120">
        <v>4610</v>
      </c>
      <c r="I120" t="s">
        <v>124</v>
      </c>
    </row>
    <row r="121" spans="1:10">
      <c r="A121">
        <v>5120</v>
      </c>
      <c r="B121" t="s">
        <v>101</v>
      </c>
      <c r="C121" t="s">
        <v>115</v>
      </c>
      <c r="D121" t="s">
        <v>81</v>
      </c>
      <c r="E121" s="2">
        <v>45715</v>
      </c>
      <c r="F121" s="2">
        <v>45758</v>
      </c>
      <c r="G121" t="s">
        <v>342</v>
      </c>
      <c r="H121">
        <v>2520</v>
      </c>
      <c r="I121" t="s">
        <v>124</v>
      </c>
      <c r="J121">
        <v>1107</v>
      </c>
    </row>
    <row r="122" spans="1:10">
      <c r="A122">
        <v>5121</v>
      </c>
      <c r="B122" t="s">
        <v>95</v>
      </c>
      <c r="C122" t="s">
        <v>112</v>
      </c>
      <c r="D122" t="s">
        <v>93</v>
      </c>
      <c r="E122" s="2">
        <v>45674</v>
      </c>
      <c r="F122" s="2">
        <v>45725</v>
      </c>
      <c r="G122" t="s">
        <v>345</v>
      </c>
      <c r="H122">
        <v>520</v>
      </c>
      <c r="I122" t="s">
        <v>123</v>
      </c>
      <c r="J122">
        <v>1088</v>
      </c>
    </row>
    <row r="123" spans="1:10">
      <c r="A123">
        <v>5122</v>
      </c>
      <c r="B123" t="s">
        <v>102</v>
      </c>
      <c r="C123" t="s">
        <v>110</v>
      </c>
      <c r="D123" t="s">
        <v>91</v>
      </c>
      <c r="E123" s="2">
        <v>45704</v>
      </c>
      <c r="F123" s="2">
        <v>45737</v>
      </c>
      <c r="G123" t="s">
        <v>345</v>
      </c>
      <c r="H123">
        <v>2020</v>
      </c>
      <c r="I123" t="s">
        <v>124</v>
      </c>
      <c r="J123">
        <v>1171</v>
      </c>
    </row>
    <row r="124" spans="1:10">
      <c r="A124">
        <v>5123</v>
      </c>
      <c r="B124" t="s">
        <v>98</v>
      </c>
      <c r="C124" t="s">
        <v>114</v>
      </c>
      <c r="D124" t="s">
        <v>85</v>
      </c>
      <c r="E124" s="2">
        <v>45900</v>
      </c>
      <c r="G124" t="s">
        <v>343</v>
      </c>
      <c r="H124">
        <v>5380</v>
      </c>
      <c r="I124" t="s">
        <v>122</v>
      </c>
    </row>
    <row r="125" spans="1:10">
      <c r="A125">
        <v>5124</v>
      </c>
      <c r="B125" t="s">
        <v>96</v>
      </c>
      <c r="C125" t="s">
        <v>116</v>
      </c>
      <c r="D125" t="s">
        <v>76</v>
      </c>
      <c r="E125" s="2">
        <v>45742</v>
      </c>
      <c r="F125" s="2">
        <v>45764</v>
      </c>
      <c r="G125" t="s">
        <v>346</v>
      </c>
      <c r="H125">
        <v>4940</v>
      </c>
      <c r="I125" t="s">
        <v>122</v>
      </c>
      <c r="J125">
        <v>1004</v>
      </c>
    </row>
    <row r="126" spans="1:10">
      <c r="A126">
        <v>5125</v>
      </c>
      <c r="B126" t="s">
        <v>97</v>
      </c>
      <c r="C126" t="s">
        <v>121</v>
      </c>
      <c r="D126" t="s">
        <v>84</v>
      </c>
      <c r="E126" s="2">
        <v>45722</v>
      </c>
      <c r="G126" t="s">
        <v>345</v>
      </c>
      <c r="H126">
        <v>2440</v>
      </c>
      <c r="I126" t="s">
        <v>123</v>
      </c>
    </row>
    <row r="127" spans="1:10">
      <c r="A127">
        <v>5126</v>
      </c>
      <c r="B127" t="s">
        <v>102</v>
      </c>
      <c r="C127" t="s">
        <v>106</v>
      </c>
      <c r="D127" t="s">
        <v>81</v>
      </c>
      <c r="E127" s="2">
        <v>45738</v>
      </c>
      <c r="F127" s="2">
        <v>45771</v>
      </c>
      <c r="G127" t="s">
        <v>342</v>
      </c>
      <c r="H127">
        <v>6100</v>
      </c>
      <c r="I127" t="s">
        <v>124</v>
      </c>
      <c r="J127">
        <v>1141</v>
      </c>
    </row>
    <row r="128" spans="1:10">
      <c r="A128">
        <v>5127</v>
      </c>
      <c r="B128" t="s">
        <v>96</v>
      </c>
      <c r="C128" t="s">
        <v>104</v>
      </c>
      <c r="D128" t="s">
        <v>79</v>
      </c>
      <c r="E128" s="2">
        <v>45887</v>
      </c>
      <c r="G128" t="s">
        <v>345</v>
      </c>
      <c r="H128">
        <v>940</v>
      </c>
      <c r="I128" t="s">
        <v>124</v>
      </c>
    </row>
    <row r="129" spans="1:10">
      <c r="A129">
        <v>5128</v>
      </c>
      <c r="B129" t="s">
        <v>103</v>
      </c>
      <c r="C129" t="s">
        <v>106</v>
      </c>
      <c r="D129" t="s">
        <v>92</v>
      </c>
      <c r="E129" s="2">
        <v>45764</v>
      </c>
      <c r="F129" s="2">
        <v>45824</v>
      </c>
      <c r="G129" t="s">
        <v>342</v>
      </c>
      <c r="H129">
        <v>4060</v>
      </c>
      <c r="I129" t="s">
        <v>124</v>
      </c>
      <c r="J129">
        <v>1008</v>
      </c>
    </row>
    <row r="130" spans="1:10">
      <c r="A130">
        <v>5129</v>
      </c>
      <c r="B130" t="s">
        <v>97</v>
      </c>
      <c r="C130" t="s">
        <v>109</v>
      </c>
      <c r="D130" t="s">
        <v>87</v>
      </c>
      <c r="E130" s="2">
        <v>45741</v>
      </c>
      <c r="F130" s="2">
        <v>45783</v>
      </c>
      <c r="G130" t="s">
        <v>345</v>
      </c>
      <c r="H130">
        <v>6310</v>
      </c>
      <c r="I130" t="s">
        <v>122</v>
      </c>
      <c r="J130">
        <v>1133</v>
      </c>
    </row>
    <row r="131" spans="1:10">
      <c r="A131">
        <v>5130</v>
      </c>
      <c r="B131" t="s">
        <v>96</v>
      </c>
      <c r="C131" t="s">
        <v>116</v>
      </c>
      <c r="D131" t="s">
        <v>77</v>
      </c>
      <c r="E131" s="2">
        <v>45786</v>
      </c>
      <c r="F131" s="2">
        <v>45818</v>
      </c>
      <c r="G131" t="s">
        <v>345</v>
      </c>
      <c r="H131">
        <v>4680</v>
      </c>
      <c r="I131" t="s">
        <v>122</v>
      </c>
      <c r="J131">
        <v>1133</v>
      </c>
    </row>
    <row r="132" spans="1:10">
      <c r="A132">
        <v>5131</v>
      </c>
      <c r="B132" t="s">
        <v>96</v>
      </c>
      <c r="C132" t="s">
        <v>120</v>
      </c>
      <c r="D132" t="s">
        <v>78</v>
      </c>
      <c r="E132" s="2">
        <v>45698</v>
      </c>
      <c r="G132" t="s">
        <v>344</v>
      </c>
      <c r="H132">
        <v>1610</v>
      </c>
      <c r="I132" t="s">
        <v>122</v>
      </c>
    </row>
    <row r="133" spans="1:10">
      <c r="A133">
        <v>5132</v>
      </c>
      <c r="B133" t="s">
        <v>101</v>
      </c>
      <c r="C133" t="s">
        <v>115</v>
      </c>
      <c r="D133" t="s">
        <v>88</v>
      </c>
      <c r="E133" s="2">
        <v>45801</v>
      </c>
      <c r="F133" s="2">
        <v>45836</v>
      </c>
      <c r="G133" t="s">
        <v>344</v>
      </c>
      <c r="H133">
        <v>1280</v>
      </c>
      <c r="I133" t="s">
        <v>124</v>
      </c>
      <c r="J133">
        <v>1021</v>
      </c>
    </row>
    <row r="134" spans="1:10">
      <c r="A134">
        <v>5133</v>
      </c>
      <c r="B134" t="s">
        <v>96</v>
      </c>
      <c r="C134" t="s">
        <v>109</v>
      </c>
      <c r="D134" t="s">
        <v>77</v>
      </c>
      <c r="E134" s="2">
        <v>45910</v>
      </c>
      <c r="G134" t="s">
        <v>344</v>
      </c>
      <c r="H134">
        <v>4860</v>
      </c>
      <c r="I134" t="s">
        <v>123</v>
      </c>
    </row>
    <row r="135" spans="1:10">
      <c r="A135">
        <v>5134</v>
      </c>
      <c r="B135" t="s">
        <v>101</v>
      </c>
      <c r="C135" t="s">
        <v>109</v>
      </c>
      <c r="D135" t="s">
        <v>80</v>
      </c>
      <c r="E135" s="2">
        <v>45884</v>
      </c>
      <c r="G135" t="s">
        <v>344</v>
      </c>
      <c r="H135">
        <v>1360</v>
      </c>
      <c r="I135" t="s">
        <v>125</v>
      </c>
    </row>
    <row r="136" spans="1:10">
      <c r="A136">
        <v>5135</v>
      </c>
      <c r="B136" t="s">
        <v>98</v>
      </c>
      <c r="C136" t="s">
        <v>105</v>
      </c>
      <c r="D136" t="s">
        <v>90</v>
      </c>
      <c r="E136" s="2">
        <v>45717</v>
      </c>
      <c r="G136" t="s">
        <v>342</v>
      </c>
      <c r="H136">
        <v>4780</v>
      </c>
      <c r="I136" t="s">
        <v>125</v>
      </c>
    </row>
    <row r="137" spans="1:10">
      <c r="A137">
        <v>5136</v>
      </c>
      <c r="B137" t="s">
        <v>95</v>
      </c>
      <c r="C137" t="s">
        <v>109</v>
      </c>
      <c r="D137" t="s">
        <v>86</v>
      </c>
      <c r="E137" s="2">
        <v>45879</v>
      </c>
      <c r="G137" t="s">
        <v>345</v>
      </c>
      <c r="H137">
        <v>350</v>
      </c>
      <c r="I137" t="s">
        <v>125</v>
      </c>
    </row>
    <row r="138" spans="1:10">
      <c r="A138">
        <v>5137</v>
      </c>
      <c r="B138" t="s">
        <v>97</v>
      </c>
      <c r="C138" t="s">
        <v>121</v>
      </c>
      <c r="D138" t="s">
        <v>92</v>
      </c>
      <c r="E138" s="2">
        <v>45902</v>
      </c>
      <c r="F138" s="2">
        <v>45931</v>
      </c>
      <c r="G138" t="s">
        <v>345</v>
      </c>
      <c r="H138">
        <v>2060</v>
      </c>
      <c r="I138" t="s">
        <v>122</v>
      </c>
      <c r="J138">
        <v>1163</v>
      </c>
    </row>
    <row r="139" spans="1:10">
      <c r="A139">
        <v>5138</v>
      </c>
      <c r="B139" t="s">
        <v>95</v>
      </c>
      <c r="C139" t="s">
        <v>113</v>
      </c>
      <c r="D139" t="s">
        <v>87</v>
      </c>
      <c r="E139" s="2">
        <v>45647</v>
      </c>
      <c r="F139" s="2">
        <v>45668</v>
      </c>
      <c r="G139" t="s">
        <v>345</v>
      </c>
      <c r="H139">
        <v>4150</v>
      </c>
      <c r="I139" t="s">
        <v>124</v>
      </c>
      <c r="J139">
        <v>1107</v>
      </c>
    </row>
    <row r="140" spans="1:10">
      <c r="A140">
        <v>5139</v>
      </c>
      <c r="B140" t="s">
        <v>98</v>
      </c>
      <c r="C140" t="s">
        <v>116</v>
      </c>
      <c r="D140" t="s">
        <v>85</v>
      </c>
      <c r="E140" s="2">
        <v>45834</v>
      </c>
      <c r="F140" s="2">
        <v>45852</v>
      </c>
      <c r="G140" t="s">
        <v>342</v>
      </c>
      <c r="H140">
        <v>810</v>
      </c>
      <c r="I140" t="s">
        <v>125</v>
      </c>
      <c r="J140">
        <v>1129</v>
      </c>
    </row>
    <row r="141" spans="1:10">
      <c r="A141">
        <v>5140</v>
      </c>
      <c r="B141" t="s">
        <v>97</v>
      </c>
      <c r="C141" t="s">
        <v>111</v>
      </c>
      <c r="D141" t="s">
        <v>85</v>
      </c>
      <c r="E141" s="2">
        <v>45803</v>
      </c>
      <c r="F141" s="2">
        <v>45831</v>
      </c>
      <c r="G141" t="s">
        <v>344</v>
      </c>
      <c r="H141">
        <v>5290</v>
      </c>
      <c r="I141" t="s">
        <v>124</v>
      </c>
      <c r="J141">
        <v>1099</v>
      </c>
    </row>
    <row r="142" spans="1:10">
      <c r="A142">
        <v>5141</v>
      </c>
      <c r="B142" t="s">
        <v>101</v>
      </c>
      <c r="C142" t="s">
        <v>107</v>
      </c>
      <c r="D142" t="s">
        <v>81</v>
      </c>
      <c r="E142" s="2">
        <v>45936</v>
      </c>
      <c r="G142" t="s">
        <v>345</v>
      </c>
      <c r="H142">
        <v>980</v>
      </c>
      <c r="I142" t="s">
        <v>124</v>
      </c>
    </row>
    <row r="143" spans="1:10">
      <c r="A143">
        <v>5142</v>
      </c>
      <c r="B143" t="s">
        <v>100</v>
      </c>
      <c r="C143" t="s">
        <v>112</v>
      </c>
      <c r="D143" t="s">
        <v>80</v>
      </c>
      <c r="E143" s="2">
        <v>45779</v>
      </c>
      <c r="F143" s="2">
        <v>45834</v>
      </c>
      <c r="G143" t="s">
        <v>343</v>
      </c>
      <c r="H143">
        <v>6070</v>
      </c>
      <c r="I143" t="s">
        <v>124</v>
      </c>
      <c r="J143">
        <v>1171</v>
      </c>
    </row>
    <row r="144" spans="1:10">
      <c r="A144">
        <v>5143</v>
      </c>
      <c r="B144" t="s">
        <v>103</v>
      </c>
      <c r="C144" t="s">
        <v>112</v>
      </c>
      <c r="D144" t="s">
        <v>89</v>
      </c>
      <c r="E144" s="2">
        <v>45759</v>
      </c>
      <c r="G144" t="s">
        <v>343</v>
      </c>
      <c r="H144">
        <v>3130</v>
      </c>
      <c r="I144" t="s">
        <v>122</v>
      </c>
    </row>
    <row r="145" spans="1:10">
      <c r="A145">
        <v>5144</v>
      </c>
      <c r="B145" t="s">
        <v>102</v>
      </c>
      <c r="C145" t="s">
        <v>114</v>
      </c>
      <c r="D145" t="s">
        <v>77</v>
      </c>
      <c r="E145" s="2">
        <v>45885</v>
      </c>
      <c r="G145" t="s">
        <v>343</v>
      </c>
      <c r="H145">
        <v>6010</v>
      </c>
      <c r="I145" t="s">
        <v>124</v>
      </c>
    </row>
    <row r="146" spans="1:10">
      <c r="A146">
        <v>5145</v>
      </c>
      <c r="B146" t="s">
        <v>95</v>
      </c>
      <c r="C146" t="s">
        <v>115</v>
      </c>
      <c r="D146" t="s">
        <v>80</v>
      </c>
      <c r="E146" s="2">
        <v>45834</v>
      </c>
      <c r="F146" s="2">
        <v>45873</v>
      </c>
      <c r="G146" t="s">
        <v>344</v>
      </c>
      <c r="H146">
        <v>2610</v>
      </c>
      <c r="I146" t="s">
        <v>124</v>
      </c>
      <c r="J146">
        <v>1128</v>
      </c>
    </row>
    <row r="147" spans="1:10">
      <c r="A147">
        <v>5146</v>
      </c>
      <c r="B147" t="s">
        <v>101</v>
      </c>
      <c r="C147" t="s">
        <v>110</v>
      </c>
      <c r="D147" t="s">
        <v>81</v>
      </c>
      <c r="E147" s="2">
        <v>45927</v>
      </c>
      <c r="G147" t="s">
        <v>342</v>
      </c>
      <c r="H147">
        <v>2950</v>
      </c>
      <c r="I147" t="s">
        <v>122</v>
      </c>
    </row>
    <row r="148" spans="1:10">
      <c r="A148">
        <v>5147</v>
      </c>
      <c r="B148" t="s">
        <v>100</v>
      </c>
      <c r="C148" t="s">
        <v>117</v>
      </c>
      <c r="D148" t="s">
        <v>91</v>
      </c>
      <c r="E148" s="2">
        <v>45657</v>
      </c>
      <c r="F148" s="2">
        <v>45714</v>
      </c>
      <c r="G148" t="s">
        <v>345</v>
      </c>
      <c r="H148">
        <v>3190</v>
      </c>
      <c r="I148" t="s">
        <v>124</v>
      </c>
      <c r="J148">
        <v>1031</v>
      </c>
    </row>
    <row r="149" spans="1:10">
      <c r="A149">
        <v>5148</v>
      </c>
      <c r="B149" t="s">
        <v>100</v>
      </c>
      <c r="C149" t="s">
        <v>111</v>
      </c>
      <c r="D149" t="s">
        <v>85</v>
      </c>
      <c r="E149" s="2">
        <v>45916</v>
      </c>
      <c r="G149" t="s">
        <v>345</v>
      </c>
      <c r="H149">
        <v>5290</v>
      </c>
      <c r="I149" t="s">
        <v>122</v>
      </c>
    </row>
    <row r="150" spans="1:10">
      <c r="A150">
        <v>5149</v>
      </c>
      <c r="B150" t="s">
        <v>98</v>
      </c>
      <c r="C150" t="s">
        <v>111</v>
      </c>
      <c r="D150" t="s">
        <v>87</v>
      </c>
      <c r="E150" s="2">
        <v>45894</v>
      </c>
      <c r="G150" t="s">
        <v>345</v>
      </c>
      <c r="H150">
        <v>6050</v>
      </c>
      <c r="I150" t="s">
        <v>124</v>
      </c>
    </row>
    <row r="151" spans="1:10">
      <c r="A151">
        <v>5150</v>
      </c>
      <c r="B151" t="s">
        <v>99</v>
      </c>
      <c r="C151" t="s">
        <v>112</v>
      </c>
      <c r="D151" t="s">
        <v>91</v>
      </c>
      <c r="E151" s="2">
        <v>45906</v>
      </c>
      <c r="F151" s="2">
        <v>45927</v>
      </c>
      <c r="G151" t="s">
        <v>344</v>
      </c>
      <c r="H151">
        <v>1490</v>
      </c>
      <c r="I151" t="s">
        <v>124</v>
      </c>
      <c r="J151">
        <v>1203</v>
      </c>
    </row>
    <row r="152" spans="1:10">
      <c r="A152">
        <v>5151</v>
      </c>
      <c r="B152" t="s">
        <v>103</v>
      </c>
      <c r="C152" t="s">
        <v>113</v>
      </c>
      <c r="D152" t="s">
        <v>91</v>
      </c>
      <c r="E152" s="2">
        <v>45631</v>
      </c>
      <c r="F152" s="2">
        <v>45694</v>
      </c>
      <c r="G152" t="s">
        <v>343</v>
      </c>
      <c r="H152">
        <v>3300</v>
      </c>
      <c r="I152" t="s">
        <v>124</v>
      </c>
      <c r="J152">
        <v>1049</v>
      </c>
    </row>
    <row r="153" spans="1:10">
      <c r="A153">
        <v>5152</v>
      </c>
      <c r="B153" t="s">
        <v>98</v>
      </c>
      <c r="C153" t="s">
        <v>118</v>
      </c>
      <c r="D153" t="s">
        <v>90</v>
      </c>
      <c r="E153" s="2">
        <v>45773</v>
      </c>
      <c r="G153" t="s">
        <v>345</v>
      </c>
      <c r="H153">
        <v>3940</v>
      </c>
      <c r="I153" t="s">
        <v>124</v>
      </c>
    </row>
    <row r="154" spans="1:10">
      <c r="A154">
        <v>5153</v>
      </c>
      <c r="B154" t="s">
        <v>97</v>
      </c>
      <c r="C154" t="s">
        <v>111</v>
      </c>
      <c r="D154" t="s">
        <v>85</v>
      </c>
      <c r="E154" s="2">
        <v>45733</v>
      </c>
      <c r="F154" s="2">
        <v>45770</v>
      </c>
      <c r="G154" t="s">
        <v>346</v>
      </c>
      <c r="H154">
        <v>3050</v>
      </c>
      <c r="I154" t="s">
        <v>124</v>
      </c>
      <c r="J154">
        <v>1026</v>
      </c>
    </row>
    <row r="155" spans="1:10">
      <c r="A155">
        <v>5154</v>
      </c>
      <c r="B155" t="s">
        <v>98</v>
      </c>
      <c r="C155" t="s">
        <v>117</v>
      </c>
      <c r="D155" t="s">
        <v>89</v>
      </c>
      <c r="E155" s="2">
        <v>45681</v>
      </c>
      <c r="F155" s="2">
        <v>45699</v>
      </c>
      <c r="G155" t="s">
        <v>341</v>
      </c>
      <c r="H155">
        <v>4930</v>
      </c>
      <c r="I155" t="s">
        <v>124</v>
      </c>
      <c r="J155">
        <v>1021</v>
      </c>
    </row>
    <row r="156" spans="1:10">
      <c r="A156">
        <v>5155</v>
      </c>
      <c r="B156" t="s">
        <v>99</v>
      </c>
      <c r="C156" t="s">
        <v>108</v>
      </c>
      <c r="D156" t="s">
        <v>82</v>
      </c>
      <c r="E156" s="2">
        <v>45750</v>
      </c>
      <c r="F156" s="2">
        <v>45804</v>
      </c>
      <c r="G156" t="s">
        <v>343</v>
      </c>
      <c r="H156">
        <v>3750</v>
      </c>
      <c r="I156" t="s">
        <v>124</v>
      </c>
      <c r="J156">
        <v>1031</v>
      </c>
    </row>
    <row r="157" spans="1:10">
      <c r="A157">
        <v>5156</v>
      </c>
      <c r="B157" t="s">
        <v>99</v>
      </c>
      <c r="C157" t="s">
        <v>117</v>
      </c>
      <c r="D157" t="s">
        <v>81</v>
      </c>
      <c r="E157" s="2">
        <v>45934</v>
      </c>
      <c r="G157" t="s">
        <v>342</v>
      </c>
      <c r="H157">
        <v>1410</v>
      </c>
      <c r="I157" t="s">
        <v>122</v>
      </c>
    </row>
    <row r="158" spans="1:10">
      <c r="A158">
        <v>5157</v>
      </c>
      <c r="B158" t="s">
        <v>95</v>
      </c>
      <c r="C158" t="s">
        <v>117</v>
      </c>
      <c r="D158" t="s">
        <v>89</v>
      </c>
      <c r="E158" s="2">
        <v>45826</v>
      </c>
      <c r="G158" t="s">
        <v>343</v>
      </c>
      <c r="H158">
        <v>5040</v>
      </c>
      <c r="I158" t="s">
        <v>125</v>
      </c>
    </row>
    <row r="159" spans="1:10">
      <c r="A159">
        <v>5158</v>
      </c>
      <c r="B159" t="s">
        <v>100</v>
      </c>
      <c r="C159" t="s">
        <v>117</v>
      </c>
      <c r="D159" t="s">
        <v>82</v>
      </c>
      <c r="E159" s="2">
        <v>45651</v>
      </c>
      <c r="F159" s="2">
        <v>45696</v>
      </c>
      <c r="G159" t="s">
        <v>345</v>
      </c>
      <c r="H159">
        <v>1320</v>
      </c>
      <c r="I159" t="s">
        <v>122</v>
      </c>
      <c r="J159">
        <v>1179</v>
      </c>
    </row>
    <row r="160" spans="1:10">
      <c r="A160">
        <v>5159</v>
      </c>
      <c r="B160" t="s">
        <v>101</v>
      </c>
      <c r="C160" t="s">
        <v>117</v>
      </c>
      <c r="D160" t="s">
        <v>78</v>
      </c>
      <c r="E160" s="2">
        <v>45933</v>
      </c>
      <c r="G160" t="s">
        <v>345</v>
      </c>
      <c r="H160">
        <v>4640</v>
      </c>
      <c r="I160" t="s">
        <v>124</v>
      </c>
    </row>
    <row r="161" spans="1:10">
      <c r="A161">
        <v>5160</v>
      </c>
      <c r="B161" t="s">
        <v>100</v>
      </c>
      <c r="C161" t="s">
        <v>106</v>
      </c>
      <c r="D161" t="s">
        <v>82</v>
      </c>
      <c r="E161" s="2">
        <v>45699</v>
      </c>
      <c r="F161" s="2">
        <v>45719</v>
      </c>
      <c r="G161" t="s">
        <v>345</v>
      </c>
      <c r="H161">
        <v>2550</v>
      </c>
      <c r="I161" t="s">
        <v>124</v>
      </c>
      <c r="J161">
        <v>1141</v>
      </c>
    </row>
  </sheetData>
  <autoFilter ref="A1:AE100001"/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23"/>
  <sheetViews>
    <sheetView workbookViewId="0"/>
  </sheetViews>
  <sheetFormatPr defaultRowHeight="15"/>
  <cols>
    <col min="1" max="1" width="32.7109375" customWidth="1"/>
    <col min="2" max="2" width="22.7109375" customWidth="1"/>
    <col min="4" max="6" width="22.7109375" customWidth="1"/>
  </cols>
  <sheetData>
    <row r="1" spans="1:6">
      <c r="A1" s="3" t="s">
        <v>347</v>
      </c>
    </row>
    <row r="2" spans="1:6">
      <c r="D2" s="4" t="s">
        <v>358</v>
      </c>
    </row>
    <row r="3" spans="1:6">
      <c r="A3" t="s">
        <v>348</v>
      </c>
      <c r="B3" s="2">
        <v>45658</v>
      </c>
      <c r="D3" t="s">
        <v>359</v>
      </c>
      <c r="E3" t="s">
        <v>360</v>
      </c>
      <c r="F3" t="s">
        <v>361</v>
      </c>
    </row>
    <row r="4" spans="1:6">
      <c r="A4" t="s">
        <v>349</v>
      </c>
      <c r="B4" s="2">
        <v>45934</v>
      </c>
      <c r="D4" t="s">
        <v>94</v>
      </c>
      <c r="E4" t="s">
        <v>93</v>
      </c>
      <c r="F4" t="s">
        <v>124</v>
      </c>
    </row>
    <row r="5" spans="1:6">
      <c r="D5" t="s">
        <v>99</v>
      </c>
      <c r="E5" t="s">
        <v>74</v>
      </c>
      <c r="F5" t="s">
        <v>122</v>
      </c>
    </row>
    <row r="6" spans="1:6">
      <c r="A6" t="s">
        <v>350</v>
      </c>
      <c r="B6" t="s">
        <v>362</v>
      </c>
      <c r="D6" t="s">
        <v>96</v>
      </c>
      <c r="E6" t="s">
        <v>75</v>
      </c>
      <c r="F6" t="s">
        <v>125</v>
      </c>
    </row>
    <row r="7" spans="1:6">
      <c r="A7" t="s">
        <v>351</v>
      </c>
      <c r="B7" t="s">
        <v>362</v>
      </c>
      <c r="D7" t="s">
        <v>102</v>
      </c>
      <c r="E7" t="s">
        <v>88</v>
      </c>
      <c r="F7" t="s">
        <v>123</v>
      </c>
    </row>
    <row r="8" spans="1:6">
      <c r="A8" t="s">
        <v>352</v>
      </c>
      <c r="B8" t="s">
        <v>362</v>
      </c>
      <c r="D8" t="s">
        <v>95</v>
      </c>
      <c r="E8" t="s">
        <v>90</v>
      </c>
    </row>
    <row r="9" spans="1:6">
      <c r="D9" t="s">
        <v>103</v>
      </c>
      <c r="E9" t="s">
        <v>82</v>
      </c>
    </row>
    <row r="10" spans="1:6">
      <c r="A10" t="s">
        <v>353</v>
      </c>
      <c r="B10">
        <v>0.1</v>
      </c>
      <c r="D10" t="s">
        <v>100</v>
      </c>
      <c r="E10" t="s">
        <v>78</v>
      </c>
    </row>
    <row r="11" spans="1:6">
      <c r="A11" t="s">
        <v>354</v>
      </c>
      <c r="B11">
        <v>0.03</v>
      </c>
      <c r="D11" t="s">
        <v>97</v>
      </c>
      <c r="E11" t="s">
        <v>76</v>
      </c>
    </row>
    <row r="12" spans="1:6">
      <c r="A12" t="s">
        <v>355</v>
      </c>
      <c r="B12">
        <v>0.4</v>
      </c>
      <c r="D12" t="s">
        <v>101</v>
      </c>
      <c r="E12" t="s">
        <v>84</v>
      </c>
    </row>
    <row r="13" spans="1:6">
      <c r="A13" t="s">
        <v>356</v>
      </c>
      <c r="B13">
        <v>35</v>
      </c>
      <c r="D13" t="s">
        <v>98</v>
      </c>
      <c r="E13" t="s">
        <v>81</v>
      </c>
    </row>
    <row r="14" spans="1:6">
      <c r="A14" t="s">
        <v>357</v>
      </c>
      <c r="B14">
        <v>2500</v>
      </c>
      <c r="E14" t="s">
        <v>89</v>
      </c>
    </row>
    <row r="15" spans="1:6">
      <c r="E15" t="s">
        <v>87</v>
      </c>
    </row>
    <row r="16" spans="1:6">
      <c r="E16" t="s">
        <v>85</v>
      </c>
    </row>
    <row r="17" spans="5:5">
      <c r="E17" t="s">
        <v>77</v>
      </c>
    </row>
    <row r="18" spans="5:5">
      <c r="E18" t="s">
        <v>92</v>
      </c>
    </row>
    <row r="19" spans="5:5">
      <c r="E19" t="s">
        <v>83</v>
      </c>
    </row>
    <row r="20" spans="5:5">
      <c r="E20" t="s">
        <v>91</v>
      </c>
    </row>
    <row r="21" spans="5:5">
      <c r="E21" t="s">
        <v>79</v>
      </c>
    </row>
    <row r="22" spans="5:5">
      <c r="E22" t="s">
        <v>80</v>
      </c>
    </row>
    <row r="23" spans="5:5">
      <c r="E23" t="s">
        <v>86</v>
      </c>
    </row>
  </sheetData>
  <dataValidations count="3">
    <dataValidation type="list" allowBlank="1" showInputMessage="1" showErrorMessage="1" sqref="B6">
      <formula1>"Tous,Production,Logistique,Ventes,Service Client,Qualité,Achats,Finance,RH,IT,Marketing"</formula1>
    </dataValidation>
    <dataValidation type="list" allowBlank="1" showInputMessage="1" showErrorMessage="1" sqref="B7">
      <formula1>"Tous,Paris,Lyon,Marseille,Toulouse,Bordeaux,Nantes,Lille,Nice,Strasbourg,Montpellier,Rennes,Reims,Saint-Étienne,Toulon,Grenoble,Dijon,Angers,Nîmes,Clermont-Ferrand,Tours"</formula1>
    </dataValidation>
    <dataValidation type="list" allowBlank="1" showInputMessage="1" showErrorMessage="1" sqref="B8">
      <formula1>"Tous,CDI,CDD,Alternance,Intérim"</formula1>
    </dataValidation>
  </dataValidations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RowHeight="15"/>
  <cols>
    <col min="1" max="1" width="34.7109375" customWidth="1"/>
    <col min="2" max="2" width="18.7109375" customWidth="1"/>
    <col min="4" max="4" width="20.7109375" customWidth="1"/>
    <col min="5" max="5" width="16.7109375" customWidth="1"/>
    <col min="7" max="7" width="16.7109375" customWidth="1"/>
    <col min="8" max="8" width="12.7109375" customWidth="1"/>
    <col min="10" max="10" width="16.7109375" customWidth="1"/>
    <col min="11" max="11" width="12.7109375" customWidth="1"/>
    <col min="13" max="13" width="12.7109375" customWidth="1"/>
    <col min="14" max="14" width="14.7109375" customWidth="1"/>
  </cols>
  <sheetData>
    <row r="1" spans="1:14">
      <c r="A1" s="3" t="s">
        <v>363</v>
      </c>
    </row>
    <row r="2" spans="1:14">
      <c r="D2" s="5" t="s">
        <v>7</v>
      </c>
      <c r="E2" s="5" t="s">
        <v>383</v>
      </c>
      <c r="G2" s="5" t="s">
        <v>338</v>
      </c>
      <c r="H2" s="5" t="s">
        <v>384</v>
      </c>
      <c r="J2" s="5" t="s">
        <v>329</v>
      </c>
      <c r="K2" s="5" t="s">
        <v>330</v>
      </c>
      <c r="M2" s="5" t="s">
        <v>385</v>
      </c>
      <c r="N2" s="5" t="s">
        <v>383</v>
      </c>
    </row>
    <row r="3" spans="1:14">
      <c r="A3" t="s">
        <v>364</v>
      </c>
      <c r="B3" s="6">
        <f>SUMPRODUCT(
        (Employés!$M$2:$M$231&lt;=Paramètres!$B$3)*((Employés!$N$2:$N$231="")+(Employés!$N$2:$N$231&gt;=Paramètres!$B$3))*
        ((Paramètres!$B$6="Tous")+(Employés!$H$2:$H$231=Paramètres!$B$6))*
        ((Paramètres!$B$7="Tous")+(Employés!$G$2:$G$231=Paramètres!$B$7))*
        ((Paramètres!$B$8="Tous")+(Employés!$J$2:$J$231=Paramètres!$B$8))
    )</f>
        <v>0</v>
      </c>
      <c r="D3" t="s">
        <v>94</v>
      </c>
      <c r="E3" s="6">
        <f>SUMPRODUCT(
            (Employés!$M$2:$M$231&lt;=Paramètres!$B$4)*((Employés!$N$2:$N$231="")+(Employés!$N$2:$N$231&gt;=Paramètres!$B$4))*
            (Employés!$H$2:$H$231="Production")*
            ((Paramètres!$B$7="Tous")+(Employés!$G$2:$G$231=Paramètres!$B$7))*
            ((Paramètres!$B$8="Tous")+(Employés!$J$2:$J$231=Paramètres!$B$8))
        )</f>
        <v>0</v>
      </c>
      <c r="G3" t="s">
        <v>344</v>
      </c>
      <c r="H3" s="6">
        <f>SUMPRODUCT(
            (Recrutements!$F$2:$F$161&gt;=Paramètres!$B$3)*(Recrutements!$F$2:$F$161&lt;=Paramètres!$B$4)*(Recrutements!$G$2:$G$161="APEC")*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  <c r="J3" t="s">
        <v>332</v>
      </c>
      <c r="K3">
        <f>SUMPRODUCT(
            (Absences!$B$2:$B$294&gt;=Paramètres!$B$3)*(Absences!$B$2:$B$294&lt;=Paramètres!$B$4)*(Absences!$C$2:$C$294="Maladie")*
            ((Paramètres!$B$6="Tous")+(Absences!$E$2:$E$294=Paramètres!$B$6))*((Paramètres!$B$7="Tous")+(Absences!$F$2:$F$294=Paramètres!$B$7))
        )</f>
        <v>0</v>
      </c>
      <c r="M3" t="s">
        <v>386</v>
      </c>
      <c r="N3" s="6">
        <f>SUMPRODUCT(
        (Employés!$M$2:$M$231&lt;=Paramètres!$B$4)*((Employés!$N$2:$N$231="")+(Employés!$N$2:$N$231&gt;=Paramètres!$B$4))*
        (Employés!$D$2:$D$231="F")*((Paramètres!$B$6="Tous")+(Employés!$H$2:$H$231=Paramètres!$B$6))*
        ((Paramètres!$B$7="Tous")+(Employés!$G$2:$G$231=Paramètres!$B$7))*((Paramètres!$B$8="Tous")+(Employés!$J$2:$J$231=Paramètres!$B$8))
    )</f>
        <v>0</v>
      </c>
    </row>
    <row r="4" spans="1:14">
      <c r="A4" t="s">
        <v>365</v>
      </c>
      <c r="B4" s="6">
        <f>SUMPRODUCT(
        (Employés!$M$2:$M$231&lt;=Paramètres!$B$4)*((Employés!$N$2:$N$231="")+(Employés!$N$2:$N$231&gt;=Paramètres!$B$4))*
        ((Paramètres!$B$6="Tous")+(Employés!$H$2:$H$231=Paramètres!$B$6))*
        ((Paramètres!$B$7="Tous")+(Employés!$G$2:$G$231=Paramètres!$B$7))*
        ((Paramètres!$B$8="Tous")+(Employés!$J$2:$J$231=Paramètres!$B$8))
    )</f>
        <v>0</v>
      </c>
      <c r="D4" t="s">
        <v>99</v>
      </c>
      <c r="E4" s="6">
        <f>SUMPRODUCT(
            (Employés!$M$2:$M$231&lt;=Paramètres!$B$4)*((Employés!$N$2:$N$231="")+(Employés!$N$2:$N$231&gt;=Paramètres!$B$4))*
            (Employés!$H$2:$H$231="Logistique")*
            ((Paramètres!$B$7="Tous")+(Employés!$G$2:$G$231=Paramètres!$B$7))*
            ((Paramètres!$B$8="Tous")+(Employés!$J$2:$J$231=Paramètres!$B$8))
        )</f>
        <v>0</v>
      </c>
      <c r="G4" t="s">
        <v>343</v>
      </c>
      <c r="H4" s="6">
        <f>SUMPRODUCT(
            (Recrutements!$F$2:$F$161&gt;=Paramètres!$B$3)*(Recrutements!$F$2:$F$161&lt;=Paramètres!$B$4)*(Recrutements!$G$2:$G$161="Indeed")*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  <c r="J4" t="s">
        <v>333</v>
      </c>
      <c r="K4">
        <f>SUMPRODUCT(
            (Absences!$B$2:$B$294&gt;=Paramètres!$B$3)*(Absences!$B$2:$B$294&lt;=Paramètres!$B$4)*(Absences!$C$2:$C$294="CP")*
            ((Paramètres!$B$6="Tous")+(Absences!$E$2:$E$294=Paramètres!$B$6))*((Paramètres!$B$7="Tous")+(Absences!$F$2:$F$294=Paramètres!$B$7))
        )</f>
        <v>0</v>
      </c>
      <c r="M4" t="s">
        <v>387</v>
      </c>
      <c r="N4" s="6">
        <f>SUMPRODUCT(
        (Employés!$M$2:$M$231&lt;=Paramètres!$B$4)*((Employés!$N$2:$N$231="")+(Employés!$N$2:$N$231&gt;=Paramètres!$B$4))*
        (Employés!$D$2:$D$231="H")*((Paramètres!$B$6="Tous")+(Employés!$H$2:$H$231=Paramètres!$B$6))*
        ((Paramètres!$B$7="Tous")+(Employés!$G$2:$G$231=Paramètres!$B$7))*((Paramètres!$B$8="Tous")+(Employés!$J$2:$J$231=Paramètres!$B$8))
    )</f>
        <v>0</v>
      </c>
    </row>
    <row r="5" spans="1:14">
      <c r="A5" t="s">
        <v>366</v>
      </c>
      <c r="B5" s="6">
        <f>IFERROR(AVERAGE(B3,B4),0)</f>
        <v>0</v>
      </c>
      <c r="D5" t="s">
        <v>96</v>
      </c>
      <c r="E5" s="6">
        <f>SUMPRODUCT(
            (Employés!$M$2:$M$231&lt;=Paramètres!$B$4)*((Employés!$N$2:$N$231="")+(Employés!$N$2:$N$231&gt;=Paramètres!$B$4))*
            (Employés!$H$2:$H$231="Ventes")*
            ((Paramètres!$B$7="Tous")+(Employés!$G$2:$G$231=Paramètres!$B$7))*
            ((Paramètres!$B$8="Tous")+(Employés!$J$2:$J$231=Paramètres!$B$8))
        )</f>
        <v>0</v>
      </c>
      <c r="G5" t="s">
        <v>345</v>
      </c>
      <c r="H5" s="6">
        <f>SUMPRODUCT(
            (Recrutements!$F$2:$F$161&gt;=Paramètres!$B$3)*(Recrutements!$F$2:$F$161&lt;=Paramètres!$B$4)*(Recrutements!$G$2:$G$161="LinkedIn")*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  <c r="J5" t="s">
        <v>334</v>
      </c>
      <c r="K5">
        <f>SUMPRODUCT(
            (Absences!$B$2:$B$294&gt;=Paramètres!$B$3)*(Absences!$B$2:$B$294&lt;=Paramètres!$B$4)*(Absences!$C$2:$C$294="RTT")*
            ((Paramètres!$B$6="Tous")+(Absences!$E$2:$E$294=Paramètres!$B$6))*((Paramètres!$B$7="Tous")+(Absences!$F$2:$F$294=Paramètres!$B$7))
        )</f>
        <v>0</v>
      </c>
    </row>
    <row r="6" spans="1:14">
      <c r="A6" t="s">
        <v>367</v>
      </c>
      <c r="B6" s="6">
        <f>SUMPRODUCT(
        (Employés!$N$2:$N$231&gt;=Paramètres!$B$3)*(Employés!$N$2:$N$231&lt;=Paramètres!$B$4)*
        ((Paramètres!$B$6="Tous")+(Employés!$H$2:$H$231=Paramètres!$B$6))*
        ((Paramètres!$B$7="Tous")+(Employés!$G$2:$G$231=Paramètres!$B$7))*
        ((Paramètres!$B$8="Tous")+(Employés!$J$2:$J$231=Paramètres!$B$8))
    )</f>
        <v>0</v>
      </c>
      <c r="D6" t="s">
        <v>102</v>
      </c>
      <c r="E6" s="6">
        <f>SUMPRODUCT(
            (Employés!$M$2:$M$231&lt;=Paramètres!$B$4)*((Employés!$N$2:$N$231="")+(Employés!$N$2:$N$231&gt;=Paramètres!$B$4))*
            (Employés!$H$2:$H$231="Service Client")*
            ((Paramètres!$B$7="Tous")+(Employés!$G$2:$G$231=Paramètres!$B$7))*
            ((Paramètres!$B$8="Tous")+(Employés!$J$2:$J$231=Paramètres!$B$8))
        )</f>
        <v>0</v>
      </c>
      <c r="G6" t="s">
        <v>342</v>
      </c>
      <c r="H6" s="6">
        <f>SUMPRODUCT(
            (Recrutements!$F$2:$F$161&gt;=Paramètres!$B$3)*(Recrutements!$F$2:$F$161&lt;=Paramètres!$B$4)*(Recrutements!$G$2:$G$161="Cooptation")*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  <c r="J6" t="s">
        <v>331</v>
      </c>
      <c r="K6">
        <f>SUMPRODUCT(
            (Absences!$B$2:$B$294&gt;=Paramètres!$B$3)*(Absences!$B$2:$B$294&lt;=Paramètres!$B$4)*(Absences!$C$2:$C$294="Sans solde")*
            ((Paramètres!$B$6="Tous")+(Absences!$E$2:$E$294=Paramètres!$B$6))*((Paramètres!$B$7="Tous")+(Absences!$F$2:$F$294=Paramètres!$B$7))
        )</f>
        <v>0</v>
      </c>
    </row>
    <row r="7" spans="1:14">
      <c r="A7" t="s">
        <v>368</v>
      </c>
      <c r="B7" s="7">
        <f>IFERROR(B6/B5,0)</f>
        <v>0</v>
      </c>
      <c r="D7" t="s">
        <v>95</v>
      </c>
      <c r="E7" s="6">
        <f>SUMPRODUCT(
            (Employés!$M$2:$M$231&lt;=Paramètres!$B$4)*((Employés!$N$2:$N$231="")+(Employés!$N$2:$N$231&gt;=Paramètres!$B$4))*
            (Employés!$H$2:$H$231="Qualité")*
            ((Paramètres!$B$7="Tous")+(Employés!$G$2:$G$231=Paramètres!$B$7))*
            ((Paramètres!$B$8="Tous")+(Employés!$J$2:$J$231=Paramètres!$B$8))
        )</f>
        <v>0</v>
      </c>
      <c r="G7" t="s">
        <v>341</v>
      </c>
      <c r="H7" s="6">
        <f>SUMPRODUCT(
            (Recrutements!$F$2:$F$161&gt;=Paramètres!$B$3)*(Recrutements!$F$2:$F$161&lt;=Paramètres!$B$4)*(Recrutements!$G$2:$G$161="Cabinet")*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</row>
    <row r="8" spans="1:14">
      <c r="A8" t="s">
        <v>369</v>
      </c>
      <c r="B8">
        <f>SUMPRODUCT(
        (Absences!$B$2:$B$294&gt;=Paramètres!$B$3)*(Absences!$B$2:$B$294&lt;=Paramètres!$B$4)*
        ((Paramètres!$B$6="Tous")+(Absences!$E$2:$E$294=Paramètres!$B$6))*
        ((Paramètres!$B$7="Tous")+(Absences!$F$2:$F$294=Paramètres!$B$7))*
        ((Paramètres!$B$8="Tous")+(Absences!$G$2:$G$294=Paramètres!$B$8))*Absences!$D$2:$D$294
    )</f>
        <v>0</v>
      </c>
      <c r="D8" t="s">
        <v>103</v>
      </c>
      <c r="E8" s="6">
        <f>SUMPRODUCT(
            (Employés!$M$2:$M$231&lt;=Paramètres!$B$4)*((Employés!$N$2:$N$231="")+(Employés!$N$2:$N$231&gt;=Paramètres!$B$4))*
            (Employés!$H$2:$H$231="Achats")*
            ((Paramètres!$B$7="Tous")+(Employés!$G$2:$G$231=Paramètres!$B$7))*
            ((Paramètres!$B$8="Tous")+(Employés!$J$2:$J$231=Paramètres!$B$8))
        )</f>
        <v>0</v>
      </c>
      <c r="G8" t="s">
        <v>346</v>
      </c>
      <c r="H8" s="6">
        <f>SUMPRODUCT(
            (Recrutements!$F$2:$F$161&gt;=Paramètres!$B$3)*(Recrutements!$F$2:$F$161&lt;=Paramètres!$B$4)*(Recrutements!$G$2:$G$161="Pôle emploi")*
            ((Paramètres!$B$6="Tous")+(Recrutements!$B$2:$B$161=Paramètres!$B$6))*
            ((Paramètres!$B$7="Tous")+(Recrutements!$D$2:$D$161=Paramètres!$B$7))*
            ((Paramètres!$B$8="Tous")+(Recrutements!$I$2:$I$161=Paramètres!$B$8))
        )</f>
        <v>0</v>
      </c>
    </row>
    <row r="9" spans="1:14">
      <c r="A9" t="s">
        <v>370</v>
      </c>
      <c r="B9">
        <f>NETWORKDAYS(Paramètres!$B$3,Paramètres!$B$4)</f>
        <v>0</v>
      </c>
      <c r="D9" t="s">
        <v>100</v>
      </c>
      <c r="E9" s="6">
        <f>SUMPRODUCT(
            (Employés!$M$2:$M$231&lt;=Paramètres!$B$4)*((Employés!$N$2:$N$231="")+(Employés!$N$2:$N$231&gt;=Paramètres!$B$4))*
            (Employés!$H$2:$H$231="Finance")*
            ((Paramètres!$B$7="Tous")+(Employés!$G$2:$G$231=Paramètres!$B$7))*
            ((Paramètres!$B$8="Tous")+(Employés!$J$2:$J$231=Paramètres!$B$8))
        )</f>
        <v>0</v>
      </c>
    </row>
    <row r="10" spans="1:14">
      <c r="A10" t="s">
        <v>371</v>
      </c>
      <c r="B10">
        <f>B9*7*B5</f>
        <v>0</v>
      </c>
      <c r="D10" t="s">
        <v>97</v>
      </c>
      <c r="E10" s="6">
        <f>SUMPRODUCT(
            (Employés!$M$2:$M$231&lt;=Paramètres!$B$4)*((Employés!$N$2:$N$231="")+(Employés!$N$2:$N$231&gt;=Paramètres!$B$4))*
            (Employés!$H$2:$H$231="RH")*
            ((Paramètres!$B$7="Tous")+(Employés!$G$2:$G$231=Paramètres!$B$7))*
            ((Paramètres!$B$8="Tous")+(Employés!$J$2:$J$231=Paramètres!$B$8))
        )</f>
        <v>0</v>
      </c>
    </row>
    <row r="11" spans="1:14">
      <c r="A11" t="s">
        <v>372</v>
      </c>
      <c r="B11" s="7">
        <f>IFERROR(B8/B10,0)</f>
        <v>0</v>
      </c>
      <c r="D11" t="s">
        <v>101</v>
      </c>
      <c r="E11" s="6">
        <f>SUMPRODUCT(
            (Employés!$M$2:$M$231&lt;=Paramètres!$B$4)*((Employés!$N$2:$N$231="")+(Employés!$N$2:$N$231&gt;=Paramètres!$B$4))*
            (Employés!$H$2:$H$231="IT")*
            ((Paramètres!$B$7="Tous")+(Employés!$G$2:$G$231=Paramètres!$B$7))*
            ((Paramètres!$B$8="Tous")+(Employés!$J$2:$J$231=Paramètres!$B$8))
        )</f>
        <v>0</v>
      </c>
    </row>
    <row r="12" spans="1:14">
      <c r="D12" t="s">
        <v>98</v>
      </c>
      <c r="E12" s="6">
        <f>SUMPRODUCT(
            (Employés!$M$2:$M$231&lt;=Paramètres!$B$4)*((Employés!$N$2:$N$231="")+(Employés!$N$2:$N$231&gt;=Paramètres!$B$4))*
            (Employés!$H$2:$H$231="Marketing")*
            ((Paramètres!$B$7="Tous")+(Employés!$G$2:$G$231=Paramètres!$B$7))*
            ((Paramètres!$B$8="Tous")+(Employés!$J$2:$J$231=Paramètres!$B$8))
        )</f>
        <v>0</v>
      </c>
    </row>
    <row r="13" spans="1:14">
      <c r="A13" t="s">
        <v>373</v>
      </c>
      <c r="B13" s="6">
        <f>SUMPRODUCT(
        (Recrutements!$F$2:$F$161&gt;=Paramètres!$B$3)*(Recrutements!$F$2:$F$161&lt;=Paramètres!$B$4)*
        ((Paramètres!$B$6="Tous")+(Recrutements!$B$2:$B$161=Paramètres!$B$6))*
        ((Paramètres!$B$7="Tous")+(Recrutements!$D$2:$D$161=Paramètres!$B$7))*
        ((Paramètres!$B$8="Tous")+(Recrutements!$I$2:$I$161=Paramètres!$B$8))
    )</f>
        <v>0</v>
      </c>
    </row>
    <row r="14" spans="1:14">
      <c r="A14" t="s">
        <v>374</v>
      </c>
      <c r="B14" s="8">
        <f>IFERROR(
        SUMPRODUCT(((Recrutements!$F$2:$F$161&gt;=Paramètres!$B$3)*(Recrutements!$F$2:$F$161&lt;=Paramètres!$B$4)*
        ((Paramètres!$B$6="Tous")+(Recrutements!$B$2:$B$161=Paramètres!$B$6))*
        ((Paramètres!$B$7="Tous")+(Recrutements!$D$2:$D$161=Paramètres!$B$7))*
        ((Paramètres!$B$8="Tous")+(Recrutements!$I$2:$I$161=Paramètres!$B$8)))*(Recrutements!$F$2:$F$161-Recrutements!$E$2:$E$161))/B13,0)</f>
        <v>0</v>
      </c>
    </row>
    <row r="15" spans="1:14">
      <c r="A15" t="s">
        <v>375</v>
      </c>
      <c r="B15" s="9">
        <f>IFERROR(
        SUMPRODUCT(((Recrutements!$F$2:$F$161&gt;=Paramètres!$B$3)*(Recrutements!$F$2:$F$161&lt;=Paramètres!$B$4)*
        ((Paramètres!$B$6="Tous")+(Recrutements!$B$2:$B$161=Paramètres!$B$6))*
        ((Paramètres!$B$7="Tous")+(Recrutements!$D$2:$D$161=Paramètres!$B$7))*
        ((Paramètres!$B$8="Tous")+(Recrutements!$I$2:$I$161=Paramètres!$B$8)))*Recrutements!$H$2:$H$161)/B13,0)</f>
        <v>0</v>
      </c>
    </row>
    <row r="17" spans="1:2">
      <c r="A17" t="s">
        <v>376</v>
      </c>
      <c r="B17" s="7">
        <f>IFERROR(
        SUMPRODUCT((Employés!$M$2:$M$231&lt;=Paramètres!$B$4)*((Employés!$N$2:$N$231="")+(Employés!$N$2:$N$231&gt;=Paramètres!$B$4))*
        (Employés!$D$2:$D$231="F")*(((Paramètres!$B$6="Tous")+(Employés!$H$2:$H$231=Paramètres!$B$6))*
        ((Paramètres!$B$7="Tous")+(Employés!$G$2:$G$231=Paramètres!$B$7))*
        ((Paramètres!$B$8="Tous")+(Employés!$J$2:$J$231=Paramètres!$B$8))))/B4,0)</f>
        <v>0</v>
      </c>
    </row>
    <row r="18" spans="1:2">
      <c r="A18" t="s">
        <v>377</v>
      </c>
      <c r="B18" s="9">
        <f>IFERROR(
        SUMPRODUCT((Employés!$M$2:$M$231&lt;=Paramètres!$B$4)*((Employés!$N$2:$N$231="")+(Employés!$N$2:$N$231&gt;=Paramètres!$B$4))*
        (Employés!$D$2:$D$231="F")*((Paramètres!$B$6="Tous")+(Employés!$H$2:$H$231=Paramètres!$B$6))*
        ((Paramètres!$B$7="Tous")+(Employés!$G$2:$G$231=Paramètres!$B$7))*
        ((Paramètres!$B$8="Tous")+(Employés!$J$2:$J$231=Paramètres!$B$8))*Employés!$L$2:$L$231)/
        SUMPRODUCT((Employés!$M$2:$M$231&lt;=Paramètres!$B$4)*((Employés!$N$2:$N$231="")+(Employés!$N$2:$N$231&gt;=Paramètres!$B$4))*
        (Employés!$D$2:$D$231="F")*((Paramètres!$B$6="Tous")+(Employés!$H$2:$H$231=Paramètres!$B$6))*
        ((Paramètres!$B$7="Tous")+(Employés!$G$2:$G$231=Paramètres!$B$7))*
        ((Paramètres!$B$8="Tous")+(Employés!$J$2:$J$231=Paramètres!$B$8))),0)</f>
        <v>0</v>
      </c>
    </row>
    <row r="19" spans="1:2">
      <c r="A19" t="s">
        <v>378</v>
      </c>
      <c r="B19" s="9">
        <f>IFERROR(
        SUMPRODUCT((Employés!$M$2:$M$231&lt;=Paramètres!$B$4)*((Employés!$N$2:$N$231="")+(Employés!$N$2:$N$231&gt;=Paramètres!$B$4))*
        (Employés!$D$2:$D$231="H")*((Paramètres!$B$6="Tous")+(Employés!$H$2:$H$231=Paramètres!$B$6))*
        ((Paramètres!$B$7="Tous")+(Employés!$G$2:$G$231=Paramètres!$B$7))*
        ((Paramètres!$B$8="Tous")+(Employés!$J$2:$J$231=Paramètres!$B$8))*Employés!$L$2:$L$231)/
        SUMPRODUCT((Employés!$M$2:$M$231&lt;=Paramètres!$B$4)*((Employés!$N$2:$N$231="")+(Employés!$N$2:$N$231&gt;=Paramètres!$B$4))*
        (Employés!$D$2:$D$231="H")*((Paramètres!$B$6="Tous")+(Employés!$H$2:$H$231=Paramètres!$B$6))*
        ((Paramètres!$B$7="Tous")+(Employés!$G$2:$G$231=Paramètres!$B$7))*
        ((Paramètres!$B$8="Tous")+(Employés!$J$2:$J$231=Paramètres!$B$8))),0)</f>
        <v>0</v>
      </c>
    </row>
    <row r="20" spans="1:2">
      <c r="A20" t="s">
        <v>379</v>
      </c>
      <c r="B20" s="7">
        <f>IFERROR((B19-B18)/B18,0)</f>
        <v>0</v>
      </c>
    </row>
    <row r="21" spans="1:2">
      <c r="A21" t="s">
        <v>380</v>
      </c>
      <c r="B21" s="7">
        <f>IFERROR(
        SUMPRODUCT((Employés!$M$2:$M$231&lt;=Paramètres!$B$4)*((Employés!$N$2:$N$231="")+(Employés!$N$2:$N$231&gt;=Paramètres!$B$4))*
        (Employés!$J$2:$J$231="Intérim")*((Paramètres!$B$6="Tous")+(Employés!$H$2:$H$231=Paramètres!$B$6))*
        ((Paramètres!$B$7="Tous")+(Employés!$G$2:$G$231=Paramètres!$B$7)))/B4,0)</f>
        <v>0</v>
      </c>
    </row>
    <row r="22" spans="1:2">
      <c r="A22" t="s">
        <v>381</v>
      </c>
      <c r="B22">
        <f>SUMPRODUCT(
        (Employés!$M$2:$M$231&lt;=Paramètres!$B$4)*((Employés!$N$2:$N$231="")+(Employés!$N$2:$N$231&gt;=Paramètres!$B$4))*
        ((Paramètres!$B$6="Tous")+(Employés!$H$2:$H$231=Paramètres!$B$6))*
        ((Paramètres!$B$7="Tous")+(Employés!$G$2:$G$231=Paramètres!$B$7))*Employés!$R$2:$R$231
    )</f>
        <v>0</v>
      </c>
    </row>
    <row r="23" spans="1:2">
      <c r="A23" t="s">
        <v>382</v>
      </c>
      <c r="B23">
        <f>IFERROR(B22/B5,0)</f>
        <v>0</v>
      </c>
    </row>
  </sheetData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5"/>
  <sheetViews>
    <sheetView workbookViewId="0"/>
  </sheetViews>
  <sheetFormatPr defaultRowHeight="15"/>
  <cols>
    <col min="1" max="8" width="15.7109375" customWidth="1"/>
  </cols>
  <sheetData>
    <row r="1" spans="1:8">
      <c r="A1" s="10" t="s">
        <v>388</v>
      </c>
    </row>
    <row r="2" spans="1:8">
      <c r="A2" s="11" t="s">
        <v>389</v>
      </c>
      <c r="B2" s="12">
        <f>TEXT(Paramètres!B3,"yyyy-mm-dd") &amp; " → " &amp; TEXT(Paramètres!B4,"yyyy-mm-dd")</f>
        <v>0</v>
      </c>
      <c r="D2" s="11" t="s">
        <v>390</v>
      </c>
      <c r="E2" s="12">
        <f>IF(Paramètres!B6="Tous","Tous départements",Paramètres!B6) &amp; " ; " &amp; IF(Paramètres!B7="Tous","Toutes villes",Paramètres!B7) &amp; " ; " &amp; IF(Paramètres!B8="Tous","Tous contrats",Paramètres!B8)</f>
        <v>0</v>
      </c>
    </row>
    <row r="4" spans="1:8">
      <c r="A4" s="5" t="s">
        <v>365</v>
      </c>
      <c r="C4" s="5" t="s">
        <v>368</v>
      </c>
      <c r="E4" s="5" t="s">
        <v>391</v>
      </c>
      <c r="G4" s="5" t="s">
        <v>392</v>
      </c>
    </row>
    <row r="5" spans="1:8">
      <c r="A5" s="13">
        <f>KPI!B4</f>
        <v>0</v>
      </c>
      <c r="B5" s="14"/>
      <c r="C5" s="13">
        <f>KPI!B7</f>
        <v>0</v>
      </c>
      <c r="D5" s="14"/>
      <c r="E5" s="13">
        <f>KPI!B11</f>
        <v>0</v>
      </c>
      <c r="F5" s="14"/>
      <c r="G5" s="13">
        <f>KPI!B17</f>
        <v>0</v>
      </c>
      <c r="H5" s="14"/>
    </row>
    <row r="6" spans="1:8">
      <c r="A6" s="14"/>
      <c r="B6" s="14"/>
      <c r="C6" s="14"/>
      <c r="D6" s="14"/>
      <c r="E6" s="14"/>
      <c r="F6" s="14"/>
      <c r="G6" s="14"/>
      <c r="H6" s="14"/>
    </row>
    <row r="7" spans="1:8">
      <c r="A7" s="14"/>
      <c r="B7" s="14"/>
      <c r="C7" s="14"/>
      <c r="D7" s="14"/>
      <c r="E7" s="14"/>
      <c r="F7" s="14"/>
      <c r="G7" s="14"/>
      <c r="H7" s="14"/>
    </row>
    <row r="8" spans="1:8">
      <c r="A8" s="5" t="s">
        <v>393</v>
      </c>
      <c r="C8" s="5" t="s">
        <v>394</v>
      </c>
      <c r="E8" s="5" t="s">
        <v>395</v>
      </c>
      <c r="G8" s="5" t="s">
        <v>396</v>
      </c>
    </row>
    <row r="9" spans="1:8">
      <c r="A9" s="13">
        <f>KPI!B13</f>
        <v>0</v>
      </c>
      <c r="B9" s="14"/>
      <c r="C9" s="13">
        <f>KPI!B14</f>
        <v>0</v>
      </c>
      <c r="D9" s="14"/>
      <c r="E9" s="13">
        <f>KPI!B15</f>
        <v>0</v>
      </c>
      <c r="F9" s="14"/>
      <c r="G9" s="13">
        <f>KPI!B20</f>
        <v>0</v>
      </c>
      <c r="H9" s="14"/>
    </row>
    <row r="10" spans="1:8">
      <c r="A10" s="14"/>
      <c r="B10" s="14"/>
      <c r="C10" s="14"/>
      <c r="D10" s="14"/>
      <c r="E10" s="14"/>
      <c r="F10" s="14"/>
      <c r="G10" s="14"/>
      <c r="H10" s="14"/>
    </row>
    <row r="11" spans="1:8">
      <c r="A11" s="14"/>
      <c r="B11" s="14"/>
      <c r="C11" s="14"/>
      <c r="D11" s="14"/>
      <c r="E11" s="14"/>
      <c r="F11" s="14"/>
      <c r="G11" s="14"/>
      <c r="H11" s="14"/>
    </row>
    <row r="45" spans="1:1">
      <c r="A45" s="12" t="s">
        <v>397</v>
      </c>
    </row>
  </sheetData>
  <mergeCells count="8">
    <mergeCell ref="A5:B7"/>
    <mergeCell ref="C5:D7"/>
    <mergeCell ref="E5:F7"/>
    <mergeCell ref="G5:H7"/>
    <mergeCell ref="A9:B11"/>
    <mergeCell ref="C9:D11"/>
    <mergeCell ref="E9:F11"/>
    <mergeCell ref="G9:H11"/>
  </mergeCells>
  <conditionalFormatting sqref="C5">
    <cfRule type="expression" dxfId="0" priority="1">
      <formula>KPI!B7&lt;=Paramètres!B10</formula>
    </cfRule>
    <cfRule type="expression" dxfId="1" priority="2">
      <formula>AND(KPI!B7&gt;Paramètres!B10,KPI!B7&lt;=Paramètres!B10*1.2)</formula>
    </cfRule>
    <cfRule type="expression" dxfId="2" priority="3">
      <formula>KPI!B7&gt;Paramètres!B10*1.2</formula>
    </cfRule>
  </conditionalFormatting>
  <conditionalFormatting sqref="C9">
    <cfRule type="expression" dxfId="0" priority="7">
      <formula>KPI!B14&lt;=Paramètres!B13</formula>
    </cfRule>
    <cfRule type="expression" dxfId="1" priority="8">
      <formula>AND(KPI!B14&gt;Paramètres!B13,KPI!B14&lt;=Paramètres!B13*1.2)</formula>
    </cfRule>
    <cfRule type="expression" dxfId="2" priority="9">
      <formula>KPI!B14&gt;Paramètres!B13*1.2</formula>
    </cfRule>
  </conditionalFormatting>
  <conditionalFormatting sqref="E5">
    <cfRule type="expression" dxfId="0" priority="4">
      <formula>KPI!B11&lt;=Paramètres!B11</formula>
    </cfRule>
    <cfRule type="expression" dxfId="1" priority="5">
      <formula>AND(KPI!B11&gt;Paramètres!B11,KPI!B11&lt;=Paramètres!B11*1.25)</formula>
    </cfRule>
    <cfRule type="expression" dxfId="2" priority="6">
      <formula>KPI!B11&gt;Paramètres!B11*1.25</formula>
    </cfRule>
  </conditionalFormatting>
  <conditionalFormatting sqref="E9">
    <cfRule type="expression" dxfId="0" priority="10">
      <formula>KPI!B15&lt;=Paramètres!B14</formula>
    </cfRule>
    <cfRule type="expression" dxfId="1" priority="11">
      <formula>AND(KPI!B15&gt;Paramètres!B14,KPI!B15&lt;=Paramètres!B14*1.25)</formula>
    </cfRule>
    <cfRule type="expression" dxfId="2" priority="12">
      <formula>KPI!B15&gt;Paramètres!B14*1.25</formula>
    </cfRule>
  </conditionalFormatting>
  <pageMargins left="0.3" right="0.3" top="0.5" bottom="0.5" header="0.3" footer="0.3"/>
  <pageSetup orientation="landscape"/>
  <headerFooter>
    <oddFooter>&amp;Llecoursgratuit.com&amp;C— Modèle Tableau de Bord RH (France)&amp;RPage &amp;P / &amp;N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16"/>
  <sheetViews>
    <sheetView workbookViewId="0"/>
  </sheetViews>
  <sheetFormatPr defaultRowHeight="15"/>
  <sheetData>
    <row r="1" spans="1:1">
      <c r="A1" s="3" t="s">
        <v>398</v>
      </c>
    </row>
    <row r="3" spans="1:1">
      <c r="A3" s="12" t="s">
        <v>399</v>
      </c>
    </row>
    <row r="4" spans="1:1">
      <c r="A4" s="12" t="s">
        <v>400</v>
      </c>
    </row>
    <row r="5" spans="1:1">
      <c r="A5" s="12" t="s">
        <v>401</v>
      </c>
    </row>
    <row r="6" spans="1:1">
      <c r="A6" s="12" t="s">
        <v>402</v>
      </c>
    </row>
    <row r="7" spans="1:1">
      <c r="A7" s="12" t="s">
        <v>403</v>
      </c>
    </row>
    <row r="9" spans="1:1">
      <c r="A9" s="4" t="s">
        <v>404</v>
      </c>
    </row>
    <row r="10" spans="1:1">
      <c r="A10" s="12" t="s">
        <v>405</v>
      </c>
    </row>
    <row r="12" spans="1:1">
      <c r="A12" s="4" t="s">
        <v>406</v>
      </c>
    </row>
    <row r="13" spans="1:1">
      <c r="A13" s="12" t="s">
        <v>407</v>
      </c>
    </row>
    <row r="15" spans="1:1">
      <c r="A15" s="4" t="s">
        <v>408</v>
      </c>
    </row>
    <row r="16" spans="1:1">
      <c r="A16" s="12" t="s">
        <v>409</v>
      </c>
    </row>
  </sheetData>
  <pageMargins left="0.7" right="0.7" top="0.75" bottom="0.75" header="0.3" footer="0.3"/>
  <headerFooter>
    <oddFooter>&amp;Llecoursgratuit.com&amp;C— Modèle Tableau de Bord RH (France)&amp;RPage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Employés</vt:lpstr>
      <vt:lpstr>Absences</vt:lpstr>
      <vt:lpstr>Recrutements</vt:lpstr>
      <vt:lpstr>Paramètres</vt:lpstr>
      <vt:lpstr>KPI</vt:lpstr>
      <vt:lpstr>Dashboard — One Page</vt:lpstr>
      <vt:lpstr>Mode d’emploi</vt:lpstr>
      <vt:lpstr>'Dashboard — One Page'!Print_Area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2025-10-04T11:24:02Z</dcterms:created>
  <dcterms:modified xsi:type="dcterms:W3CDTF">2025-10-04T11:24:02Z</dcterms:modified>
</cp:coreProperties>
</file>