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etres" sheetId="1" state="visible" r:id="rId1"/>
    <sheet xmlns:r="http://schemas.openxmlformats.org/officeDocument/2006/relationships" name="Eleves" sheetId="2" state="visible" r:id="rId2"/>
    <sheet xmlns:r="http://schemas.openxmlformats.org/officeDocument/2006/relationships" name="RDV" sheetId="3" state="visible" r:id="rId3"/>
    <sheet xmlns:r="http://schemas.openxmlformats.org/officeDocument/2006/relationships" name="Suivi" sheetId="4" state="visible" r:id="rId4"/>
    <sheet xmlns:r="http://schemas.openxmlformats.org/officeDocument/2006/relationships" name="Fiche_A4" sheetId="5" state="visible" r:id="rId5"/>
  </sheets>
  <definedNames>
    <definedName name="Liste_Niveau">=Parametres!$B$4:$B$15</definedName>
    <definedName name="Liste_Classe">=Parametres!$B$17:$B$28</definedName>
    <definedName name="Liste_Motif">=Parametres!$B$30:$B$36</definedName>
    <definedName name="Liste_StatutRDV">=Parametres!$B$38:$B$42</definedName>
    <definedName name="Liste_TypeRDV">=Parametres!$B$44:$B$46</definedName>
    <definedName name="Liste_Demandeur">=Parametres!$B$48:$B$52</definedName>
    <definedName name="Liste_StatutSuivi">=Parametres!$B$54:$B$56</definedName>
    <definedName name="Liste_LienResponsable">=Parametres!$B$58:$B$61</definedName>
    <definedName name="Liste_Lieu">=Parametres!$B$63:$B$67</definedName>
    <definedName name="Liste_Eleves">=Eleves!$B$4:$B$500</definedName>
    <definedName name="_xlnm._FilterDatabase" localSheetId="2" hidden="1">'RDV'!$A$6:$T$60</definedName>
    <definedName name="_xlnm._FilterDatabase" localSheetId="3" hidden="1">'Suivi'!$A$6:$J$59</definedName>
    <definedName name="_xlnm.Print_Area" localSheetId="4">'Fiche_A4'!$A$1:$M$29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/mm/yyyy"/>
  </numFmts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</fonts>
  <fills count="5">
    <fill>
      <patternFill/>
    </fill>
    <fill>
      <patternFill patternType="gray125"/>
    </fill>
    <fill>
      <patternFill patternType="solid">
        <fgColor rgb="001E40AF"/>
      </patternFill>
    </fill>
    <fill>
      <patternFill patternType="solid">
        <fgColor rgb="00E5E7EB"/>
      </patternFill>
    </fill>
    <fill>
      <patternFill patternType="solid">
        <fgColor rgb="00E8F0FE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2" fillId="4" borderId="1" pivotButton="0" quotePrefix="0" xfId="0"/>
    <xf numFmtId="0" fontId="0" fillId="0" borderId="1" pivotButton="0" quotePrefix="0" xfId="0"/>
    <xf numFmtId="0" fontId="0" fillId="0" borderId="1" applyAlignment="1" pivotButton="0" quotePrefix="0" xfId="0">
      <alignment vertical="center" wrapText="1"/>
    </xf>
    <xf numFmtId="165" fontId="0" fillId="0" borderId="1" applyAlignment="1" pivotButton="0" quotePrefix="0" xfId="0">
      <alignment vertical="center" wrapText="1"/>
    </xf>
    <xf numFmtId="0" fontId="2" fillId="0" borderId="1" applyAlignment="1" pivotButton="0" quotePrefix="0" xfId="0">
      <alignment vertical="center"/>
    </xf>
    <xf numFmtId="0" fontId="2" fillId="0" borderId="0" pivotButton="0" quotePrefix="0" xfId="0"/>
    <xf numFmtId="0" fontId="2" fillId="4" borderId="0" pivotButton="0" quotePrefix="0" xfId="0"/>
    <xf numFmtId="0" fontId="2" fillId="0" borderId="1" pivotButton="0" quotePrefix="0" xfId="0"/>
    <xf numFmtId="0" fontId="0" fillId="0" borderId="1" applyAlignment="1" pivotButton="0" quotePrefix="0" xfId="0">
      <alignment wrapText="1"/>
    </xf>
  </cellXfs>
  <cellStyles count="1">
    <cellStyle name="Normal" xfId="0" builtinId="0" hidden="0"/>
  </cellStyles>
  <dxfs count="7">
    <dxf>
      <fill>
        <patternFill patternType="solid">
          <fgColor rgb="00E3F2FD"/>
          <bgColor rgb="00E3F2FD"/>
        </patternFill>
      </fill>
    </dxf>
    <dxf>
      <fill>
        <patternFill patternType="solid">
          <fgColor rgb="00FFF2CC"/>
          <bgColor rgb="00FFF2CC"/>
        </patternFill>
      </fill>
    </dxf>
    <dxf>
      <fill>
        <patternFill patternType="solid">
          <fgColor rgb="00D9EAD3"/>
          <bgColor rgb="00D9EAD3"/>
        </patternFill>
      </fill>
    </dxf>
    <dxf>
      <fill>
        <patternFill patternType="solid">
          <fgColor rgb="00FAD7E0"/>
          <bgColor rgb="00FAD7E0"/>
        </patternFill>
      </fill>
    </dxf>
    <dxf>
      <fill>
        <patternFill patternType="solid">
          <fgColor rgb="00F8D7DA"/>
          <bgColor rgb="00F8D7DA"/>
        </patternFill>
      </fill>
    </dxf>
    <dxf>
      <fill>
        <patternFill patternType="solid">
          <fgColor rgb="00FCE4E4"/>
        </patternFill>
      </fill>
    </dxf>
    <dxf>
      <fill>
        <patternFill patternType="solid">
          <fgColor rgb="00FAD7E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ables/table1.xml><?xml version="1.0" encoding="utf-8"?>
<table xmlns="http://schemas.openxmlformats.org/spreadsheetml/2006/main" id="1" name="t_rdv" displayName="t_rdv" ref="A6:T60" headerRowCount="1">
  <autoFilter ref="A6:T60"/>
  <tableColumns count="20">
    <tableColumn id="1" name="ID RDV"/>
    <tableColumn id="2" name="Date"/>
    <tableColumn id="3" name="Heure"/>
    <tableColumn id="4" name="Élève"/>
    <tableColumn id="5" name="Niveau"/>
    <tableColumn id="6" name="Classe"/>
    <tableColumn id="7" name="Demandeur"/>
    <tableColumn id="8" name="Type RDV"/>
    <tableColumn id="9" name="Statut"/>
    <tableColumn id="10" name="Motif principal"/>
    <tableColumn id="11" name="Motifs (libre)"/>
    <tableColumn id="12" name="Lieu/Visio"/>
    <tableColumn id="13" name="Participants"/>
    <tableColumn id="14" name="Compte rendu (synthèse)"/>
    <tableColumn id="15" name="Doc/Lien"/>
    <tableColumn id="16" name="Suivi requis (Oui/Non)"/>
    <tableColumn id="17" name="Date de relance"/>
    <tableColumn id="18" name="Action suivante (libre)"/>
    <tableColumn id="19" name="Responsable du suivi"/>
    <tableColumn id="20" name="Statut suivi"/>
  </tableColumns>
  <tableStyleInfo name="TableStyleMedium9" showRowStripes="1" showColumnStripes="0"/>
</table>
</file>

<file path=xl/tables/table2.xml><?xml version="1.0" encoding="utf-8"?>
<table xmlns="http://schemas.openxmlformats.org/spreadsheetml/2006/main" id="2" name="t_suivi" displayName="t_suivi" ref="A6:J59" headerRowCount="1">
  <autoFilter ref="A6:J59"/>
  <tableColumns count="10">
    <tableColumn id="1" name="ID RDV"/>
    <tableColumn id="2" name="Élève (auto)"/>
    <tableColumn id="3" name="Action de suivi"/>
    <tableColumn id="4" name="Responsable"/>
    <tableColumn id="5" name="Échéance"/>
    <tableColumn id="6" name="Statut"/>
    <tableColumn id="7" name="Preuves/Lien"/>
    <tableColumn id="8" name="Commentaires"/>
    <tableColumn id="9" name="Date clôture"/>
    <tableColumn id="10" name="Rappel (Oui/Non)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LISTES &amp; PARAMÈTRES — RENCONTRES PARENTS–ÉLÈVES</t>
        </is>
      </c>
    </row>
    <row r="2">
      <c r="A2" t="inlineStr">
        <is>
          <t>Liste</t>
        </is>
      </c>
      <c r="B2" t="inlineStr">
        <is>
          <t>Valeur</t>
        </is>
      </c>
    </row>
    <row r="3">
      <c r="A3" s="2" t="n"/>
      <c r="B3" s="2" t="n"/>
    </row>
    <row r="4">
      <c r="A4" t="inlineStr">
        <is>
          <t>Niveau</t>
        </is>
      </c>
      <c r="B4" t="inlineStr">
        <is>
          <t>CP</t>
        </is>
      </c>
    </row>
    <row r="5">
      <c r="B5" t="inlineStr">
        <is>
          <t>CE1</t>
        </is>
      </c>
    </row>
    <row r="6">
      <c r="B6" t="inlineStr">
        <is>
          <t>CE2</t>
        </is>
      </c>
    </row>
    <row r="7">
      <c r="B7" t="inlineStr">
        <is>
          <t>CM1</t>
        </is>
      </c>
    </row>
    <row r="8">
      <c r="B8" t="inlineStr">
        <is>
          <t>CM2</t>
        </is>
      </c>
    </row>
    <row r="9">
      <c r="B9" t="inlineStr">
        <is>
          <t>6e</t>
        </is>
      </c>
    </row>
    <row r="10">
      <c r="B10" t="inlineStr">
        <is>
          <t>5e</t>
        </is>
      </c>
    </row>
    <row r="11">
      <c r="B11" t="inlineStr">
        <is>
          <t>4e</t>
        </is>
      </c>
    </row>
    <row r="12">
      <c r="B12" t="inlineStr">
        <is>
          <t>3e</t>
        </is>
      </c>
    </row>
    <row r="13">
      <c r="B13" t="inlineStr">
        <is>
          <t>Seconde</t>
        </is>
      </c>
    </row>
    <row r="14">
      <c r="B14" t="inlineStr">
        <is>
          <t>Première</t>
        </is>
      </c>
    </row>
    <row r="15">
      <c r="B15" t="inlineStr">
        <is>
          <t>Terminale</t>
        </is>
      </c>
    </row>
    <row r="16"/>
    <row r="17">
      <c r="A17" t="inlineStr">
        <is>
          <t>Classe</t>
        </is>
      </c>
      <c r="B17" t="inlineStr">
        <is>
          <t>6A</t>
        </is>
      </c>
    </row>
    <row r="18">
      <c r="B18" t="inlineStr">
        <is>
          <t>6B</t>
        </is>
      </c>
    </row>
    <row r="19">
      <c r="B19" t="inlineStr">
        <is>
          <t>5A</t>
        </is>
      </c>
    </row>
    <row r="20">
      <c r="B20" t="inlineStr">
        <is>
          <t>5B</t>
        </is>
      </c>
    </row>
    <row r="21">
      <c r="B21" t="inlineStr">
        <is>
          <t>4A</t>
        </is>
      </c>
    </row>
    <row r="22">
      <c r="B22" t="inlineStr">
        <is>
          <t>4B</t>
        </is>
      </c>
    </row>
    <row r="23">
      <c r="B23" t="inlineStr">
        <is>
          <t>3A</t>
        </is>
      </c>
    </row>
    <row r="24">
      <c r="B24" t="inlineStr">
        <is>
          <t>3B</t>
        </is>
      </c>
    </row>
    <row r="25">
      <c r="B25" t="inlineStr">
        <is>
          <t>Seconde 1</t>
        </is>
      </c>
    </row>
    <row r="26">
      <c r="B26" t="inlineStr">
        <is>
          <t>Seconde 2</t>
        </is>
      </c>
    </row>
    <row r="27">
      <c r="B27" t="inlineStr">
        <is>
          <t>Première A</t>
        </is>
      </c>
    </row>
    <row r="28">
      <c r="B28" t="inlineStr">
        <is>
          <t>Terminale S</t>
        </is>
      </c>
    </row>
    <row r="29"/>
    <row r="30">
      <c r="A30" t="inlineStr">
        <is>
          <t>Motif</t>
        </is>
      </c>
      <c r="B30" t="inlineStr">
        <is>
          <t>Bilan périodique</t>
        </is>
      </c>
    </row>
    <row r="31">
      <c r="B31" t="inlineStr">
        <is>
          <t>Résultats/notes</t>
        </is>
      </c>
    </row>
    <row r="32">
      <c r="B32" t="inlineStr">
        <is>
          <t>Comportement</t>
        </is>
      </c>
    </row>
    <row r="33">
      <c r="B33" t="inlineStr">
        <is>
          <t>Assiduité/retards</t>
        </is>
      </c>
    </row>
    <row r="34">
      <c r="B34" t="inlineStr">
        <is>
          <t>Orientation</t>
        </is>
      </c>
    </row>
    <row r="35">
      <c r="B35" t="inlineStr">
        <is>
          <t>Santé/Besoins particuliers</t>
        </is>
      </c>
    </row>
    <row r="36">
      <c r="B36" t="inlineStr">
        <is>
          <t>Autre</t>
        </is>
      </c>
    </row>
    <row r="37"/>
    <row r="38">
      <c r="A38" t="inlineStr">
        <is>
          <t>StatutRDV</t>
        </is>
      </c>
      <c r="B38" t="inlineStr">
        <is>
          <t>Planifié</t>
        </is>
      </c>
    </row>
    <row r="39">
      <c r="B39" t="inlineStr">
        <is>
          <t>Reporté</t>
        </is>
      </c>
    </row>
    <row r="40">
      <c r="B40" t="inlineStr">
        <is>
          <t>Réalisé</t>
        </is>
      </c>
    </row>
    <row r="41">
      <c r="B41" t="inlineStr">
        <is>
          <t>Absent</t>
        </is>
      </c>
    </row>
    <row r="42">
      <c r="B42" t="inlineStr">
        <is>
          <t>Annulé</t>
        </is>
      </c>
    </row>
    <row r="43"/>
    <row r="44">
      <c r="A44" t="inlineStr">
        <is>
          <t>TypeRDV</t>
        </is>
      </c>
      <c r="B44" t="inlineStr">
        <is>
          <t>Présentiel</t>
        </is>
      </c>
    </row>
    <row r="45">
      <c r="B45" t="inlineStr">
        <is>
          <t>Visio</t>
        </is>
      </c>
    </row>
    <row r="46">
      <c r="B46" t="inlineStr">
        <is>
          <t>Téléphone</t>
        </is>
      </c>
    </row>
    <row r="47"/>
    <row r="48">
      <c r="A48" t="inlineStr">
        <is>
          <t>Demandeur</t>
        </is>
      </c>
      <c r="B48" t="inlineStr">
        <is>
          <t>Parent</t>
        </is>
      </c>
    </row>
    <row r="49">
      <c r="B49" t="inlineStr">
        <is>
          <t>Professeur</t>
        </is>
      </c>
    </row>
    <row r="50">
      <c r="B50" t="inlineStr">
        <is>
          <t>CPE</t>
        </is>
      </c>
    </row>
    <row r="51">
      <c r="B51" t="inlineStr">
        <is>
          <t>Direction</t>
        </is>
      </c>
    </row>
    <row r="52">
      <c r="B52" t="inlineStr">
        <is>
          <t>Élève</t>
        </is>
      </c>
    </row>
    <row r="53"/>
    <row r="54">
      <c r="A54" t="inlineStr">
        <is>
          <t>StatutSuivi</t>
        </is>
      </c>
      <c r="B54" t="inlineStr">
        <is>
          <t>À faire</t>
        </is>
      </c>
    </row>
    <row r="55">
      <c r="B55" t="inlineStr">
        <is>
          <t>En cours</t>
        </is>
      </c>
    </row>
    <row r="56">
      <c r="B56" t="inlineStr">
        <is>
          <t>Clôturé</t>
        </is>
      </c>
    </row>
    <row r="57"/>
    <row r="58">
      <c r="A58" t="inlineStr">
        <is>
          <t>LienResponsable</t>
        </is>
      </c>
      <c r="B58" t="inlineStr">
        <is>
          <t>Père</t>
        </is>
      </c>
    </row>
    <row r="59">
      <c r="B59" t="inlineStr">
        <is>
          <t>Mère</t>
        </is>
      </c>
    </row>
    <row r="60">
      <c r="B60" t="inlineStr">
        <is>
          <t>Tuteur</t>
        </is>
      </c>
    </row>
    <row r="61">
      <c r="B61" t="inlineStr">
        <is>
          <t>Responsable légal</t>
        </is>
      </c>
    </row>
    <row r="62"/>
    <row r="63">
      <c r="A63" t="inlineStr">
        <is>
          <t>Lieu</t>
        </is>
      </c>
      <c r="B63" t="inlineStr">
        <is>
          <t>Bureau Vie Scolaire</t>
        </is>
      </c>
    </row>
    <row r="64">
      <c r="B64" t="inlineStr">
        <is>
          <t>Salle A</t>
        </is>
      </c>
    </row>
    <row r="65">
      <c r="B65" t="inlineStr">
        <is>
          <t>Salle B</t>
        </is>
      </c>
    </row>
    <row r="66">
      <c r="B66" t="inlineStr">
        <is>
          <t>En ligne (Visio)</t>
        </is>
      </c>
    </row>
    <row r="67">
      <c r="B67" t="inlineStr">
        <is>
          <t>Téléphone</t>
        </is>
      </c>
    </row>
    <row r="68"/>
  </sheetData>
  <mergeCells count="1">
    <mergeCell ref="A1:G2"/>
  </mergeCells>
  <pageMargins left="0.4" right="0.4" top="0.6" bottom="0.6" header="0.3" footer="0.3"/>
  <pageSetup orientation="portrait" paperSize="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P6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16" customWidth="1" min="3" max="3"/>
    <col width="14" customWidth="1" min="4" max="4"/>
    <col width="10" customWidth="1" min="5" max="5"/>
    <col width="12" customWidth="1" min="6" max="6"/>
    <col width="20" customWidth="1" min="7" max="7"/>
    <col width="16" customWidth="1" min="8" max="8"/>
    <col width="16" customWidth="1" min="9" max="9"/>
    <col width="26" customWidth="1" min="10" max="10"/>
    <col width="20" customWidth="1" min="11" max="11"/>
    <col width="12" customWidth="1" min="12" max="12"/>
    <col width="16" customWidth="1" min="13" max="13"/>
    <col width="26" customWidth="1" min="14" max="14"/>
    <col width="28" customWidth="1" min="15" max="15"/>
    <col width="18" customWidth="1" min="16" max="16"/>
  </cols>
  <sheetData>
    <row r="1">
      <c r="A1" s="1" t="inlineStr">
        <is>
          <t>RÉPERTOIRE ÉLÈVES</t>
        </is>
      </c>
    </row>
    <row r="2"/>
    <row r="3">
      <c r="A3" s="3" t="inlineStr">
        <is>
          <t>ID Élève</t>
        </is>
      </c>
      <c r="B3" s="3" t="inlineStr">
        <is>
          <t>Nom</t>
        </is>
      </c>
      <c r="C3" s="3" t="inlineStr">
        <is>
          <t>Prénom</t>
        </is>
      </c>
      <c r="D3" s="3" t="inlineStr">
        <is>
          <t>Date de naissance</t>
        </is>
      </c>
      <c r="E3" s="3" t="inlineStr">
        <is>
          <t>Niveau</t>
        </is>
      </c>
      <c r="F3" s="3" t="inlineStr">
        <is>
          <t>Classe</t>
        </is>
      </c>
      <c r="G3" s="3" t="inlineStr">
        <is>
          <t>Responsable 1 (Nom)</t>
        </is>
      </c>
      <c r="H3" s="3" t="inlineStr">
        <is>
          <t>Lien (Père/Mère/Tuteur)</t>
        </is>
      </c>
      <c r="I3" s="3" t="inlineStr">
        <is>
          <t>Tel 1</t>
        </is>
      </c>
      <c r="J3" s="3" t="inlineStr">
        <is>
          <t>Email 1</t>
        </is>
      </c>
      <c r="K3" s="3" t="inlineStr">
        <is>
          <t>Responsable 2 (Nom)</t>
        </is>
      </c>
      <c r="L3" s="3" t="inlineStr">
        <is>
          <t>Lien 2</t>
        </is>
      </c>
      <c r="M3" s="3" t="inlineStr">
        <is>
          <t>Tel 2</t>
        </is>
      </c>
      <c r="N3" s="3" t="inlineStr">
        <is>
          <t>Email 2</t>
        </is>
      </c>
      <c r="O3" s="3" t="inlineStr">
        <is>
          <t>Remarques</t>
        </is>
      </c>
      <c r="P3" s="3" t="inlineStr">
        <is>
          <t>Besoin particulier (Oui/Non)</t>
        </is>
      </c>
    </row>
    <row r="4">
      <c r="A4" s="4" t="inlineStr">
        <is>
          <t>EL0001</t>
        </is>
      </c>
      <c r="B4" s="4" t="inlineStr">
        <is>
          <t>Martin</t>
        </is>
      </c>
      <c r="C4" s="4" t="inlineStr">
        <is>
          <t>Lina</t>
        </is>
      </c>
      <c r="D4" s="4" t="inlineStr">
        <is>
          <t>12/04/2012</t>
        </is>
      </c>
      <c r="E4" s="4" t="inlineStr">
        <is>
          <t>4e</t>
        </is>
      </c>
      <c r="F4" s="4" t="inlineStr">
        <is>
          <t>4A</t>
        </is>
      </c>
      <c r="G4" s="4" t="inlineStr">
        <is>
          <t>Anne Martin</t>
        </is>
      </c>
      <c r="H4" s="4" t="inlineStr">
        <is>
          <t>Mère</t>
        </is>
      </c>
      <c r="I4" s="4" t="inlineStr">
        <is>
          <t>+33 6 11 22 33 44</t>
        </is>
      </c>
      <c r="J4" s="4" t="inlineStr">
        <is>
          <t>anne.martin@mail.com</t>
        </is>
      </c>
      <c r="K4" s="4" t="inlineStr">
        <is>
          <t>—</t>
        </is>
      </c>
      <c r="L4" s="4" t="inlineStr">
        <is>
          <t>—</t>
        </is>
      </c>
      <c r="M4" s="4" t="inlineStr"/>
      <c r="N4" s="4" t="inlineStr"/>
      <c r="O4" s="4" t="inlineStr">
        <is>
          <t>RAS</t>
        </is>
      </c>
      <c r="P4" s="4" t="inlineStr">
        <is>
          <t>Non</t>
        </is>
      </c>
    </row>
    <row r="5">
      <c r="A5" s="4" t="inlineStr">
        <is>
          <t>EL0002</t>
        </is>
      </c>
      <c r="B5" s="4" t="inlineStr">
        <is>
          <t>Benali</t>
        </is>
      </c>
      <c r="C5" s="4" t="inlineStr">
        <is>
          <t>Yassine</t>
        </is>
      </c>
      <c r="D5" s="4" t="inlineStr">
        <is>
          <t>03/09/2011</t>
        </is>
      </c>
      <c r="E5" s="4" t="inlineStr">
        <is>
          <t>3e</t>
        </is>
      </c>
      <c r="F5" s="4" t="inlineStr">
        <is>
          <t>3B</t>
        </is>
      </c>
      <c r="G5" s="4" t="inlineStr">
        <is>
          <t>Karim Benali</t>
        </is>
      </c>
      <c r="H5" s="4" t="inlineStr">
        <is>
          <t>Père</t>
        </is>
      </c>
      <c r="I5" s="4" t="inlineStr">
        <is>
          <t>+33 6 55 44 33 22</t>
        </is>
      </c>
      <c r="J5" s="4" t="inlineStr">
        <is>
          <t>k.benali@mail.com</t>
        </is>
      </c>
      <c r="K5" s="4" t="inlineStr">
        <is>
          <t>—</t>
        </is>
      </c>
      <c r="L5" s="4" t="inlineStr">
        <is>
          <t>—</t>
        </is>
      </c>
      <c r="M5" s="4" t="inlineStr"/>
      <c r="N5" s="4" t="inlineStr"/>
      <c r="O5" s="4" t="inlineStr">
        <is>
          <t>Dyslexie (aménagements)</t>
        </is>
      </c>
      <c r="P5" s="4" t="inlineStr">
        <is>
          <t>Oui</t>
        </is>
      </c>
    </row>
    <row r="6">
      <c r="A6" s="4" t="inlineStr">
        <is>
          <t>EL0003</t>
        </is>
      </c>
      <c r="B6" s="4" t="inlineStr">
        <is>
          <t>Dupont</t>
        </is>
      </c>
      <c r="C6" s="4" t="inlineStr">
        <is>
          <t>Leo</t>
        </is>
      </c>
      <c r="D6" s="4" t="inlineStr">
        <is>
          <t>21/11/2013</t>
        </is>
      </c>
      <c r="E6" s="4" t="inlineStr">
        <is>
          <t>5e</t>
        </is>
      </c>
      <c r="F6" s="4" t="inlineStr">
        <is>
          <t>5A</t>
        </is>
      </c>
      <c r="G6" s="4" t="inlineStr">
        <is>
          <t>Sophie Dupont</t>
        </is>
      </c>
      <c r="H6" s="4" t="inlineStr">
        <is>
          <t>Mère</t>
        </is>
      </c>
      <c r="I6" s="4" t="inlineStr">
        <is>
          <t>+33 6 77 88 99 00</t>
        </is>
      </c>
      <c r="J6" s="4" t="inlineStr">
        <is>
          <t>sophie.dupont@mail.com</t>
        </is>
      </c>
      <c r="K6" s="4" t="inlineStr">
        <is>
          <t>—</t>
        </is>
      </c>
      <c r="L6" s="4" t="inlineStr">
        <is>
          <t>—</t>
        </is>
      </c>
      <c r="M6" s="4" t="inlineStr"/>
      <c r="N6" s="4" t="inlineStr"/>
      <c r="O6" s="4" t="inlineStr">
        <is>
          <t>Suivi orientation</t>
        </is>
      </c>
      <c r="P6" s="4" t="inlineStr">
        <is>
          <t>Non</t>
        </is>
      </c>
    </row>
  </sheetData>
  <mergeCells count="1">
    <mergeCell ref="A1:P2"/>
  </mergeCells>
  <dataValidations count="5">
    <dataValidation sqref="E4:E500" showErrorMessage="1" showInputMessage="1" allowBlank="1" type="list">
      <formula1>=Liste_Niveau</formula1>
    </dataValidation>
    <dataValidation sqref="F4:F500" showErrorMessage="1" showInputMessage="1" allowBlank="1" type="list">
      <formula1>=Liste_Classe</formula1>
    </dataValidation>
    <dataValidation sqref="H4:H500" showErrorMessage="1" showInputMessage="1" allowBlank="1" type="list">
      <formula1>=Liste_LienResponsable</formula1>
    </dataValidation>
    <dataValidation sqref="L4:L500" showErrorMessage="1" showInputMessage="1" allowBlank="1" type="list">
      <formula1>=Liste_LienResponsable</formula1>
    </dataValidation>
    <dataValidation sqref="P4:P500" showErrorMessage="1" showInputMessage="1" allowBlank="1" type="list">
      <formula1>"Oui,Non"</formula1>
    </dataValidation>
  </dataValidations>
  <pageMargins left="0.4" right="0.4" top="0.6" bottom="0.6" header="0.3" footer="0.3"/>
  <pageSetup orientation="portrait" paperSize="9" fitToHeight="1" fitToWidth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U60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0" customWidth="1" min="3" max="3"/>
    <col width="20" customWidth="1" min="4" max="4"/>
    <col width="10" customWidth="1" min="5" max="5"/>
    <col width="10" customWidth="1" min="6" max="6"/>
    <col width="14" customWidth="1" min="7" max="7"/>
    <col width="12" customWidth="1" min="8" max="8"/>
    <col width="12" customWidth="1" min="9" max="9"/>
    <col width="18" customWidth="1" min="10" max="10"/>
    <col width="24" customWidth="1" min="11" max="11"/>
    <col width="16" customWidth="1" min="12" max="12"/>
    <col width="22" customWidth="1" min="13" max="13"/>
    <col width="36" customWidth="1" min="14" max="14"/>
    <col width="22" customWidth="1" min="15" max="15"/>
    <col width="12" customWidth="1" min="16" max="16"/>
    <col width="14" customWidth="1" min="17" max="17"/>
    <col width="26" customWidth="1" min="18" max="18"/>
    <col width="18" customWidth="1" min="19" max="19"/>
    <col width="14" customWidth="1" min="20" max="20"/>
  </cols>
  <sheetData>
    <row r="1">
      <c r="A1" s="1" t="inlineStr">
        <is>
          <t>SUIVI DES RDV PARENTS–ÉLÈVES</t>
        </is>
      </c>
    </row>
    <row r="2"/>
    <row r="6">
      <c r="A6" s="3" t="inlineStr">
        <is>
          <t>ID RDV</t>
        </is>
      </c>
      <c r="B6" s="3" t="inlineStr">
        <is>
          <t>Date</t>
        </is>
      </c>
      <c r="C6" s="3" t="inlineStr">
        <is>
          <t>Heure</t>
        </is>
      </c>
      <c r="D6" s="3" t="inlineStr">
        <is>
          <t>Élève</t>
        </is>
      </c>
      <c r="E6" s="3" t="inlineStr">
        <is>
          <t>Niveau</t>
        </is>
      </c>
      <c r="F6" s="3" t="inlineStr">
        <is>
          <t>Classe</t>
        </is>
      </c>
      <c r="G6" s="3" t="inlineStr">
        <is>
          <t>Demandeur</t>
        </is>
      </c>
      <c r="H6" s="3" t="inlineStr">
        <is>
          <t>Type RDV</t>
        </is>
      </c>
      <c r="I6" s="3" t="inlineStr">
        <is>
          <t>Statut</t>
        </is>
      </c>
      <c r="J6" s="3" t="inlineStr">
        <is>
          <t>Motif principal</t>
        </is>
      </c>
      <c r="K6" s="3" t="inlineStr">
        <is>
          <t>Motifs (libre)</t>
        </is>
      </c>
      <c r="L6" s="3" t="inlineStr">
        <is>
          <t>Lieu/Visio</t>
        </is>
      </c>
      <c r="M6" s="3" t="inlineStr">
        <is>
          <t>Participants</t>
        </is>
      </c>
      <c r="N6" s="3" t="inlineStr">
        <is>
          <t>Compte rendu (synthèse)</t>
        </is>
      </c>
      <c r="O6" s="3" t="inlineStr">
        <is>
          <t>Doc/Lien</t>
        </is>
      </c>
      <c r="P6" s="3" t="inlineStr">
        <is>
          <t>Suivi requis (Oui/Non)</t>
        </is>
      </c>
      <c r="Q6" s="3" t="inlineStr">
        <is>
          <t>Date de relance</t>
        </is>
      </c>
      <c r="R6" s="3" t="inlineStr">
        <is>
          <t>Action suivante (libre)</t>
        </is>
      </c>
      <c r="S6" s="3" t="inlineStr">
        <is>
          <t>Responsable du suivi</t>
        </is>
      </c>
      <c r="T6" s="3" t="inlineStr">
        <is>
          <t>Statut suivi</t>
        </is>
      </c>
    </row>
    <row r="7">
      <c r="A7" s="5">
        <f>TEXT(1,"RDV-0000")</f>
        <v/>
      </c>
      <c r="B7" s="6" t="n">
        <v>45946</v>
      </c>
      <c r="C7" s="5" t="inlineStr">
        <is>
          <t>17:00</t>
        </is>
      </c>
      <c r="D7" s="5" t="inlineStr">
        <is>
          <t>Lina</t>
        </is>
      </c>
      <c r="E7" s="5" t="inlineStr">
        <is>
          <t>4e</t>
        </is>
      </c>
      <c r="F7" s="5" t="inlineStr">
        <is>
          <t>4A</t>
        </is>
      </c>
      <c r="G7" s="5" t="inlineStr">
        <is>
          <t>Parent</t>
        </is>
      </c>
      <c r="H7" s="5" t="inlineStr">
        <is>
          <t>Présentiel</t>
        </is>
      </c>
      <c r="I7" s="5" t="inlineStr">
        <is>
          <t>Planifié</t>
        </is>
      </c>
      <c r="J7" s="5" t="inlineStr">
        <is>
          <t>Résultats/notes</t>
        </is>
      </c>
      <c r="K7" s="5" t="inlineStr">
        <is>
          <t>Difficultés en maths</t>
        </is>
      </c>
      <c r="L7" s="5" t="inlineStr">
        <is>
          <t>Salle A</t>
        </is>
      </c>
      <c r="M7" s="5" t="inlineStr">
        <is>
          <t>Parent + Prof Principal</t>
        </is>
      </c>
      <c r="N7" s="5" t="inlineStr">
        <is>
          <t>Synthèse : points positifs, axes, décisions.</t>
        </is>
      </c>
      <c r="O7" s="5" t="inlineStr">
        <is>
          <t>link://compte-rendu/RDV1000</t>
        </is>
      </c>
      <c r="P7" s="5" t="inlineStr">
        <is>
          <t>Oui</t>
        </is>
      </c>
      <c r="Q7" s="6" t="n">
        <v>45949</v>
      </c>
      <c r="R7" s="5" t="inlineStr">
        <is>
          <t>Donner exercices</t>
        </is>
      </c>
      <c r="S7" s="5" t="inlineStr">
        <is>
          <t>Prof Principal</t>
        </is>
      </c>
      <c r="T7" s="5" t="inlineStr">
        <is>
          <t>À faire</t>
        </is>
      </c>
    </row>
    <row r="8">
      <c r="A8" s="5">
        <f>TEXT(2,"RDV-0000")</f>
        <v/>
      </c>
      <c r="B8" s="6" t="n">
        <v>45947</v>
      </c>
      <c r="C8" s="5" t="inlineStr">
        <is>
          <t>17:00</t>
        </is>
      </c>
      <c r="D8" s="5" t="inlineStr">
        <is>
          <t>Yassine</t>
        </is>
      </c>
      <c r="E8" s="5" t="inlineStr">
        <is>
          <t>3e</t>
        </is>
      </c>
      <c r="F8" s="5" t="inlineStr">
        <is>
          <t>3B</t>
        </is>
      </c>
      <c r="G8" s="5" t="inlineStr">
        <is>
          <t>Professeur</t>
        </is>
      </c>
      <c r="H8" s="5" t="inlineStr">
        <is>
          <t>Visio</t>
        </is>
      </c>
      <c r="I8" s="5" t="inlineStr">
        <is>
          <t>Reporté</t>
        </is>
      </c>
      <c r="J8" s="5" t="inlineStr">
        <is>
          <t>Comportement</t>
        </is>
      </c>
      <c r="K8" s="5" t="inlineStr">
        <is>
          <t>Rappel règlement</t>
        </is>
      </c>
      <c r="L8" s="5" t="inlineStr">
        <is>
          <t>En ligne (Visio)</t>
        </is>
      </c>
      <c r="M8" s="5" t="inlineStr">
        <is>
          <t>Parent + CPE</t>
        </is>
      </c>
      <c r="N8" s="5" t="inlineStr">
        <is>
          <t>Synthèse : points positifs, axes, décisions.</t>
        </is>
      </c>
      <c r="O8" s="5" t="inlineStr">
        <is>
          <t>link://compte-rendu/RDV1001</t>
        </is>
      </c>
      <c r="P8" s="5" t="inlineStr">
        <is>
          <t>Non</t>
        </is>
      </c>
      <c r="Q8" s="6" t="n">
        <v>45950</v>
      </c>
      <c r="R8" s="5" t="inlineStr">
        <is>
          <t>Rencontrer psychologue scolaire</t>
        </is>
      </c>
      <c r="S8" s="5" t="inlineStr">
        <is>
          <t>Parent</t>
        </is>
      </c>
      <c r="T8" s="5" t="inlineStr">
        <is>
          <t>En cours</t>
        </is>
      </c>
    </row>
    <row r="9">
      <c r="A9" s="5">
        <f>TEXT(3,"RDV-0000")</f>
        <v/>
      </c>
      <c r="B9" s="6" t="n">
        <v>45948</v>
      </c>
      <c r="C9" s="5" t="inlineStr">
        <is>
          <t>17:00</t>
        </is>
      </c>
      <c r="D9" s="5" t="inlineStr">
        <is>
          <t>Leo</t>
        </is>
      </c>
      <c r="E9" s="5" t="inlineStr">
        <is>
          <t>5e</t>
        </is>
      </c>
      <c r="F9" s="5" t="inlineStr">
        <is>
          <t>5A</t>
        </is>
      </c>
      <c r="G9" s="5" t="inlineStr">
        <is>
          <t>CPE</t>
        </is>
      </c>
      <c r="H9" s="5" t="inlineStr">
        <is>
          <t>Téléphone</t>
        </is>
      </c>
      <c r="I9" s="5" t="inlineStr">
        <is>
          <t>Réalisé</t>
        </is>
      </c>
      <c r="J9" s="5" t="inlineStr">
        <is>
          <t>Assiduité/retards</t>
        </is>
      </c>
      <c r="K9" s="5" t="inlineStr">
        <is>
          <t>Organisation travail</t>
        </is>
      </c>
      <c r="L9" s="5" t="inlineStr">
        <is>
          <t>Téléphone</t>
        </is>
      </c>
      <c r="M9" s="5" t="inlineStr">
        <is>
          <t>Parent + Prof Maths</t>
        </is>
      </c>
      <c r="N9" s="5" t="inlineStr">
        <is>
          <t>Synthèse : points positifs, axes, décisions.</t>
        </is>
      </c>
      <c r="O9" s="5" t="inlineStr">
        <is>
          <t>link://compte-rendu/RDV1002</t>
        </is>
      </c>
      <c r="P9" s="5" t="inlineStr">
        <is>
          <t>Oui</t>
        </is>
      </c>
      <c r="Q9" s="6" t="n">
        <v>45951</v>
      </c>
      <c r="R9" s="5" t="inlineStr">
        <is>
          <t>Contrat d'objectifs</t>
        </is>
      </c>
      <c r="S9" s="5" t="inlineStr">
        <is>
          <t>CPE</t>
        </is>
      </c>
      <c r="T9" s="5" t="inlineStr">
        <is>
          <t>Clôturé</t>
        </is>
      </c>
    </row>
    <row r="10">
      <c r="A10" s="5">
        <f>TEXT(4,"RDV-0000")</f>
        <v/>
      </c>
      <c r="B10" s="6" t="n">
        <v>45949</v>
      </c>
      <c r="C10" s="5" t="inlineStr">
        <is>
          <t>17:00</t>
        </is>
      </c>
      <c r="D10" s="5" t="inlineStr">
        <is>
          <t>Lina</t>
        </is>
      </c>
      <c r="E10" s="5" t="inlineStr">
        <is>
          <t>4e</t>
        </is>
      </c>
      <c r="F10" s="5" t="inlineStr">
        <is>
          <t>4A</t>
        </is>
      </c>
      <c r="G10" s="5" t="inlineStr">
        <is>
          <t>Parent</t>
        </is>
      </c>
      <c r="H10" s="5" t="inlineStr">
        <is>
          <t>Présentiel</t>
        </is>
      </c>
      <c r="I10" s="5" t="inlineStr">
        <is>
          <t>Absent</t>
        </is>
      </c>
      <c r="J10" s="5" t="inlineStr">
        <is>
          <t>Orientation</t>
        </is>
      </c>
      <c r="K10" s="5" t="inlineStr">
        <is>
          <t>Stage 3e</t>
        </is>
      </c>
      <c r="L10" s="5" t="inlineStr">
        <is>
          <t>Salle A</t>
        </is>
      </c>
      <c r="M10" s="5" t="inlineStr">
        <is>
          <t>Parent + Prof Principal</t>
        </is>
      </c>
      <c r="N10" s="5" t="inlineStr">
        <is>
          <t>Synthèse : points positifs, axes, décisions.</t>
        </is>
      </c>
      <c r="O10" s="5" t="inlineStr">
        <is>
          <t>link://compte-rendu/RDV1003</t>
        </is>
      </c>
      <c r="P10" s="5" t="inlineStr">
        <is>
          <t>Non</t>
        </is>
      </c>
      <c r="Q10" s="6" t="n">
        <v>45952</v>
      </c>
      <c r="R10" s="5" t="inlineStr">
        <is>
          <t>Donner exercices</t>
        </is>
      </c>
      <c r="S10" s="5" t="inlineStr">
        <is>
          <t>Prof Principal</t>
        </is>
      </c>
      <c r="T10" s="5" t="inlineStr">
        <is>
          <t>À faire</t>
        </is>
      </c>
    </row>
    <row r="11">
      <c r="A11" s="5">
        <f>TEXT(5,"RDV-0000")</f>
        <v/>
      </c>
      <c r="B11" s="6" t="n">
        <v>45950</v>
      </c>
      <c r="C11" s="5" t="inlineStr">
        <is>
          <t>17:00</t>
        </is>
      </c>
      <c r="D11" s="5" t="inlineStr">
        <is>
          <t>Yassine</t>
        </is>
      </c>
      <c r="E11" s="5" t="inlineStr">
        <is>
          <t>3e</t>
        </is>
      </c>
      <c r="F11" s="5" t="inlineStr">
        <is>
          <t>3B</t>
        </is>
      </c>
      <c r="G11" s="5" t="inlineStr">
        <is>
          <t>Professeur</t>
        </is>
      </c>
      <c r="H11" s="5" t="inlineStr">
        <is>
          <t>Visio</t>
        </is>
      </c>
      <c r="I11" s="5" t="inlineStr">
        <is>
          <t>Annulé</t>
        </is>
      </c>
      <c r="J11" s="5" t="inlineStr">
        <is>
          <t>Résultats/notes</t>
        </is>
      </c>
      <c r="K11" s="5" t="inlineStr">
        <is>
          <t>Difficultés en maths</t>
        </is>
      </c>
      <c r="L11" s="5" t="inlineStr">
        <is>
          <t>En ligne (Visio)</t>
        </is>
      </c>
      <c r="M11" s="5" t="inlineStr">
        <is>
          <t>Parent + CPE</t>
        </is>
      </c>
      <c r="N11" s="5" t="inlineStr">
        <is>
          <t>Synthèse : points positifs, axes, décisions.</t>
        </is>
      </c>
      <c r="O11" s="5" t="inlineStr">
        <is>
          <t>link://compte-rendu/RDV1004</t>
        </is>
      </c>
      <c r="P11" s="5" t="inlineStr">
        <is>
          <t>Oui</t>
        </is>
      </c>
      <c r="Q11" s="6" t="n">
        <v>45953</v>
      </c>
      <c r="R11" s="5" t="inlineStr">
        <is>
          <t>Rencontrer psychologue scolaire</t>
        </is>
      </c>
      <c r="S11" s="5" t="inlineStr">
        <is>
          <t>Parent</t>
        </is>
      </c>
      <c r="T11" s="5" t="inlineStr">
        <is>
          <t>En cours</t>
        </is>
      </c>
    </row>
    <row r="12">
      <c r="A12" s="5">
        <f>TEXT(6,"RDV-0000")</f>
        <v/>
      </c>
      <c r="B12" s="6" t="n">
        <v>45951</v>
      </c>
      <c r="C12" s="5" t="inlineStr">
        <is>
          <t>17:00</t>
        </is>
      </c>
      <c r="D12" s="5" t="inlineStr">
        <is>
          <t>Leo</t>
        </is>
      </c>
      <c r="E12" s="5" t="inlineStr">
        <is>
          <t>5e</t>
        </is>
      </c>
      <c r="F12" s="5" t="inlineStr">
        <is>
          <t>5A</t>
        </is>
      </c>
      <c r="G12" s="5" t="inlineStr">
        <is>
          <t>CPE</t>
        </is>
      </c>
      <c r="H12" s="5" t="inlineStr">
        <is>
          <t>Téléphone</t>
        </is>
      </c>
      <c r="I12" s="5" t="inlineStr">
        <is>
          <t>Planifié</t>
        </is>
      </c>
      <c r="J12" s="5" t="inlineStr">
        <is>
          <t>Comportement</t>
        </is>
      </c>
      <c r="K12" s="5" t="inlineStr">
        <is>
          <t>Rappel règlement</t>
        </is>
      </c>
      <c r="L12" s="5" t="inlineStr">
        <is>
          <t>Téléphone</t>
        </is>
      </c>
      <c r="M12" s="5" t="inlineStr">
        <is>
          <t>Parent + Prof Maths</t>
        </is>
      </c>
      <c r="N12" s="5" t="inlineStr">
        <is>
          <t>Synthèse : points positifs, axes, décisions.</t>
        </is>
      </c>
      <c r="O12" s="5" t="inlineStr">
        <is>
          <t>link://compte-rendu/RDV1005</t>
        </is>
      </c>
      <c r="P12" s="5" t="inlineStr">
        <is>
          <t>Non</t>
        </is>
      </c>
      <c r="Q12" s="6" t="n">
        <v>45954</v>
      </c>
      <c r="R12" s="5" t="inlineStr">
        <is>
          <t>Contrat d'objectifs</t>
        </is>
      </c>
      <c r="S12" s="5" t="inlineStr">
        <is>
          <t>CPE</t>
        </is>
      </c>
      <c r="T12" s="5" t="inlineStr">
        <is>
          <t>Clôturé</t>
        </is>
      </c>
    </row>
    <row r="13">
      <c r="A13" s="5">
        <f>TEXT(7,"RDV-0000")</f>
        <v/>
      </c>
      <c r="B13" s="6" t="n">
        <v>45952</v>
      </c>
      <c r="C13" s="5" t="inlineStr">
        <is>
          <t>17:00</t>
        </is>
      </c>
      <c r="D13" s="5" t="inlineStr">
        <is>
          <t>Lina</t>
        </is>
      </c>
      <c r="E13" s="5" t="inlineStr">
        <is>
          <t>4e</t>
        </is>
      </c>
      <c r="F13" s="5" t="inlineStr">
        <is>
          <t>4A</t>
        </is>
      </c>
      <c r="G13" s="5" t="inlineStr">
        <is>
          <t>Parent</t>
        </is>
      </c>
      <c r="H13" s="5" t="inlineStr">
        <is>
          <t>Présentiel</t>
        </is>
      </c>
      <c r="I13" s="5" t="inlineStr">
        <is>
          <t>Reporté</t>
        </is>
      </c>
      <c r="J13" s="5" t="inlineStr">
        <is>
          <t>Assiduité/retards</t>
        </is>
      </c>
      <c r="K13" s="5" t="inlineStr">
        <is>
          <t>Organisation travail</t>
        </is>
      </c>
      <c r="L13" s="5" t="inlineStr">
        <is>
          <t>Salle A</t>
        </is>
      </c>
      <c r="M13" s="5" t="inlineStr">
        <is>
          <t>Parent + Prof Principal</t>
        </is>
      </c>
      <c r="N13" s="5" t="inlineStr">
        <is>
          <t>Synthèse : points positifs, axes, décisions.</t>
        </is>
      </c>
      <c r="O13" s="5" t="inlineStr">
        <is>
          <t>link://compte-rendu/RDV1006</t>
        </is>
      </c>
      <c r="P13" s="5" t="inlineStr">
        <is>
          <t>Oui</t>
        </is>
      </c>
      <c r="Q13" s="6" t="n">
        <v>45955</v>
      </c>
      <c r="R13" s="5" t="inlineStr">
        <is>
          <t>Donner exercices</t>
        </is>
      </c>
      <c r="S13" s="5" t="inlineStr">
        <is>
          <t>Prof Principal</t>
        </is>
      </c>
      <c r="T13" s="5" t="inlineStr">
        <is>
          <t>À faire</t>
        </is>
      </c>
    </row>
    <row r="14">
      <c r="A14" s="5">
        <f>TEXT(8,"RDV-0000")</f>
        <v/>
      </c>
      <c r="B14" s="6" t="n">
        <v>45953</v>
      </c>
      <c r="C14" s="5" t="inlineStr">
        <is>
          <t>17:00</t>
        </is>
      </c>
      <c r="D14" s="5" t="inlineStr">
        <is>
          <t>Yassine</t>
        </is>
      </c>
      <c r="E14" s="5" t="inlineStr">
        <is>
          <t>3e</t>
        </is>
      </c>
      <c r="F14" s="5" t="inlineStr">
        <is>
          <t>3B</t>
        </is>
      </c>
      <c r="G14" s="5" t="inlineStr">
        <is>
          <t>Professeur</t>
        </is>
      </c>
      <c r="H14" s="5" t="inlineStr">
        <is>
          <t>Visio</t>
        </is>
      </c>
      <c r="I14" s="5" t="inlineStr">
        <is>
          <t>Réalisé</t>
        </is>
      </c>
      <c r="J14" s="5" t="inlineStr">
        <is>
          <t>Orientation</t>
        </is>
      </c>
      <c r="K14" s="5" t="inlineStr">
        <is>
          <t>Stage 3e</t>
        </is>
      </c>
      <c r="L14" s="5" t="inlineStr">
        <is>
          <t>En ligne (Visio)</t>
        </is>
      </c>
      <c r="M14" s="5" t="inlineStr">
        <is>
          <t>Parent + CPE</t>
        </is>
      </c>
      <c r="N14" s="5" t="inlineStr">
        <is>
          <t>Synthèse : points positifs, axes, décisions.</t>
        </is>
      </c>
      <c r="O14" s="5" t="inlineStr">
        <is>
          <t>link://compte-rendu/RDV1007</t>
        </is>
      </c>
      <c r="P14" s="5" t="inlineStr">
        <is>
          <t>Non</t>
        </is>
      </c>
      <c r="Q14" s="6" t="n">
        <v>45949</v>
      </c>
      <c r="R14" s="5" t="inlineStr">
        <is>
          <t>Rencontrer psychologue scolaire</t>
        </is>
      </c>
      <c r="S14" s="5" t="inlineStr">
        <is>
          <t>Parent</t>
        </is>
      </c>
      <c r="T14" s="5" t="inlineStr">
        <is>
          <t>En cours</t>
        </is>
      </c>
    </row>
    <row r="15">
      <c r="A15" s="5">
        <f>TEXT(9,"RDV-0000")</f>
        <v/>
      </c>
      <c r="B15" s="6" t="n">
        <v>45954</v>
      </c>
      <c r="C15" s="5" t="inlineStr">
        <is>
          <t>17:00</t>
        </is>
      </c>
      <c r="D15" s="5" t="inlineStr">
        <is>
          <t>Leo</t>
        </is>
      </c>
      <c r="E15" s="5" t="inlineStr">
        <is>
          <t>5e</t>
        </is>
      </c>
      <c r="F15" s="5" t="inlineStr">
        <is>
          <t>5A</t>
        </is>
      </c>
      <c r="G15" s="5" t="inlineStr">
        <is>
          <t>CPE</t>
        </is>
      </c>
      <c r="H15" s="5" t="inlineStr">
        <is>
          <t>Téléphone</t>
        </is>
      </c>
      <c r="I15" s="5" t="inlineStr">
        <is>
          <t>Absent</t>
        </is>
      </c>
      <c r="J15" s="5" t="inlineStr">
        <is>
          <t>Résultats/notes</t>
        </is>
      </c>
      <c r="K15" s="5" t="inlineStr">
        <is>
          <t>Difficultés en maths</t>
        </is>
      </c>
      <c r="L15" s="5" t="inlineStr">
        <is>
          <t>Téléphone</t>
        </is>
      </c>
      <c r="M15" s="5" t="inlineStr">
        <is>
          <t>Parent + Prof Maths</t>
        </is>
      </c>
      <c r="N15" s="5" t="inlineStr">
        <is>
          <t>Synthèse : points positifs, axes, décisions.</t>
        </is>
      </c>
      <c r="O15" s="5" t="inlineStr">
        <is>
          <t>link://compte-rendu/RDV1008</t>
        </is>
      </c>
      <c r="P15" s="5" t="inlineStr">
        <is>
          <t>Oui</t>
        </is>
      </c>
      <c r="Q15" s="6" t="n">
        <v>45950</v>
      </c>
      <c r="R15" s="5" t="inlineStr">
        <is>
          <t>Contrat d'objectifs</t>
        </is>
      </c>
      <c r="S15" s="5" t="inlineStr">
        <is>
          <t>CPE</t>
        </is>
      </c>
      <c r="T15" s="5" t="inlineStr">
        <is>
          <t>Clôturé</t>
        </is>
      </c>
    </row>
    <row r="16">
      <c r="A16" s="5">
        <f>TEXT(10,"RDV-0000")</f>
        <v/>
      </c>
      <c r="B16" s="6" t="n">
        <v>45955</v>
      </c>
      <c r="C16" s="5" t="inlineStr">
        <is>
          <t>17:00</t>
        </is>
      </c>
      <c r="D16" s="5" t="inlineStr">
        <is>
          <t>Lina</t>
        </is>
      </c>
      <c r="E16" s="5" t="inlineStr">
        <is>
          <t>4e</t>
        </is>
      </c>
      <c r="F16" s="5" t="inlineStr">
        <is>
          <t>4A</t>
        </is>
      </c>
      <c r="G16" s="5" t="inlineStr">
        <is>
          <t>Parent</t>
        </is>
      </c>
      <c r="H16" s="5" t="inlineStr">
        <is>
          <t>Présentiel</t>
        </is>
      </c>
      <c r="I16" s="5" t="inlineStr">
        <is>
          <t>Annulé</t>
        </is>
      </c>
      <c r="J16" s="5" t="inlineStr">
        <is>
          <t>Comportement</t>
        </is>
      </c>
      <c r="K16" s="5" t="inlineStr">
        <is>
          <t>Rappel règlement</t>
        </is>
      </c>
      <c r="L16" s="5" t="inlineStr">
        <is>
          <t>Salle A</t>
        </is>
      </c>
      <c r="M16" s="5" t="inlineStr">
        <is>
          <t>Parent + Prof Principal</t>
        </is>
      </c>
      <c r="N16" s="5" t="inlineStr">
        <is>
          <t>Synthèse : points positifs, axes, décisions.</t>
        </is>
      </c>
      <c r="O16" s="5" t="inlineStr">
        <is>
          <t>link://compte-rendu/RDV1009</t>
        </is>
      </c>
      <c r="P16" s="5" t="inlineStr">
        <is>
          <t>Non</t>
        </is>
      </c>
      <c r="Q16" s="6" t="n">
        <v>45951</v>
      </c>
      <c r="R16" s="5" t="inlineStr">
        <is>
          <t>Donner exercices</t>
        </is>
      </c>
      <c r="S16" s="5" t="inlineStr">
        <is>
          <t>Prof Principal</t>
        </is>
      </c>
      <c r="T16" s="5" t="inlineStr">
        <is>
          <t>À faire</t>
        </is>
      </c>
    </row>
    <row r="17">
      <c r="A17" s="5">
        <f>TEXT(11,"RDV-0000")</f>
        <v/>
      </c>
      <c r="B17" s="6" t="n">
        <v>45946</v>
      </c>
      <c r="C17" s="5" t="inlineStr">
        <is>
          <t>17:00</t>
        </is>
      </c>
      <c r="D17" s="5" t="inlineStr">
        <is>
          <t>Yassine</t>
        </is>
      </c>
      <c r="E17" s="5" t="inlineStr">
        <is>
          <t>3e</t>
        </is>
      </c>
      <c r="F17" s="5" t="inlineStr">
        <is>
          <t>3B</t>
        </is>
      </c>
      <c r="G17" s="5" t="inlineStr">
        <is>
          <t>Professeur</t>
        </is>
      </c>
      <c r="H17" s="5" t="inlineStr">
        <is>
          <t>Visio</t>
        </is>
      </c>
      <c r="I17" s="5" t="inlineStr">
        <is>
          <t>Planifié</t>
        </is>
      </c>
      <c r="J17" s="5" t="inlineStr">
        <is>
          <t>Assiduité/retards</t>
        </is>
      </c>
      <c r="K17" s="5" t="inlineStr">
        <is>
          <t>Organisation travail</t>
        </is>
      </c>
      <c r="L17" s="5" t="inlineStr">
        <is>
          <t>En ligne (Visio)</t>
        </is>
      </c>
      <c r="M17" s="5" t="inlineStr">
        <is>
          <t>Parent + CPE</t>
        </is>
      </c>
      <c r="N17" s="5" t="inlineStr">
        <is>
          <t>Synthèse : points positifs, axes, décisions.</t>
        </is>
      </c>
      <c r="O17" s="5" t="inlineStr">
        <is>
          <t>link://compte-rendu/RDV1010</t>
        </is>
      </c>
      <c r="P17" s="5" t="inlineStr">
        <is>
          <t>Oui</t>
        </is>
      </c>
      <c r="Q17" s="6" t="n">
        <v>45952</v>
      </c>
      <c r="R17" s="5" t="inlineStr">
        <is>
          <t>Rencontrer psychologue scolaire</t>
        </is>
      </c>
      <c r="S17" s="5" t="inlineStr">
        <is>
          <t>Parent</t>
        </is>
      </c>
      <c r="T17" s="5" t="inlineStr">
        <is>
          <t>En cours</t>
        </is>
      </c>
    </row>
    <row r="18">
      <c r="A18" s="5">
        <f>TEXT(12,"RDV-0000")</f>
        <v/>
      </c>
      <c r="B18" s="6" t="n">
        <v>45947</v>
      </c>
      <c r="C18" s="5" t="inlineStr">
        <is>
          <t>17:00</t>
        </is>
      </c>
      <c r="D18" s="5" t="inlineStr">
        <is>
          <t>Leo</t>
        </is>
      </c>
      <c r="E18" s="5" t="inlineStr">
        <is>
          <t>5e</t>
        </is>
      </c>
      <c r="F18" s="5" t="inlineStr">
        <is>
          <t>5A</t>
        </is>
      </c>
      <c r="G18" s="5" t="inlineStr">
        <is>
          <t>CPE</t>
        </is>
      </c>
      <c r="H18" s="5" t="inlineStr">
        <is>
          <t>Téléphone</t>
        </is>
      </c>
      <c r="I18" s="5" t="inlineStr">
        <is>
          <t>Reporté</t>
        </is>
      </c>
      <c r="J18" s="5" t="inlineStr">
        <is>
          <t>Orientation</t>
        </is>
      </c>
      <c r="K18" s="5" t="inlineStr">
        <is>
          <t>Stage 3e</t>
        </is>
      </c>
      <c r="L18" s="5" t="inlineStr">
        <is>
          <t>Téléphone</t>
        </is>
      </c>
      <c r="M18" s="5" t="inlineStr">
        <is>
          <t>Parent + Prof Maths</t>
        </is>
      </c>
      <c r="N18" s="5" t="inlineStr">
        <is>
          <t>Synthèse : points positifs, axes, décisions.</t>
        </is>
      </c>
      <c r="O18" s="5" t="inlineStr">
        <is>
          <t>link://compte-rendu/RDV1011</t>
        </is>
      </c>
      <c r="P18" s="5" t="inlineStr">
        <is>
          <t>Non</t>
        </is>
      </c>
      <c r="Q18" s="6" t="n">
        <v>45953</v>
      </c>
      <c r="R18" s="5" t="inlineStr">
        <is>
          <t>Contrat d'objectifs</t>
        </is>
      </c>
      <c r="S18" s="5" t="inlineStr">
        <is>
          <t>CPE</t>
        </is>
      </c>
      <c r="T18" s="5" t="inlineStr">
        <is>
          <t>Clôturé</t>
        </is>
      </c>
    </row>
    <row r="19">
      <c r="A19" s="5">
        <f>TEXT(13,"RDV-0000")</f>
        <v/>
      </c>
      <c r="B19" s="6" t="n">
        <v>45948</v>
      </c>
      <c r="C19" s="5" t="inlineStr">
        <is>
          <t>17:00</t>
        </is>
      </c>
      <c r="D19" s="5" t="inlineStr">
        <is>
          <t>Lina</t>
        </is>
      </c>
      <c r="E19" s="5" t="inlineStr">
        <is>
          <t>4e</t>
        </is>
      </c>
      <c r="F19" s="5" t="inlineStr">
        <is>
          <t>4A</t>
        </is>
      </c>
      <c r="G19" s="5" t="inlineStr">
        <is>
          <t>Parent</t>
        </is>
      </c>
      <c r="H19" s="5" t="inlineStr">
        <is>
          <t>Présentiel</t>
        </is>
      </c>
      <c r="I19" s="5" t="inlineStr">
        <is>
          <t>Réalisé</t>
        </is>
      </c>
      <c r="J19" s="5" t="inlineStr">
        <is>
          <t>Résultats/notes</t>
        </is>
      </c>
      <c r="K19" s="5" t="inlineStr">
        <is>
          <t>Difficultés en maths</t>
        </is>
      </c>
      <c r="L19" s="5" t="inlineStr">
        <is>
          <t>Salle A</t>
        </is>
      </c>
      <c r="M19" s="5" t="inlineStr">
        <is>
          <t>Parent + Prof Principal</t>
        </is>
      </c>
      <c r="N19" s="5" t="inlineStr">
        <is>
          <t>Synthèse : points positifs, axes, décisions.</t>
        </is>
      </c>
      <c r="O19" s="5" t="inlineStr">
        <is>
          <t>link://compte-rendu/RDV1012</t>
        </is>
      </c>
      <c r="P19" s="5" t="inlineStr">
        <is>
          <t>Oui</t>
        </is>
      </c>
      <c r="Q19" s="6" t="n">
        <v>45954</v>
      </c>
      <c r="R19" s="5" t="inlineStr">
        <is>
          <t>Donner exercices</t>
        </is>
      </c>
      <c r="S19" s="5" t="inlineStr">
        <is>
          <t>Prof Principal</t>
        </is>
      </c>
      <c r="T19" s="5" t="inlineStr">
        <is>
          <t>À faire</t>
        </is>
      </c>
    </row>
    <row r="20">
      <c r="A20" s="5">
        <f>TEXT(14,"RDV-0000")</f>
        <v/>
      </c>
      <c r="B20" s="6" t="n">
        <v>45949</v>
      </c>
      <c r="C20" s="5" t="inlineStr">
        <is>
          <t>17:00</t>
        </is>
      </c>
      <c r="D20" s="5" t="inlineStr">
        <is>
          <t>Yassine</t>
        </is>
      </c>
      <c r="E20" s="5" t="inlineStr">
        <is>
          <t>3e</t>
        </is>
      </c>
      <c r="F20" s="5" t="inlineStr">
        <is>
          <t>3B</t>
        </is>
      </c>
      <c r="G20" s="5" t="inlineStr">
        <is>
          <t>Professeur</t>
        </is>
      </c>
      <c r="H20" s="5" t="inlineStr">
        <is>
          <t>Visio</t>
        </is>
      </c>
      <c r="I20" s="5" t="inlineStr">
        <is>
          <t>Absent</t>
        </is>
      </c>
      <c r="J20" s="5" t="inlineStr">
        <is>
          <t>Comportement</t>
        </is>
      </c>
      <c r="K20" s="5" t="inlineStr">
        <is>
          <t>Rappel règlement</t>
        </is>
      </c>
      <c r="L20" s="5" t="inlineStr">
        <is>
          <t>En ligne (Visio)</t>
        </is>
      </c>
      <c r="M20" s="5" t="inlineStr">
        <is>
          <t>Parent + CPE</t>
        </is>
      </c>
      <c r="N20" s="5" t="inlineStr">
        <is>
          <t>Synthèse : points positifs, axes, décisions.</t>
        </is>
      </c>
      <c r="O20" s="5" t="inlineStr">
        <is>
          <t>link://compte-rendu/RDV1013</t>
        </is>
      </c>
      <c r="P20" s="5" t="inlineStr">
        <is>
          <t>Non</t>
        </is>
      </c>
      <c r="Q20" s="6" t="n">
        <v>45955</v>
      </c>
      <c r="R20" s="5" t="inlineStr">
        <is>
          <t>Rencontrer psychologue scolaire</t>
        </is>
      </c>
      <c r="S20" s="5" t="inlineStr">
        <is>
          <t>Parent</t>
        </is>
      </c>
      <c r="T20" s="5" t="inlineStr">
        <is>
          <t>En cours</t>
        </is>
      </c>
    </row>
    <row r="21">
      <c r="A21" s="5">
        <f>TEXT(15,"RDV-0000")</f>
        <v/>
      </c>
      <c r="B21" s="6" t="n">
        <v>45950</v>
      </c>
      <c r="C21" s="5" t="inlineStr">
        <is>
          <t>17:00</t>
        </is>
      </c>
      <c r="D21" s="5" t="inlineStr">
        <is>
          <t>Leo</t>
        </is>
      </c>
      <c r="E21" s="5" t="inlineStr">
        <is>
          <t>5e</t>
        </is>
      </c>
      <c r="F21" s="5" t="inlineStr">
        <is>
          <t>5A</t>
        </is>
      </c>
      <c r="G21" s="5" t="inlineStr">
        <is>
          <t>CPE</t>
        </is>
      </c>
      <c r="H21" s="5" t="inlineStr">
        <is>
          <t>Téléphone</t>
        </is>
      </c>
      <c r="I21" s="5" t="inlineStr">
        <is>
          <t>Annulé</t>
        </is>
      </c>
      <c r="J21" s="5" t="inlineStr">
        <is>
          <t>Assiduité/retards</t>
        </is>
      </c>
      <c r="K21" s="5" t="inlineStr">
        <is>
          <t>Organisation travail</t>
        </is>
      </c>
      <c r="L21" s="5" t="inlineStr">
        <is>
          <t>Téléphone</t>
        </is>
      </c>
      <c r="M21" s="5" t="inlineStr">
        <is>
          <t>Parent + Prof Maths</t>
        </is>
      </c>
      <c r="N21" s="5" t="inlineStr">
        <is>
          <t>Synthèse : points positifs, axes, décisions.</t>
        </is>
      </c>
      <c r="O21" s="5" t="inlineStr">
        <is>
          <t>link://compte-rendu/RDV1014</t>
        </is>
      </c>
      <c r="P21" s="5" t="inlineStr">
        <is>
          <t>Oui</t>
        </is>
      </c>
      <c r="Q21" s="6" t="n">
        <v>45949</v>
      </c>
      <c r="R21" s="5" t="inlineStr">
        <is>
          <t>Contrat d'objectifs</t>
        </is>
      </c>
      <c r="S21" s="5" t="inlineStr">
        <is>
          <t>CPE</t>
        </is>
      </c>
      <c r="T21" s="5" t="inlineStr">
        <is>
          <t>Clôturé</t>
        </is>
      </c>
    </row>
    <row r="22">
      <c r="A22" s="5">
        <f>TEXT(16,"RDV-0000")</f>
        <v/>
      </c>
      <c r="B22" s="6" t="n">
        <v>45951</v>
      </c>
      <c r="C22" s="5" t="inlineStr">
        <is>
          <t>17:00</t>
        </is>
      </c>
      <c r="D22" s="5" t="inlineStr">
        <is>
          <t>Lina</t>
        </is>
      </c>
      <c r="E22" s="5" t="inlineStr">
        <is>
          <t>4e</t>
        </is>
      </c>
      <c r="F22" s="5" t="inlineStr">
        <is>
          <t>4A</t>
        </is>
      </c>
      <c r="G22" s="5" t="inlineStr">
        <is>
          <t>Parent</t>
        </is>
      </c>
      <c r="H22" s="5" t="inlineStr">
        <is>
          <t>Présentiel</t>
        </is>
      </c>
      <c r="I22" s="5" t="inlineStr">
        <is>
          <t>Planifié</t>
        </is>
      </c>
      <c r="J22" s="5" t="inlineStr">
        <is>
          <t>Orientation</t>
        </is>
      </c>
      <c r="K22" s="5" t="inlineStr">
        <is>
          <t>Stage 3e</t>
        </is>
      </c>
      <c r="L22" s="5" t="inlineStr">
        <is>
          <t>Salle A</t>
        </is>
      </c>
      <c r="M22" s="5" t="inlineStr">
        <is>
          <t>Parent + Prof Principal</t>
        </is>
      </c>
      <c r="N22" s="5" t="inlineStr">
        <is>
          <t>Synthèse : points positifs, axes, décisions.</t>
        </is>
      </c>
      <c r="O22" s="5" t="inlineStr">
        <is>
          <t>link://compte-rendu/RDV1015</t>
        </is>
      </c>
      <c r="P22" s="5" t="inlineStr">
        <is>
          <t>Non</t>
        </is>
      </c>
      <c r="Q22" s="6" t="n">
        <v>45950</v>
      </c>
      <c r="R22" s="5" t="inlineStr">
        <is>
          <t>Donner exercices</t>
        </is>
      </c>
      <c r="S22" s="5" t="inlineStr">
        <is>
          <t>Prof Principal</t>
        </is>
      </c>
      <c r="T22" s="5" t="inlineStr">
        <is>
          <t>À faire</t>
        </is>
      </c>
    </row>
    <row r="23">
      <c r="A23" s="5">
        <f>TEXT(17,"RDV-0000")</f>
        <v/>
      </c>
      <c r="B23" s="6" t="n">
        <v>45952</v>
      </c>
      <c r="C23" s="5" t="inlineStr">
        <is>
          <t>17:00</t>
        </is>
      </c>
      <c r="D23" s="5" t="inlineStr">
        <is>
          <t>Yassine</t>
        </is>
      </c>
      <c r="E23" s="5" t="inlineStr">
        <is>
          <t>3e</t>
        </is>
      </c>
      <c r="F23" s="5" t="inlineStr">
        <is>
          <t>3B</t>
        </is>
      </c>
      <c r="G23" s="5" t="inlineStr">
        <is>
          <t>Professeur</t>
        </is>
      </c>
      <c r="H23" s="5" t="inlineStr">
        <is>
          <t>Visio</t>
        </is>
      </c>
      <c r="I23" s="5" t="inlineStr">
        <is>
          <t>Reporté</t>
        </is>
      </c>
      <c r="J23" s="5" t="inlineStr">
        <is>
          <t>Résultats/notes</t>
        </is>
      </c>
      <c r="K23" s="5" t="inlineStr">
        <is>
          <t>Difficultés en maths</t>
        </is>
      </c>
      <c r="L23" s="5" t="inlineStr">
        <is>
          <t>En ligne (Visio)</t>
        </is>
      </c>
      <c r="M23" s="5" t="inlineStr">
        <is>
          <t>Parent + CPE</t>
        </is>
      </c>
      <c r="N23" s="5" t="inlineStr">
        <is>
          <t>Synthèse : points positifs, axes, décisions.</t>
        </is>
      </c>
      <c r="O23" s="5" t="inlineStr">
        <is>
          <t>link://compte-rendu/RDV1016</t>
        </is>
      </c>
      <c r="P23" s="5" t="inlineStr">
        <is>
          <t>Oui</t>
        </is>
      </c>
      <c r="Q23" s="6" t="n">
        <v>45951</v>
      </c>
      <c r="R23" s="5" t="inlineStr">
        <is>
          <t>Rencontrer psychologue scolaire</t>
        </is>
      </c>
      <c r="S23" s="5" t="inlineStr">
        <is>
          <t>Parent</t>
        </is>
      </c>
      <c r="T23" s="5" t="inlineStr">
        <is>
          <t>En cours</t>
        </is>
      </c>
    </row>
    <row r="24">
      <c r="A24" s="5">
        <f>TEXT(18,"RDV-0000")</f>
        <v/>
      </c>
      <c r="B24" s="6" t="n">
        <v>45953</v>
      </c>
      <c r="C24" s="5" t="inlineStr">
        <is>
          <t>17:00</t>
        </is>
      </c>
      <c r="D24" s="5" t="inlineStr">
        <is>
          <t>Leo</t>
        </is>
      </c>
      <c r="E24" s="5" t="inlineStr">
        <is>
          <t>5e</t>
        </is>
      </c>
      <c r="F24" s="5" t="inlineStr">
        <is>
          <t>5A</t>
        </is>
      </c>
      <c r="G24" s="5" t="inlineStr">
        <is>
          <t>CPE</t>
        </is>
      </c>
      <c r="H24" s="5" t="inlineStr">
        <is>
          <t>Téléphone</t>
        </is>
      </c>
      <c r="I24" s="5" t="inlineStr">
        <is>
          <t>Réalisé</t>
        </is>
      </c>
      <c r="J24" s="5" t="inlineStr">
        <is>
          <t>Comportement</t>
        </is>
      </c>
      <c r="K24" s="5" t="inlineStr">
        <is>
          <t>Rappel règlement</t>
        </is>
      </c>
      <c r="L24" s="5" t="inlineStr">
        <is>
          <t>Téléphone</t>
        </is>
      </c>
      <c r="M24" s="5" t="inlineStr">
        <is>
          <t>Parent + Prof Maths</t>
        </is>
      </c>
      <c r="N24" s="5" t="inlineStr">
        <is>
          <t>Synthèse : points positifs, axes, décisions.</t>
        </is>
      </c>
      <c r="O24" s="5" t="inlineStr">
        <is>
          <t>link://compte-rendu/RDV1017</t>
        </is>
      </c>
      <c r="P24" s="5" t="inlineStr">
        <is>
          <t>Non</t>
        </is>
      </c>
      <c r="Q24" s="6" t="n">
        <v>45952</v>
      </c>
      <c r="R24" s="5" t="inlineStr">
        <is>
          <t>Contrat d'objectifs</t>
        </is>
      </c>
      <c r="S24" s="5" t="inlineStr">
        <is>
          <t>CPE</t>
        </is>
      </c>
      <c r="T24" s="5" t="inlineStr">
        <is>
          <t>Clôturé</t>
        </is>
      </c>
    </row>
    <row r="25">
      <c r="A25" s="5">
        <f>TEXT(19,"RDV-0000")</f>
        <v/>
      </c>
      <c r="B25" s="6" t="n">
        <v>45954</v>
      </c>
      <c r="C25" s="5" t="inlineStr">
        <is>
          <t>17:00</t>
        </is>
      </c>
      <c r="D25" s="5" t="inlineStr">
        <is>
          <t>Lina</t>
        </is>
      </c>
      <c r="E25" s="5" t="inlineStr">
        <is>
          <t>4e</t>
        </is>
      </c>
      <c r="F25" s="5" t="inlineStr">
        <is>
          <t>4A</t>
        </is>
      </c>
      <c r="G25" s="5" t="inlineStr">
        <is>
          <t>Parent</t>
        </is>
      </c>
      <c r="H25" s="5" t="inlineStr">
        <is>
          <t>Présentiel</t>
        </is>
      </c>
      <c r="I25" s="5" t="inlineStr">
        <is>
          <t>Absent</t>
        </is>
      </c>
      <c r="J25" s="5" t="inlineStr">
        <is>
          <t>Assiduité/retards</t>
        </is>
      </c>
      <c r="K25" s="5" t="inlineStr">
        <is>
          <t>Organisation travail</t>
        </is>
      </c>
      <c r="L25" s="5" t="inlineStr">
        <is>
          <t>Salle A</t>
        </is>
      </c>
      <c r="M25" s="5" t="inlineStr">
        <is>
          <t>Parent + Prof Principal</t>
        </is>
      </c>
      <c r="N25" s="5" t="inlineStr">
        <is>
          <t>Synthèse : points positifs, axes, décisions.</t>
        </is>
      </c>
      <c r="O25" s="5" t="inlineStr">
        <is>
          <t>link://compte-rendu/RDV1018</t>
        </is>
      </c>
      <c r="P25" s="5" t="inlineStr">
        <is>
          <t>Oui</t>
        </is>
      </c>
      <c r="Q25" s="6" t="n">
        <v>45953</v>
      </c>
      <c r="R25" s="5" t="inlineStr">
        <is>
          <t>Donner exercices</t>
        </is>
      </c>
      <c r="S25" s="5" t="inlineStr">
        <is>
          <t>Prof Principal</t>
        </is>
      </c>
      <c r="T25" s="5" t="inlineStr">
        <is>
          <t>À faire</t>
        </is>
      </c>
    </row>
    <row r="26">
      <c r="A26" s="5">
        <f>TEXT(20,"RDV-0000")</f>
        <v/>
      </c>
      <c r="B26" s="6" t="n">
        <v>45955</v>
      </c>
      <c r="C26" s="5" t="inlineStr">
        <is>
          <t>17:00</t>
        </is>
      </c>
      <c r="D26" s="5" t="inlineStr">
        <is>
          <t>Yassine</t>
        </is>
      </c>
      <c r="E26" s="5" t="inlineStr">
        <is>
          <t>3e</t>
        </is>
      </c>
      <c r="F26" s="5" t="inlineStr">
        <is>
          <t>3B</t>
        </is>
      </c>
      <c r="G26" s="5" t="inlineStr">
        <is>
          <t>Professeur</t>
        </is>
      </c>
      <c r="H26" s="5" t="inlineStr">
        <is>
          <t>Visio</t>
        </is>
      </c>
      <c r="I26" s="5" t="inlineStr">
        <is>
          <t>Annulé</t>
        </is>
      </c>
      <c r="J26" s="5" t="inlineStr">
        <is>
          <t>Orientation</t>
        </is>
      </c>
      <c r="K26" s="5" t="inlineStr">
        <is>
          <t>Stage 3e</t>
        </is>
      </c>
      <c r="L26" s="5" t="inlineStr">
        <is>
          <t>En ligne (Visio)</t>
        </is>
      </c>
      <c r="M26" s="5" t="inlineStr">
        <is>
          <t>Parent + CPE</t>
        </is>
      </c>
      <c r="N26" s="5" t="inlineStr">
        <is>
          <t>Synthèse : points positifs, axes, décisions.</t>
        </is>
      </c>
      <c r="O26" s="5" t="inlineStr">
        <is>
          <t>link://compte-rendu/RDV1019</t>
        </is>
      </c>
      <c r="P26" s="5" t="inlineStr">
        <is>
          <t>Non</t>
        </is>
      </c>
      <c r="Q26" s="6" t="n">
        <v>45954</v>
      </c>
      <c r="R26" s="5" t="inlineStr">
        <is>
          <t>Rencontrer psychologue scolaire</t>
        </is>
      </c>
      <c r="S26" s="5" t="inlineStr">
        <is>
          <t>Parent</t>
        </is>
      </c>
      <c r="T26" s="5" t="inlineStr">
        <is>
          <t>En cours</t>
        </is>
      </c>
    </row>
    <row r="27">
      <c r="A27" s="5">
        <f>TEXT(21,"RDV-0000")</f>
        <v/>
      </c>
      <c r="B27" s="6" t="n">
        <v>45946</v>
      </c>
      <c r="C27" s="5" t="inlineStr">
        <is>
          <t>17:00</t>
        </is>
      </c>
      <c r="D27" s="5" t="inlineStr">
        <is>
          <t>Leo</t>
        </is>
      </c>
      <c r="E27" s="5" t="inlineStr">
        <is>
          <t>5e</t>
        </is>
      </c>
      <c r="F27" s="5" t="inlineStr">
        <is>
          <t>5A</t>
        </is>
      </c>
      <c r="G27" s="5" t="inlineStr">
        <is>
          <t>CPE</t>
        </is>
      </c>
      <c r="H27" s="5" t="inlineStr">
        <is>
          <t>Téléphone</t>
        </is>
      </c>
      <c r="I27" s="5" t="inlineStr">
        <is>
          <t>Planifié</t>
        </is>
      </c>
      <c r="J27" s="5" t="inlineStr">
        <is>
          <t>Résultats/notes</t>
        </is>
      </c>
      <c r="K27" s="5" t="inlineStr">
        <is>
          <t>Difficultés en maths</t>
        </is>
      </c>
      <c r="L27" s="5" t="inlineStr">
        <is>
          <t>Téléphone</t>
        </is>
      </c>
      <c r="M27" s="5" t="inlineStr">
        <is>
          <t>Parent + Prof Maths</t>
        </is>
      </c>
      <c r="N27" s="5" t="inlineStr">
        <is>
          <t>Synthèse : points positifs, axes, décisions.</t>
        </is>
      </c>
      <c r="O27" s="5" t="inlineStr">
        <is>
          <t>link://compte-rendu/RDV1020</t>
        </is>
      </c>
      <c r="P27" s="5" t="inlineStr">
        <is>
          <t>Oui</t>
        </is>
      </c>
      <c r="Q27" s="6" t="n">
        <v>45955</v>
      </c>
      <c r="R27" s="5" t="inlineStr">
        <is>
          <t>Contrat d'objectifs</t>
        </is>
      </c>
      <c r="S27" s="5" t="inlineStr">
        <is>
          <t>CPE</t>
        </is>
      </c>
      <c r="T27" s="5" t="inlineStr">
        <is>
          <t>Clôturé</t>
        </is>
      </c>
    </row>
    <row r="28">
      <c r="A28" s="5">
        <f>TEXT(22,"RDV-0000")</f>
        <v/>
      </c>
      <c r="B28" s="6" t="n">
        <v>45947</v>
      </c>
      <c r="C28" s="5" t="inlineStr">
        <is>
          <t>17:00</t>
        </is>
      </c>
      <c r="D28" s="5" t="inlineStr">
        <is>
          <t>Lina</t>
        </is>
      </c>
      <c r="E28" s="5" t="inlineStr">
        <is>
          <t>4e</t>
        </is>
      </c>
      <c r="F28" s="5" t="inlineStr">
        <is>
          <t>4A</t>
        </is>
      </c>
      <c r="G28" s="5" t="inlineStr">
        <is>
          <t>Parent</t>
        </is>
      </c>
      <c r="H28" s="5" t="inlineStr">
        <is>
          <t>Présentiel</t>
        </is>
      </c>
      <c r="I28" s="5" t="inlineStr">
        <is>
          <t>Reporté</t>
        </is>
      </c>
      <c r="J28" s="5" t="inlineStr">
        <is>
          <t>Comportement</t>
        </is>
      </c>
      <c r="K28" s="5" t="inlineStr">
        <is>
          <t>Rappel règlement</t>
        </is>
      </c>
      <c r="L28" s="5" t="inlineStr">
        <is>
          <t>Salle A</t>
        </is>
      </c>
      <c r="M28" s="5" t="inlineStr">
        <is>
          <t>Parent + Prof Principal</t>
        </is>
      </c>
      <c r="N28" s="5" t="inlineStr">
        <is>
          <t>Synthèse : points positifs, axes, décisions.</t>
        </is>
      </c>
      <c r="O28" s="5" t="inlineStr">
        <is>
          <t>link://compte-rendu/RDV1021</t>
        </is>
      </c>
      <c r="P28" s="5" t="inlineStr">
        <is>
          <t>Non</t>
        </is>
      </c>
      <c r="Q28" s="6" t="n">
        <v>45949</v>
      </c>
      <c r="R28" s="5" t="inlineStr">
        <is>
          <t>Donner exercices</t>
        </is>
      </c>
      <c r="S28" s="5" t="inlineStr">
        <is>
          <t>Prof Principal</t>
        </is>
      </c>
      <c r="T28" s="5" t="inlineStr">
        <is>
          <t>À faire</t>
        </is>
      </c>
    </row>
    <row r="29">
      <c r="A29" s="5">
        <f>TEXT(23,"RDV-0000")</f>
        <v/>
      </c>
      <c r="B29" s="6" t="n">
        <v>45948</v>
      </c>
      <c r="C29" s="5" t="inlineStr">
        <is>
          <t>17:00</t>
        </is>
      </c>
      <c r="D29" s="5" t="inlineStr">
        <is>
          <t>Yassine</t>
        </is>
      </c>
      <c r="E29" s="5" t="inlineStr">
        <is>
          <t>3e</t>
        </is>
      </c>
      <c r="F29" s="5" t="inlineStr">
        <is>
          <t>3B</t>
        </is>
      </c>
      <c r="G29" s="5" t="inlineStr">
        <is>
          <t>Professeur</t>
        </is>
      </c>
      <c r="H29" s="5" t="inlineStr">
        <is>
          <t>Visio</t>
        </is>
      </c>
      <c r="I29" s="5" t="inlineStr">
        <is>
          <t>Réalisé</t>
        </is>
      </c>
      <c r="J29" s="5" t="inlineStr">
        <is>
          <t>Assiduité/retards</t>
        </is>
      </c>
      <c r="K29" s="5" t="inlineStr">
        <is>
          <t>Organisation travail</t>
        </is>
      </c>
      <c r="L29" s="5" t="inlineStr">
        <is>
          <t>En ligne (Visio)</t>
        </is>
      </c>
      <c r="M29" s="5" t="inlineStr">
        <is>
          <t>Parent + CPE</t>
        </is>
      </c>
      <c r="N29" s="5" t="inlineStr">
        <is>
          <t>Synthèse : points positifs, axes, décisions.</t>
        </is>
      </c>
      <c r="O29" s="5" t="inlineStr">
        <is>
          <t>link://compte-rendu/RDV1022</t>
        </is>
      </c>
      <c r="P29" s="5" t="inlineStr">
        <is>
          <t>Oui</t>
        </is>
      </c>
      <c r="Q29" s="6" t="n">
        <v>45950</v>
      </c>
      <c r="R29" s="5" t="inlineStr">
        <is>
          <t>Rencontrer psychologue scolaire</t>
        </is>
      </c>
      <c r="S29" s="5" t="inlineStr">
        <is>
          <t>Parent</t>
        </is>
      </c>
      <c r="T29" s="5" t="inlineStr">
        <is>
          <t>En cours</t>
        </is>
      </c>
    </row>
    <row r="30">
      <c r="A30" s="5">
        <f>TEXT(24,"RDV-0000")</f>
        <v/>
      </c>
      <c r="B30" s="6" t="n">
        <v>45949</v>
      </c>
      <c r="C30" s="5" t="inlineStr">
        <is>
          <t>17:00</t>
        </is>
      </c>
      <c r="D30" s="5" t="inlineStr">
        <is>
          <t>Leo</t>
        </is>
      </c>
      <c r="E30" s="5" t="inlineStr">
        <is>
          <t>5e</t>
        </is>
      </c>
      <c r="F30" s="5" t="inlineStr">
        <is>
          <t>5A</t>
        </is>
      </c>
      <c r="G30" s="5" t="inlineStr">
        <is>
          <t>CPE</t>
        </is>
      </c>
      <c r="H30" s="5" t="inlineStr">
        <is>
          <t>Téléphone</t>
        </is>
      </c>
      <c r="I30" s="5" t="inlineStr">
        <is>
          <t>Absent</t>
        </is>
      </c>
      <c r="J30" s="5" t="inlineStr">
        <is>
          <t>Orientation</t>
        </is>
      </c>
      <c r="K30" s="5" t="inlineStr">
        <is>
          <t>Stage 3e</t>
        </is>
      </c>
      <c r="L30" s="5" t="inlineStr">
        <is>
          <t>Téléphone</t>
        </is>
      </c>
      <c r="M30" s="5" t="inlineStr">
        <is>
          <t>Parent + Prof Maths</t>
        </is>
      </c>
      <c r="N30" s="5" t="inlineStr">
        <is>
          <t>Synthèse : points positifs, axes, décisions.</t>
        </is>
      </c>
      <c r="O30" s="5" t="inlineStr">
        <is>
          <t>link://compte-rendu/RDV1023</t>
        </is>
      </c>
      <c r="P30" s="5" t="inlineStr">
        <is>
          <t>Non</t>
        </is>
      </c>
      <c r="Q30" s="6" t="n">
        <v>45951</v>
      </c>
      <c r="R30" s="5" t="inlineStr">
        <is>
          <t>Contrat d'objectifs</t>
        </is>
      </c>
      <c r="S30" s="5" t="inlineStr">
        <is>
          <t>CPE</t>
        </is>
      </c>
      <c r="T30" s="5" t="inlineStr">
        <is>
          <t>Clôturé</t>
        </is>
      </c>
    </row>
    <row r="31">
      <c r="A31" s="5">
        <f>TEXT(25,"RDV-0000")</f>
        <v/>
      </c>
      <c r="B31" s="6" t="n">
        <v>45950</v>
      </c>
      <c r="C31" s="5" t="inlineStr">
        <is>
          <t>17:00</t>
        </is>
      </c>
      <c r="D31" s="5" t="inlineStr">
        <is>
          <t>Lina</t>
        </is>
      </c>
      <c r="E31" s="5" t="inlineStr">
        <is>
          <t>4e</t>
        </is>
      </c>
      <c r="F31" s="5" t="inlineStr">
        <is>
          <t>4A</t>
        </is>
      </c>
      <c r="G31" s="5" t="inlineStr">
        <is>
          <t>Parent</t>
        </is>
      </c>
      <c r="H31" s="5" t="inlineStr">
        <is>
          <t>Présentiel</t>
        </is>
      </c>
      <c r="I31" s="5" t="inlineStr">
        <is>
          <t>Annulé</t>
        </is>
      </c>
      <c r="J31" s="5" t="inlineStr">
        <is>
          <t>Résultats/notes</t>
        </is>
      </c>
      <c r="K31" s="5" t="inlineStr">
        <is>
          <t>Difficultés en maths</t>
        </is>
      </c>
      <c r="L31" s="5" t="inlineStr">
        <is>
          <t>Salle A</t>
        </is>
      </c>
      <c r="M31" s="5" t="inlineStr">
        <is>
          <t>Parent + Prof Principal</t>
        </is>
      </c>
      <c r="N31" s="5" t="inlineStr">
        <is>
          <t>Synthèse : points positifs, axes, décisions.</t>
        </is>
      </c>
      <c r="O31" s="5" t="inlineStr">
        <is>
          <t>link://compte-rendu/RDV1024</t>
        </is>
      </c>
      <c r="P31" s="5" t="inlineStr">
        <is>
          <t>Oui</t>
        </is>
      </c>
      <c r="Q31" s="6" t="n">
        <v>45952</v>
      </c>
      <c r="R31" s="5" t="inlineStr">
        <is>
          <t>Donner exercices</t>
        </is>
      </c>
      <c r="S31" s="5" t="inlineStr">
        <is>
          <t>Prof Principal</t>
        </is>
      </c>
      <c r="T31" s="5" t="inlineStr">
        <is>
          <t>À faire</t>
        </is>
      </c>
    </row>
    <row r="32">
      <c r="A32" s="5">
        <f>TEXT(26,"RDV-0000")</f>
        <v/>
      </c>
      <c r="B32" s="6" t="n">
        <v>45951</v>
      </c>
      <c r="C32" s="5" t="inlineStr">
        <is>
          <t>17:00</t>
        </is>
      </c>
      <c r="D32" s="5" t="inlineStr">
        <is>
          <t>Yassine</t>
        </is>
      </c>
      <c r="E32" s="5" t="inlineStr">
        <is>
          <t>3e</t>
        </is>
      </c>
      <c r="F32" s="5" t="inlineStr">
        <is>
          <t>3B</t>
        </is>
      </c>
      <c r="G32" s="5" t="inlineStr">
        <is>
          <t>Professeur</t>
        </is>
      </c>
      <c r="H32" s="5" t="inlineStr">
        <is>
          <t>Visio</t>
        </is>
      </c>
      <c r="I32" s="5" t="inlineStr">
        <is>
          <t>Planifié</t>
        </is>
      </c>
      <c r="J32" s="5" t="inlineStr">
        <is>
          <t>Comportement</t>
        </is>
      </c>
      <c r="K32" s="5" t="inlineStr">
        <is>
          <t>Rappel règlement</t>
        </is>
      </c>
      <c r="L32" s="5" t="inlineStr">
        <is>
          <t>En ligne (Visio)</t>
        </is>
      </c>
      <c r="M32" s="5" t="inlineStr">
        <is>
          <t>Parent + CPE</t>
        </is>
      </c>
      <c r="N32" s="5" t="inlineStr">
        <is>
          <t>Synthèse : points positifs, axes, décisions.</t>
        </is>
      </c>
      <c r="O32" s="5" t="inlineStr">
        <is>
          <t>link://compte-rendu/RDV1025</t>
        </is>
      </c>
      <c r="P32" s="5" t="inlineStr">
        <is>
          <t>Non</t>
        </is>
      </c>
      <c r="Q32" s="6" t="n">
        <v>45953</v>
      </c>
      <c r="R32" s="5" t="inlineStr">
        <is>
          <t>Rencontrer psychologue scolaire</t>
        </is>
      </c>
      <c r="S32" s="5" t="inlineStr">
        <is>
          <t>Parent</t>
        </is>
      </c>
      <c r="T32" s="5" t="inlineStr">
        <is>
          <t>En cours</t>
        </is>
      </c>
    </row>
    <row r="33">
      <c r="A33" s="5">
        <f>TEXT(27,"RDV-0000")</f>
        <v/>
      </c>
      <c r="B33" s="6" t="n">
        <v>45952</v>
      </c>
      <c r="C33" s="5" t="inlineStr">
        <is>
          <t>17:00</t>
        </is>
      </c>
      <c r="D33" s="5" t="inlineStr">
        <is>
          <t>Leo</t>
        </is>
      </c>
      <c r="E33" s="5" t="inlineStr">
        <is>
          <t>5e</t>
        </is>
      </c>
      <c r="F33" s="5" t="inlineStr">
        <is>
          <t>5A</t>
        </is>
      </c>
      <c r="G33" s="5" t="inlineStr">
        <is>
          <t>CPE</t>
        </is>
      </c>
      <c r="H33" s="5" t="inlineStr">
        <is>
          <t>Téléphone</t>
        </is>
      </c>
      <c r="I33" s="5" t="inlineStr">
        <is>
          <t>Reporté</t>
        </is>
      </c>
      <c r="J33" s="5" t="inlineStr">
        <is>
          <t>Assiduité/retards</t>
        </is>
      </c>
      <c r="K33" s="5" t="inlineStr">
        <is>
          <t>Organisation travail</t>
        </is>
      </c>
      <c r="L33" s="5" t="inlineStr">
        <is>
          <t>Téléphone</t>
        </is>
      </c>
      <c r="M33" s="5" t="inlineStr">
        <is>
          <t>Parent + Prof Maths</t>
        </is>
      </c>
      <c r="N33" s="5" t="inlineStr">
        <is>
          <t>Synthèse : points positifs, axes, décisions.</t>
        </is>
      </c>
      <c r="O33" s="5" t="inlineStr">
        <is>
          <t>link://compte-rendu/RDV1026</t>
        </is>
      </c>
      <c r="P33" s="5" t="inlineStr">
        <is>
          <t>Oui</t>
        </is>
      </c>
      <c r="Q33" s="6" t="n">
        <v>45954</v>
      </c>
      <c r="R33" s="5" t="inlineStr">
        <is>
          <t>Contrat d'objectifs</t>
        </is>
      </c>
      <c r="S33" s="5" t="inlineStr">
        <is>
          <t>CPE</t>
        </is>
      </c>
      <c r="T33" s="5" t="inlineStr">
        <is>
          <t>Clôturé</t>
        </is>
      </c>
    </row>
    <row r="34">
      <c r="A34" s="5">
        <f>TEXT(28,"RDV-0000")</f>
        <v/>
      </c>
      <c r="B34" s="6" t="n">
        <v>45953</v>
      </c>
      <c r="C34" s="5" t="inlineStr">
        <is>
          <t>17:00</t>
        </is>
      </c>
      <c r="D34" s="5" t="inlineStr">
        <is>
          <t>Lina</t>
        </is>
      </c>
      <c r="E34" s="5" t="inlineStr">
        <is>
          <t>4e</t>
        </is>
      </c>
      <c r="F34" s="5" t="inlineStr">
        <is>
          <t>4A</t>
        </is>
      </c>
      <c r="G34" s="5" t="inlineStr">
        <is>
          <t>Parent</t>
        </is>
      </c>
      <c r="H34" s="5" t="inlineStr">
        <is>
          <t>Présentiel</t>
        </is>
      </c>
      <c r="I34" s="5" t="inlineStr">
        <is>
          <t>Réalisé</t>
        </is>
      </c>
      <c r="J34" s="5" t="inlineStr">
        <is>
          <t>Orientation</t>
        </is>
      </c>
      <c r="K34" s="5" t="inlineStr">
        <is>
          <t>Stage 3e</t>
        </is>
      </c>
      <c r="L34" s="5" t="inlineStr">
        <is>
          <t>Salle A</t>
        </is>
      </c>
      <c r="M34" s="5" t="inlineStr">
        <is>
          <t>Parent + Prof Principal</t>
        </is>
      </c>
      <c r="N34" s="5" t="inlineStr">
        <is>
          <t>Synthèse : points positifs, axes, décisions.</t>
        </is>
      </c>
      <c r="O34" s="5" t="inlineStr">
        <is>
          <t>link://compte-rendu/RDV1027</t>
        </is>
      </c>
      <c r="P34" s="5" t="inlineStr">
        <is>
          <t>Non</t>
        </is>
      </c>
      <c r="Q34" s="6" t="n">
        <v>45955</v>
      </c>
      <c r="R34" s="5" t="inlineStr">
        <is>
          <t>Donner exercices</t>
        </is>
      </c>
      <c r="S34" s="5" t="inlineStr">
        <is>
          <t>Prof Principal</t>
        </is>
      </c>
      <c r="T34" s="5" t="inlineStr">
        <is>
          <t>À faire</t>
        </is>
      </c>
    </row>
    <row r="35">
      <c r="A35" s="5">
        <f>TEXT(29,"RDV-0000")</f>
        <v/>
      </c>
      <c r="B35" s="6" t="n">
        <v>45954</v>
      </c>
      <c r="C35" s="5" t="inlineStr">
        <is>
          <t>17:00</t>
        </is>
      </c>
      <c r="D35" s="5" t="inlineStr">
        <is>
          <t>Yassine</t>
        </is>
      </c>
      <c r="E35" s="5" t="inlineStr">
        <is>
          <t>3e</t>
        </is>
      </c>
      <c r="F35" s="5" t="inlineStr">
        <is>
          <t>3B</t>
        </is>
      </c>
      <c r="G35" s="5" t="inlineStr">
        <is>
          <t>Professeur</t>
        </is>
      </c>
      <c r="H35" s="5" t="inlineStr">
        <is>
          <t>Visio</t>
        </is>
      </c>
      <c r="I35" s="5" t="inlineStr">
        <is>
          <t>Absent</t>
        </is>
      </c>
      <c r="J35" s="5" t="inlineStr">
        <is>
          <t>Résultats/notes</t>
        </is>
      </c>
      <c r="K35" s="5" t="inlineStr">
        <is>
          <t>Difficultés en maths</t>
        </is>
      </c>
      <c r="L35" s="5" t="inlineStr">
        <is>
          <t>En ligne (Visio)</t>
        </is>
      </c>
      <c r="M35" s="5" t="inlineStr">
        <is>
          <t>Parent + CPE</t>
        </is>
      </c>
      <c r="N35" s="5" t="inlineStr">
        <is>
          <t>Synthèse : points positifs, axes, décisions.</t>
        </is>
      </c>
      <c r="O35" s="5" t="inlineStr">
        <is>
          <t>link://compte-rendu/RDV1028</t>
        </is>
      </c>
      <c r="P35" s="5" t="inlineStr">
        <is>
          <t>Oui</t>
        </is>
      </c>
      <c r="Q35" s="6" t="n">
        <v>45949</v>
      </c>
      <c r="R35" s="5" t="inlineStr">
        <is>
          <t>Rencontrer psychologue scolaire</t>
        </is>
      </c>
      <c r="S35" s="5" t="inlineStr">
        <is>
          <t>Parent</t>
        </is>
      </c>
      <c r="T35" s="5" t="inlineStr">
        <is>
          <t>En cours</t>
        </is>
      </c>
    </row>
    <row r="36">
      <c r="A36" s="5">
        <f>TEXT(30,"RDV-0000")</f>
        <v/>
      </c>
      <c r="B36" s="6" t="n">
        <v>45955</v>
      </c>
      <c r="C36" s="5" t="inlineStr">
        <is>
          <t>17:00</t>
        </is>
      </c>
      <c r="D36" s="5" t="inlineStr">
        <is>
          <t>Leo</t>
        </is>
      </c>
      <c r="E36" s="5" t="inlineStr">
        <is>
          <t>5e</t>
        </is>
      </c>
      <c r="F36" s="5" t="inlineStr">
        <is>
          <t>5A</t>
        </is>
      </c>
      <c r="G36" s="5" t="inlineStr">
        <is>
          <t>CPE</t>
        </is>
      </c>
      <c r="H36" s="5" t="inlineStr">
        <is>
          <t>Téléphone</t>
        </is>
      </c>
      <c r="I36" s="5" t="inlineStr">
        <is>
          <t>Annulé</t>
        </is>
      </c>
      <c r="J36" s="5" t="inlineStr">
        <is>
          <t>Comportement</t>
        </is>
      </c>
      <c r="K36" s="5" t="inlineStr">
        <is>
          <t>Rappel règlement</t>
        </is>
      </c>
      <c r="L36" s="5" t="inlineStr">
        <is>
          <t>Téléphone</t>
        </is>
      </c>
      <c r="M36" s="5" t="inlineStr">
        <is>
          <t>Parent + Prof Maths</t>
        </is>
      </c>
      <c r="N36" s="5" t="inlineStr">
        <is>
          <t>Synthèse : points positifs, axes, décisions.</t>
        </is>
      </c>
      <c r="O36" s="5" t="inlineStr">
        <is>
          <t>link://compte-rendu/RDV1029</t>
        </is>
      </c>
      <c r="P36" s="5" t="inlineStr">
        <is>
          <t>Non</t>
        </is>
      </c>
      <c r="Q36" s="6" t="n">
        <v>45950</v>
      </c>
      <c r="R36" s="5" t="inlineStr">
        <is>
          <t>Contrat d'objectifs</t>
        </is>
      </c>
      <c r="S36" s="5" t="inlineStr">
        <is>
          <t>CPE</t>
        </is>
      </c>
      <c r="T36" s="5" t="inlineStr">
        <is>
          <t>Clôturé</t>
        </is>
      </c>
    </row>
    <row r="37">
      <c r="A37" s="5">
        <f>TEXT(31,"RDV-0000")</f>
        <v/>
      </c>
      <c r="B37" s="6" t="n">
        <v>45946</v>
      </c>
      <c r="C37" s="5" t="inlineStr">
        <is>
          <t>17:00</t>
        </is>
      </c>
      <c r="D37" s="5" t="inlineStr">
        <is>
          <t>Lina</t>
        </is>
      </c>
      <c r="E37" s="5" t="inlineStr">
        <is>
          <t>4e</t>
        </is>
      </c>
      <c r="F37" s="5" t="inlineStr">
        <is>
          <t>4A</t>
        </is>
      </c>
      <c r="G37" s="5" t="inlineStr">
        <is>
          <t>Parent</t>
        </is>
      </c>
      <c r="H37" s="5" t="inlineStr">
        <is>
          <t>Présentiel</t>
        </is>
      </c>
      <c r="I37" s="5" t="inlineStr">
        <is>
          <t>Planifié</t>
        </is>
      </c>
      <c r="J37" s="5" t="inlineStr">
        <is>
          <t>Assiduité/retards</t>
        </is>
      </c>
      <c r="K37" s="5" t="inlineStr">
        <is>
          <t>Organisation travail</t>
        </is>
      </c>
      <c r="L37" s="5" t="inlineStr">
        <is>
          <t>Salle A</t>
        </is>
      </c>
      <c r="M37" s="5" t="inlineStr">
        <is>
          <t>Parent + Prof Principal</t>
        </is>
      </c>
      <c r="N37" s="5" t="inlineStr">
        <is>
          <t>Synthèse : points positifs, axes, décisions.</t>
        </is>
      </c>
      <c r="O37" s="5" t="inlineStr">
        <is>
          <t>link://compte-rendu/RDV1030</t>
        </is>
      </c>
      <c r="P37" s="5" t="inlineStr">
        <is>
          <t>Oui</t>
        </is>
      </c>
      <c r="Q37" s="6" t="n">
        <v>45951</v>
      </c>
      <c r="R37" s="5" t="inlineStr">
        <is>
          <t>Donner exercices</t>
        </is>
      </c>
      <c r="S37" s="5" t="inlineStr">
        <is>
          <t>Prof Principal</t>
        </is>
      </c>
      <c r="T37" s="5" t="inlineStr">
        <is>
          <t>À faire</t>
        </is>
      </c>
    </row>
    <row r="38">
      <c r="A38" s="5">
        <f>TEXT(32,"RDV-0000")</f>
        <v/>
      </c>
      <c r="B38" s="6" t="n">
        <v>45947</v>
      </c>
      <c r="C38" s="5" t="inlineStr">
        <is>
          <t>17:00</t>
        </is>
      </c>
      <c r="D38" s="5" t="inlineStr">
        <is>
          <t>Yassine</t>
        </is>
      </c>
      <c r="E38" s="5" t="inlineStr">
        <is>
          <t>3e</t>
        </is>
      </c>
      <c r="F38" s="5" t="inlineStr">
        <is>
          <t>3B</t>
        </is>
      </c>
      <c r="G38" s="5" t="inlineStr">
        <is>
          <t>Professeur</t>
        </is>
      </c>
      <c r="H38" s="5" t="inlineStr">
        <is>
          <t>Visio</t>
        </is>
      </c>
      <c r="I38" s="5" t="inlineStr">
        <is>
          <t>Reporté</t>
        </is>
      </c>
      <c r="J38" s="5" t="inlineStr">
        <is>
          <t>Orientation</t>
        </is>
      </c>
      <c r="K38" s="5" t="inlineStr">
        <is>
          <t>Stage 3e</t>
        </is>
      </c>
      <c r="L38" s="5" t="inlineStr">
        <is>
          <t>En ligne (Visio)</t>
        </is>
      </c>
      <c r="M38" s="5" t="inlineStr">
        <is>
          <t>Parent + CPE</t>
        </is>
      </c>
      <c r="N38" s="5" t="inlineStr">
        <is>
          <t>Synthèse : points positifs, axes, décisions.</t>
        </is>
      </c>
      <c r="O38" s="5" t="inlineStr">
        <is>
          <t>link://compte-rendu/RDV1031</t>
        </is>
      </c>
      <c r="P38" s="5" t="inlineStr">
        <is>
          <t>Non</t>
        </is>
      </c>
      <c r="Q38" s="6" t="n">
        <v>45952</v>
      </c>
      <c r="R38" s="5" t="inlineStr">
        <is>
          <t>Rencontrer psychologue scolaire</t>
        </is>
      </c>
      <c r="S38" s="5" t="inlineStr">
        <is>
          <t>Parent</t>
        </is>
      </c>
      <c r="T38" s="5" t="inlineStr">
        <is>
          <t>En cours</t>
        </is>
      </c>
    </row>
    <row r="39">
      <c r="A39" s="5">
        <f>TEXT(33,"RDV-0000")</f>
        <v/>
      </c>
      <c r="B39" s="6" t="n">
        <v>45948</v>
      </c>
      <c r="C39" s="5" t="inlineStr">
        <is>
          <t>17:00</t>
        </is>
      </c>
      <c r="D39" s="5" t="inlineStr">
        <is>
          <t>Leo</t>
        </is>
      </c>
      <c r="E39" s="5" t="inlineStr">
        <is>
          <t>5e</t>
        </is>
      </c>
      <c r="F39" s="5" t="inlineStr">
        <is>
          <t>5A</t>
        </is>
      </c>
      <c r="G39" s="5" t="inlineStr">
        <is>
          <t>CPE</t>
        </is>
      </c>
      <c r="H39" s="5" t="inlineStr">
        <is>
          <t>Téléphone</t>
        </is>
      </c>
      <c r="I39" s="5" t="inlineStr">
        <is>
          <t>Réalisé</t>
        </is>
      </c>
      <c r="J39" s="5" t="inlineStr">
        <is>
          <t>Résultats/notes</t>
        </is>
      </c>
      <c r="K39" s="5" t="inlineStr">
        <is>
          <t>Difficultés en maths</t>
        </is>
      </c>
      <c r="L39" s="5" t="inlineStr">
        <is>
          <t>Téléphone</t>
        </is>
      </c>
      <c r="M39" s="5" t="inlineStr">
        <is>
          <t>Parent + Prof Maths</t>
        </is>
      </c>
      <c r="N39" s="5" t="inlineStr">
        <is>
          <t>Synthèse : points positifs, axes, décisions.</t>
        </is>
      </c>
      <c r="O39" s="5" t="inlineStr">
        <is>
          <t>link://compte-rendu/RDV1032</t>
        </is>
      </c>
      <c r="P39" s="5" t="inlineStr">
        <is>
          <t>Oui</t>
        </is>
      </c>
      <c r="Q39" s="6" t="n">
        <v>45953</v>
      </c>
      <c r="R39" s="5" t="inlineStr">
        <is>
          <t>Contrat d'objectifs</t>
        </is>
      </c>
      <c r="S39" s="5" t="inlineStr">
        <is>
          <t>CPE</t>
        </is>
      </c>
      <c r="T39" s="5" t="inlineStr">
        <is>
          <t>Clôturé</t>
        </is>
      </c>
    </row>
    <row r="40">
      <c r="A40" s="5">
        <f>TEXT(34,"RDV-0000")</f>
        <v/>
      </c>
      <c r="B40" s="6" t="n">
        <v>45949</v>
      </c>
      <c r="C40" s="5" t="inlineStr">
        <is>
          <t>17:00</t>
        </is>
      </c>
      <c r="D40" s="5" t="inlineStr">
        <is>
          <t>Lina</t>
        </is>
      </c>
      <c r="E40" s="5" t="inlineStr">
        <is>
          <t>4e</t>
        </is>
      </c>
      <c r="F40" s="5" t="inlineStr">
        <is>
          <t>4A</t>
        </is>
      </c>
      <c r="G40" s="5" t="inlineStr">
        <is>
          <t>Parent</t>
        </is>
      </c>
      <c r="H40" s="5" t="inlineStr">
        <is>
          <t>Présentiel</t>
        </is>
      </c>
      <c r="I40" s="5" t="inlineStr">
        <is>
          <t>Absent</t>
        </is>
      </c>
      <c r="J40" s="5" t="inlineStr">
        <is>
          <t>Comportement</t>
        </is>
      </c>
      <c r="K40" s="5" t="inlineStr">
        <is>
          <t>Rappel règlement</t>
        </is>
      </c>
      <c r="L40" s="5" t="inlineStr">
        <is>
          <t>Salle A</t>
        </is>
      </c>
      <c r="M40" s="5" t="inlineStr">
        <is>
          <t>Parent + Prof Principal</t>
        </is>
      </c>
      <c r="N40" s="5" t="inlineStr">
        <is>
          <t>Synthèse : points positifs, axes, décisions.</t>
        </is>
      </c>
      <c r="O40" s="5" t="inlineStr">
        <is>
          <t>link://compte-rendu/RDV1033</t>
        </is>
      </c>
      <c r="P40" s="5" t="inlineStr">
        <is>
          <t>Non</t>
        </is>
      </c>
      <c r="Q40" s="6" t="n">
        <v>45954</v>
      </c>
      <c r="R40" s="5" t="inlineStr">
        <is>
          <t>Donner exercices</t>
        </is>
      </c>
      <c r="S40" s="5" t="inlineStr">
        <is>
          <t>Prof Principal</t>
        </is>
      </c>
      <c r="T40" s="5" t="inlineStr">
        <is>
          <t>À faire</t>
        </is>
      </c>
    </row>
    <row r="41">
      <c r="A41" s="5">
        <f>TEXT(35,"RDV-0000")</f>
        <v/>
      </c>
      <c r="B41" s="6" t="n">
        <v>45950</v>
      </c>
      <c r="C41" s="5" t="inlineStr">
        <is>
          <t>17:00</t>
        </is>
      </c>
      <c r="D41" s="5" t="inlineStr">
        <is>
          <t>Yassine</t>
        </is>
      </c>
      <c r="E41" s="5" t="inlineStr">
        <is>
          <t>3e</t>
        </is>
      </c>
      <c r="F41" s="5" t="inlineStr">
        <is>
          <t>3B</t>
        </is>
      </c>
      <c r="G41" s="5" t="inlineStr">
        <is>
          <t>Professeur</t>
        </is>
      </c>
      <c r="H41" s="5" t="inlineStr">
        <is>
          <t>Visio</t>
        </is>
      </c>
      <c r="I41" s="5" t="inlineStr">
        <is>
          <t>Annulé</t>
        </is>
      </c>
      <c r="J41" s="5" t="inlineStr">
        <is>
          <t>Assiduité/retards</t>
        </is>
      </c>
      <c r="K41" s="5" t="inlineStr">
        <is>
          <t>Organisation travail</t>
        </is>
      </c>
      <c r="L41" s="5" t="inlineStr">
        <is>
          <t>En ligne (Visio)</t>
        </is>
      </c>
      <c r="M41" s="5" t="inlineStr">
        <is>
          <t>Parent + CPE</t>
        </is>
      </c>
      <c r="N41" s="5" t="inlineStr">
        <is>
          <t>Synthèse : points positifs, axes, décisions.</t>
        </is>
      </c>
      <c r="O41" s="5" t="inlineStr">
        <is>
          <t>link://compte-rendu/RDV1034</t>
        </is>
      </c>
      <c r="P41" s="5" t="inlineStr">
        <is>
          <t>Oui</t>
        </is>
      </c>
      <c r="Q41" s="6" t="n">
        <v>45955</v>
      </c>
      <c r="R41" s="5" t="inlineStr">
        <is>
          <t>Rencontrer psychologue scolaire</t>
        </is>
      </c>
      <c r="S41" s="5" t="inlineStr">
        <is>
          <t>Parent</t>
        </is>
      </c>
      <c r="T41" s="5" t="inlineStr">
        <is>
          <t>En cours</t>
        </is>
      </c>
    </row>
    <row r="42">
      <c r="A42" s="5">
        <f>TEXT(36,"RDV-0000")</f>
        <v/>
      </c>
      <c r="B42" s="6" t="n">
        <v>45951</v>
      </c>
      <c r="C42" s="5" t="inlineStr">
        <is>
          <t>17:00</t>
        </is>
      </c>
      <c r="D42" s="5" t="inlineStr">
        <is>
          <t>Leo</t>
        </is>
      </c>
      <c r="E42" s="5" t="inlineStr">
        <is>
          <t>5e</t>
        </is>
      </c>
      <c r="F42" s="5" t="inlineStr">
        <is>
          <t>5A</t>
        </is>
      </c>
      <c r="G42" s="5" t="inlineStr">
        <is>
          <t>CPE</t>
        </is>
      </c>
      <c r="H42" s="5" t="inlineStr">
        <is>
          <t>Téléphone</t>
        </is>
      </c>
      <c r="I42" s="5" t="inlineStr">
        <is>
          <t>Planifié</t>
        </is>
      </c>
      <c r="J42" s="5" t="inlineStr">
        <is>
          <t>Orientation</t>
        </is>
      </c>
      <c r="K42" s="5" t="inlineStr">
        <is>
          <t>Stage 3e</t>
        </is>
      </c>
      <c r="L42" s="5" t="inlineStr">
        <is>
          <t>Téléphone</t>
        </is>
      </c>
      <c r="M42" s="5" t="inlineStr">
        <is>
          <t>Parent + Prof Maths</t>
        </is>
      </c>
      <c r="N42" s="5" t="inlineStr">
        <is>
          <t>Synthèse : points positifs, axes, décisions.</t>
        </is>
      </c>
      <c r="O42" s="5" t="inlineStr">
        <is>
          <t>link://compte-rendu/RDV1035</t>
        </is>
      </c>
      <c r="P42" s="5" t="inlineStr">
        <is>
          <t>Non</t>
        </is>
      </c>
      <c r="Q42" s="6" t="n">
        <v>45949</v>
      </c>
      <c r="R42" s="5" t="inlineStr">
        <is>
          <t>Contrat d'objectifs</t>
        </is>
      </c>
      <c r="S42" s="5" t="inlineStr">
        <is>
          <t>CPE</t>
        </is>
      </c>
      <c r="T42" s="5" t="inlineStr">
        <is>
          <t>Clôturé</t>
        </is>
      </c>
    </row>
    <row r="43">
      <c r="A43" s="5">
        <f>TEXT(37,"RDV-0000")</f>
        <v/>
      </c>
      <c r="B43" s="6" t="n">
        <v>45952</v>
      </c>
      <c r="C43" s="5" t="inlineStr">
        <is>
          <t>17:00</t>
        </is>
      </c>
      <c r="D43" s="5" t="inlineStr">
        <is>
          <t>Lina</t>
        </is>
      </c>
      <c r="E43" s="5" t="inlineStr">
        <is>
          <t>4e</t>
        </is>
      </c>
      <c r="F43" s="5" t="inlineStr">
        <is>
          <t>4A</t>
        </is>
      </c>
      <c r="G43" s="5" t="inlineStr">
        <is>
          <t>Parent</t>
        </is>
      </c>
      <c r="H43" s="5" t="inlineStr">
        <is>
          <t>Présentiel</t>
        </is>
      </c>
      <c r="I43" s="5" t="inlineStr">
        <is>
          <t>Reporté</t>
        </is>
      </c>
      <c r="J43" s="5" t="inlineStr">
        <is>
          <t>Résultats/notes</t>
        </is>
      </c>
      <c r="K43" s="5" t="inlineStr">
        <is>
          <t>Difficultés en maths</t>
        </is>
      </c>
      <c r="L43" s="5" t="inlineStr">
        <is>
          <t>Salle A</t>
        </is>
      </c>
      <c r="M43" s="5" t="inlineStr">
        <is>
          <t>Parent + Prof Principal</t>
        </is>
      </c>
      <c r="N43" s="5" t="inlineStr">
        <is>
          <t>Synthèse : points positifs, axes, décisions.</t>
        </is>
      </c>
      <c r="O43" s="5" t="inlineStr">
        <is>
          <t>link://compte-rendu/RDV1036</t>
        </is>
      </c>
      <c r="P43" s="5" t="inlineStr">
        <is>
          <t>Oui</t>
        </is>
      </c>
      <c r="Q43" s="6" t="n">
        <v>45950</v>
      </c>
      <c r="R43" s="5" t="inlineStr">
        <is>
          <t>Donner exercices</t>
        </is>
      </c>
      <c r="S43" s="5" t="inlineStr">
        <is>
          <t>Prof Principal</t>
        </is>
      </c>
      <c r="T43" s="5" t="inlineStr">
        <is>
          <t>À faire</t>
        </is>
      </c>
    </row>
    <row r="44">
      <c r="A44" s="5">
        <f>TEXT(38,"RDV-0000")</f>
        <v/>
      </c>
      <c r="B44" s="6" t="n">
        <v>45953</v>
      </c>
      <c r="C44" s="5" t="inlineStr">
        <is>
          <t>17:00</t>
        </is>
      </c>
      <c r="D44" s="5" t="inlineStr">
        <is>
          <t>Yassine</t>
        </is>
      </c>
      <c r="E44" s="5" t="inlineStr">
        <is>
          <t>3e</t>
        </is>
      </c>
      <c r="F44" s="5" t="inlineStr">
        <is>
          <t>3B</t>
        </is>
      </c>
      <c r="G44" s="5" t="inlineStr">
        <is>
          <t>Professeur</t>
        </is>
      </c>
      <c r="H44" s="5" t="inlineStr">
        <is>
          <t>Visio</t>
        </is>
      </c>
      <c r="I44" s="5" t="inlineStr">
        <is>
          <t>Réalisé</t>
        </is>
      </c>
      <c r="J44" s="5" t="inlineStr">
        <is>
          <t>Comportement</t>
        </is>
      </c>
      <c r="K44" s="5" t="inlineStr">
        <is>
          <t>Rappel règlement</t>
        </is>
      </c>
      <c r="L44" s="5" t="inlineStr">
        <is>
          <t>En ligne (Visio)</t>
        </is>
      </c>
      <c r="M44" s="5" t="inlineStr">
        <is>
          <t>Parent + CPE</t>
        </is>
      </c>
      <c r="N44" s="5" t="inlineStr">
        <is>
          <t>Synthèse : points positifs, axes, décisions.</t>
        </is>
      </c>
      <c r="O44" s="5" t="inlineStr">
        <is>
          <t>link://compte-rendu/RDV1037</t>
        </is>
      </c>
      <c r="P44" s="5" t="inlineStr">
        <is>
          <t>Non</t>
        </is>
      </c>
      <c r="Q44" s="6" t="n">
        <v>45951</v>
      </c>
      <c r="R44" s="5" t="inlineStr">
        <is>
          <t>Rencontrer psychologue scolaire</t>
        </is>
      </c>
      <c r="S44" s="5" t="inlineStr">
        <is>
          <t>Parent</t>
        </is>
      </c>
      <c r="T44" s="5" t="inlineStr">
        <is>
          <t>En cours</t>
        </is>
      </c>
    </row>
    <row r="45">
      <c r="A45" s="5">
        <f>TEXT(39,"RDV-0000")</f>
        <v/>
      </c>
      <c r="B45" s="6" t="n">
        <v>45954</v>
      </c>
      <c r="C45" s="5" t="inlineStr">
        <is>
          <t>17:00</t>
        </is>
      </c>
      <c r="D45" s="5" t="inlineStr">
        <is>
          <t>Leo</t>
        </is>
      </c>
      <c r="E45" s="5" t="inlineStr">
        <is>
          <t>5e</t>
        </is>
      </c>
      <c r="F45" s="5" t="inlineStr">
        <is>
          <t>5A</t>
        </is>
      </c>
      <c r="G45" s="5" t="inlineStr">
        <is>
          <t>CPE</t>
        </is>
      </c>
      <c r="H45" s="5" t="inlineStr">
        <is>
          <t>Téléphone</t>
        </is>
      </c>
      <c r="I45" s="5" t="inlineStr">
        <is>
          <t>Absent</t>
        </is>
      </c>
      <c r="J45" s="5" t="inlineStr">
        <is>
          <t>Assiduité/retards</t>
        </is>
      </c>
      <c r="K45" s="5" t="inlineStr">
        <is>
          <t>Organisation travail</t>
        </is>
      </c>
      <c r="L45" s="5" t="inlineStr">
        <is>
          <t>Téléphone</t>
        </is>
      </c>
      <c r="M45" s="5" t="inlineStr">
        <is>
          <t>Parent + Prof Maths</t>
        </is>
      </c>
      <c r="N45" s="5" t="inlineStr">
        <is>
          <t>Synthèse : points positifs, axes, décisions.</t>
        </is>
      </c>
      <c r="O45" s="5" t="inlineStr">
        <is>
          <t>link://compte-rendu/RDV1038</t>
        </is>
      </c>
      <c r="P45" s="5" t="inlineStr">
        <is>
          <t>Oui</t>
        </is>
      </c>
      <c r="Q45" s="6" t="n">
        <v>45952</v>
      </c>
      <c r="R45" s="5" t="inlineStr">
        <is>
          <t>Contrat d'objectifs</t>
        </is>
      </c>
      <c r="S45" s="5" t="inlineStr">
        <is>
          <t>CPE</t>
        </is>
      </c>
      <c r="T45" s="5" t="inlineStr">
        <is>
          <t>Clôturé</t>
        </is>
      </c>
    </row>
    <row r="46">
      <c r="A46" s="5">
        <f>TEXT(40,"RDV-0000")</f>
        <v/>
      </c>
      <c r="B46" s="6" t="n">
        <v>45955</v>
      </c>
      <c r="C46" s="5" t="inlineStr">
        <is>
          <t>17:00</t>
        </is>
      </c>
      <c r="D46" s="5" t="inlineStr">
        <is>
          <t>Lina</t>
        </is>
      </c>
      <c r="E46" s="5" t="inlineStr">
        <is>
          <t>4e</t>
        </is>
      </c>
      <c r="F46" s="5" t="inlineStr">
        <is>
          <t>4A</t>
        </is>
      </c>
      <c r="G46" s="5" t="inlineStr">
        <is>
          <t>Parent</t>
        </is>
      </c>
      <c r="H46" s="5" t="inlineStr">
        <is>
          <t>Présentiel</t>
        </is>
      </c>
      <c r="I46" s="5" t="inlineStr">
        <is>
          <t>Annulé</t>
        </is>
      </c>
      <c r="J46" s="5" t="inlineStr">
        <is>
          <t>Orientation</t>
        </is>
      </c>
      <c r="K46" s="5" t="inlineStr">
        <is>
          <t>Stage 3e</t>
        </is>
      </c>
      <c r="L46" s="5" t="inlineStr">
        <is>
          <t>Salle A</t>
        </is>
      </c>
      <c r="M46" s="5" t="inlineStr">
        <is>
          <t>Parent + Prof Principal</t>
        </is>
      </c>
      <c r="N46" s="5" t="inlineStr">
        <is>
          <t>Synthèse : points positifs, axes, décisions.</t>
        </is>
      </c>
      <c r="O46" s="5" t="inlineStr">
        <is>
          <t>link://compte-rendu/RDV1039</t>
        </is>
      </c>
      <c r="P46" s="5" t="inlineStr">
        <is>
          <t>Non</t>
        </is>
      </c>
      <c r="Q46" s="6" t="n">
        <v>45953</v>
      </c>
      <c r="R46" s="5" t="inlineStr">
        <is>
          <t>Donner exercices</t>
        </is>
      </c>
      <c r="S46" s="5" t="inlineStr">
        <is>
          <t>Prof Principal</t>
        </is>
      </c>
      <c r="T46" s="5" t="inlineStr">
        <is>
          <t>À faire</t>
        </is>
      </c>
    </row>
    <row r="47">
      <c r="A47" s="5">
        <f>TEXT(41,"RDV-0000")</f>
        <v/>
      </c>
      <c r="B47" s="6" t="n">
        <v>45946</v>
      </c>
      <c r="C47" s="5" t="inlineStr">
        <is>
          <t>17:00</t>
        </is>
      </c>
      <c r="D47" s="5" t="inlineStr">
        <is>
          <t>Yassine</t>
        </is>
      </c>
      <c r="E47" s="5" t="inlineStr">
        <is>
          <t>3e</t>
        </is>
      </c>
      <c r="F47" s="5" t="inlineStr">
        <is>
          <t>3B</t>
        </is>
      </c>
      <c r="G47" s="5" t="inlineStr">
        <is>
          <t>Professeur</t>
        </is>
      </c>
      <c r="H47" s="5" t="inlineStr">
        <is>
          <t>Visio</t>
        </is>
      </c>
      <c r="I47" s="5" t="inlineStr">
        <is>
          <t>Planifié</t>
        </is>
      </c>
      <c r="J47" s="5" t="inlineStr">
        <is>
          <t>Résultats/notes</t>
        </is>
      </c>
      <c r="K47" s="5" t="inlineStr">
        <is>
          <t>Difficultés en maths</t>
        </is>
      </c>
      <c r="L47" s="5" t="inlineStr">
        <is>
          <t>En ligne (Visio)</t>
        </is>
      </c>
      <c r="M47" s="5" t="inlineStr">
        <is>
          <t>Parent + CPE</t>
        </is>
      </c>
      <c r="N47" s="5" t="inlineStr">
        <is>
          <t>Synthèse : points positifs, axes, décisions.</t>
        </is>
      </c>
      <c r="O47" s="5" t="inlineStr">
        <is>
          <t>link://compte-rendu/RDV1040</t>
        </is>
      </c>
      <c r="P47" s="5" t="inlineStr">
        <is>
          <t>Oui</t>
        </is>
      </c>
      <c r="Q47" s="6" t="n">
        <v>45954</v>
      </c>
      <c r="R47" s="5" t="inlineStr">
        <is>
          <t>Rencontrer psychologue scolaire</t>
        </is>
      </c>
      <c r="S47" s="5" t="inlineStr">
        <is>
          <t>Parent</t>
        </is>
      </c>
      <c r="T47" s="5" t="inlineStr">
        <is>
          <t>En cours</t>
        </is>
      </c>
    </row>
    <row r="48">
      <c r="A48" s="5">
        <f>TEXT(42,"RDV-0000")</f>
        <v/>
      </c>
      <c r="B48" s="6" t="n">
        <v>45947</v>
      </c>
      <c r="C48" s="5" t="inlineStr">
        <is>
          <t>17:00</t>
        </is>
      </c>
      <c r="D48" s="5" t="inlineStr">
        <is>
          <t>Leo</t>
        </is>
      </c>
      <c r="E48" s="5" t="inlineStr">
        <is>
          <t>5e</t>
        </is>
      </c>
      <c r="F48" s="5" t="inlineStr">
        <is>
          <t>5A</t>
        </is>
      </c>
      <c r="G48" s="5" t="inlineStr">
        <is>
          <t>CPE</t>
        </is>
      </c>
      <c r="H48" s="5" t="inlineStr">
        <is>
          <t>Téléphone</t>
        </is>
      </c>
      <c r="I48" s="5" t="inlineStr">
        <is>
          <t>Reporté</t>
        </is>
      </c>
      <c r="J48" s="5" t="inlineStr">
        <is>
          <t>Comportement</t>
        </is>
      </c>
      <c r="K48" s="5" t="inlineStr">
        <is>
          <t>Rappel règlement</t>
        </is>
      </c>
      <c r="L48" s="5" t="inlineStr">
        <is>
          <t>Téléphone</t>
        </is>
      </c>
      <c r="M48" s="5" t="inlineStr">
        <is>
          <t>Parent + Prof Maths</t>
        </is>
      </c>
      <c r="N48" s="5" t="inlineStr">
        <is>
          <t>Synthèse : points positifs, axes, décisions.</t>
        </is>
      </c>
      <c r="O48" s="5" t="inlineStr">
        <is>
          <t>link://compte-rendu/RDV1041</t>
        </is>
      </c>
      <c r="P48" s="5" t="inlineStr">
        <is>
          <t>Non</t>
        </is>
      </c>
      <c r="Q48" s="6" t="n">
        <v>45955</v>
      </c>
      <c r="R48" s="5" t="inlineStr">
        <is>
          <t>Contrat d'objectifs</t>
        </is>
      </c>
      <c r="S48" s="5" t="inlineStr">
        <is>
          <t>CPE</t>
        </is>
      </c>
      <c r="T48" s="5" t="inlineStr">
        <is>
          <t>Clôturé</t>
        </is>
      </c>
    </row>
    <row r="49">
      <c r="A49" s="5">
        <f>TEXT(43,"RDV-0000")</f>
        <v/>
      </c>
      <c r="B49" s="6" t="n">
        <v>45948</v>
      </c>
      <c r="C49" s="5" t="inlineStr">
        <is>
          <t>17:00</t>
        </is>
      </c>
      <c r="D49" s="5" t="inlineStr">
        <is>
          <t>Lina</t>
        </is>
      </c>
      <c r="E49" s="5" t="inlineStr">
        <is>
          <t>4e</t>
        </is>
      </c>
      <c r="F49" s="5" t="inlineStr">
        <is>
          <t>4A</t>
        </is>
      </c>
      <c r="G49" s="5" t="inlineStr">
        <is>
          <t>Parent</t>
        </is>
      </c>
      <c r="H49" s="5" t="inlineStr">
        <is>
          <t>Présentiel</t>
        </is>
      </c>
      <c r="I49" s="5" t="inlineStr">
        <is>
          <t>Réalisé</t>
        </is>
      </c>
      <c r="J49" s="5" t="inlineStr">
        <is>
          <t>Assiduité/retards</t>
        </is>
      </c>
      <c r="K49" s="5" t="inlineStr">
        <is>
          <t>Organisation travail</t>
        </is>
      </c>
      <c r="L49" s="5" t="inlineStr">
        <is>
          <t>Salle A</t>
        </is>
      </c>
      <c r="M49" s="5" t="inlineStr">
        <is>
          <t>Parent + Prof Principal</t>
        </is>
      </c>
      <c r="N49" s="5" t="inlineStr">
        <is>
          <t>Synthèse : points positifs, axes, décisions.</t>
        </is>
      </c>
      <c r="O49" s="5" t="inlineStr">
        <is>
          <t>link://compte-rendu/RDV1042</t>
        </is>
      </c>
      <c r="P49" s="5" t="inlineStr">
        <is>
          <t>Oui</t>
        </is>
      </c>
      <c r="Q49" s="6" t="n">
        <v>45949</v>
      </c>
      <c r="R49" s="5" t="inlineStr">
        <is>
          <t>Donner exercices</t>
        </is>
      </c>
      <c r="S49" s="5" t="inlineStr">
        <is>
          <t>Prof Principal</t>
        </is>
      </c>
      <c r="T49" s="5" t="inlineStr">
        <is>
          <t>À faire</t>
        </is>
      </c>
    </row>
    <row r="50">
      <c r="A50" s="5">
        <f>TEXT(44,"RDV-0000")</f>
        <v/>
      </c>
      <c r="B50" s="6" t="n">
        <v>45949</v>
      </c>
      <c r="C50" s="5" t="inlineStr">
        <is>
          <t>17:00</t>
        </is>
      </c>
      <c r="D50" s="5" t="inlineStr">
        <is>
          <t>Yassine</t>
        </is>
      </c>
      <c r="E50" s="5" t="inlineStr">
        <is>
          <t>3e</t>
        </is>
      </c>
      <c r="F50" s="5" t="inlineStr">
        <is>
          <t>3B</t>
        </is>
      </c>
      <c r="G50" s="5" t="inlineStr">
        <is>
          <t>Professeur</t>
        </is>
      </c>
      <c r="H50" s="5" t="inlineStr">
        <is>
          <t>Visio</t>
        </is>
      </c>
      <c r="I50" s="5" t="inlineStr">
        <is>
          <t>Absent</t>
        </is>
      </c>
      <c r="J50" s="5" t="inlineStr">
        <is>
          <t>Orientation</t>
        </is>
      </c>
      <c r="K50" s="5" t="inlineStr">
        <is>
          <t>Stage 3e</t>
        </is>
      </c>
      <c r="L50" s="5" t="inlineStr">
        <is>
          <t>En ligne (Visio)</t>
        </is>
      </c>
      <c r="M50" s="5" t="inlineStr">
        <is>
          <t>Parent + CPE</t>
        </is>
      </c>
      <c r="N50" s="5" t="inlineStr">
        <is>
          <t>Synthèse : points positifs, axes, décisions.</t>
        </is>
      </c>
      <c r="O50" s="5" t="inlineStr">
        <is>
          <t>link://compte-rendu/RDV1043</t>
        </is>
      </c>
      <c r="P50" s="5" t="inlineStr">
        <is>
          <t>Non</t>
        </is>
      </c>
      <c r="Q50" s="6" t="n">
        <v>45950</v>
      </c>
      <c r="R50" s="5" t="inlineStr">
        <is>
          <t>Rencontrer psychologue scolaire</t>
        </is>
      </c>
      <c r="S50" s="5" t="inlineStr">
        <is>
          <t>Parent</t>
        </is>
      </c>
      <c r="T50" s="5" t="inlineStr">
        <is>
          <t>En cours</t>
        </is>
      </c>
    </row>
    <row r="51">
      <c r="A51" s="5">
        <f>TEXT(45,"RDV-0000")</f>
        <v/>
      </c>
      <c r="B51" s="6" t="n">
        <v>45950</v>
      </c>
      <c r="C51" s="5" t="inlineStr">
        <is>
          <t>17:00</t>
        </is>
      </c>
      <c r="D51" s="5" t="inlineStr">
        <is>
          <t>Leo</t>
        </is>
      </c>
      <c r="E51" s="5" t="inlineStr">
        <is>
          <t>5e</t>
        </is>
      </c>
      <c r="F51" s="5" t="inlineStr">
        <is>
          <t>5A</t>
        </is>
      </c>
      <c r="G51" s="5" t="inlineStr">
        <is>
          <t>CPE</t>
        </is>
      </c>
      <c r="H51" s="5" t="inlineStr">
        <is>
          <t>Téléphone</t>
        </is>
      </c>
      <c r="I51" s="5" t="inlineStr">
        <is>
          <t>Annulé</t>
        </is>
      </c>
      <c r="J51" s="5" t="inlineStr">
        <is>
          <t>Résultats/notes</t>
        </is>
      </c>
      <c r="K51" s="5" t="inlineStr">
        <is>
          <t>Difficultés en maths</t>
        </is>
      </c>
      <c r="L51" s="5" t="inlineStr">
        <is>
          <t>Téléphone</t>
        </is>
      </c>
      <c r="M51" s="5" t="inlineStr">
        <is>
          <t>Parent + Prof Maths</t>
        </is>
      </c>
      <c r="N51" s="5" t="inlineStr">
        <is>
          <t>Synthèse : points positifs, axes, décisions.</t>
        </is>
      </c>
      <c r="O51" s="5" t="inlineStr">
        <is>
          <t>link://compte-rendu/RDV1044</t>
        </is>
      </c>
      <c r="P51" s="5" t="inlineStr">
        <is>
          <t>Oui</t>
        </is>
      </c>
      <c r="Q51" s="6" t="n">
        <v>45951</v>
      </c>
      <c r="R51" s="5" t="inlineStr">
        <is>
          <t>Contrat d'objectifs</t>
        </is>
      </c>
      <c r="S51" s="5" t="inlineStr">
        <is>
          <t>CPE</t>
        </is>
      </c>
      <c r="T51" s="5" t="inlineStr">
        <is>
          <t>Clôturé</t>
        </is>
      </c>
    </row>
    <row r="52">
      <c r="A52" s="5">
        <f>TEXT(46,"RDV-0000")</f>
        <v/>
      </c>
      <c r="B52" s="6" t="n">
        <v>45951</v>
      </c>
      <c r="C52" s="5" t="inlineStr">
        <is>
          <t>17:00</t>
        </is>
      </c>
      <c r="D52" s="5" t="inlineStr">
        <is>
          <t>Lina</t>
        </is>
      </c>
      <c r="E52" s="5" t="inlineStr">
        <is>
          <t>4e</t>
        </is>
      </c>
      <c r="F52" s="5" t="inlineStr">
        <is>
          <t>4A</t>
        </is>
      </c>
      <c r="G52" s="5" t="inlineStr">
        <is>
          <t>Parent</t>
        </is>
      </c>
      <c r="H52" s="5" t="inlineStr">
        <is>
          <t>Présentiel</t>
        </is>
      </c>
      <c r="I52" s="5" t="inlineStr">
        <is>
          <t>Planifié</t>
        </is>
      </c>
      <c r="J52" s="5" t="inlineStr">
        <is>
          <t>Comportement</t>
        </is>
      </c>
      <c r="K52" s="5" t="inlineStr">
        <is>
          <t>Rappel règlement</t>
        </is>
      </c>
      <c r="L52" s="5" t="inlineStr">
        <is>
          <t>Salle A</t>
        </is>
      </c>
      <c r="M52" s="5" t="inlineStr">
        <is>
          <t>Parent + Prof Principal</t>
        </is>
      </c>
      <c r="N52" s="5" t="inlineStr">
        <is>
          <t>Synthèse : points positifs, axes, décisions.</t>
        </is>
      </c>
      <c r="O52" s="5" t="inlineStr">
        <is>
          <t>link://compte-rendu/RDV1045</t>
        </is>
      </c>
      <c r="P52" s="5" t="inlineStr">
        <is>
          <t>Non</t>
        </is>
      </c>
      <c r="Q52" s="6" t="n">
        <v>45952</v>
      </c>
      <c r="R52" s="5" t="inlineStr">
        <is>
          <t>Donner exercices</t>
        </is>
      </c>
      <c r="S52" s="5" t="inlineStr">
        <is>
          <t>Prof Principal</t>
        </is>
      </c>
      <c r="T52" s="5" t="inlineStr">
        <is>
          <t>À faire</t>
        </is>
      </c>
    </row>
    <row r="53">
      <c r="A53" s="5">
        <f>TEXT(47,"RDV-0000")</f>
        <v/>
      </c>
      <c r="B53" s="6" t="n">
        <v>45952</v>
      </c>
      <c r="C53" s="5" t="inlineStr">
        <is>
          <t>17:00</t>
        </is>
      </c>
      <c r="D53" s="5" t="inlineStr">
        <is>
          <t>Yassine</t>
        </is>
      </c>
      <c r="E53" s="5" t="inlineStr">
        <is>
          <t>3e</t>
        </is>
      </c>
      <c r="F53" s="5" t="inlineStr">
        <is>
          <t>3B</t>
        </is>
      </c>
      <c r="G53" s="5" t="inlineStr">
        <is>
          <t>Professeur</t>
        </is>
      </c>
      <c r="H53" s="5" t="inlineStr">
        <is>
          <t>Visio</t>
        </is>
      </c>
      <c r="I53" s="5" t="inlineStr">
        <is>
          <t>Reporté</t>
        </is>
      </c>
      <c r="J53" s="5" t="inlineStr">
        <is>
          <t>Assiduité/retards</t>
        </is>
      </c>
      <c r="K53" s="5" t="inlineStr">
        <is>
          <t>Organisation travail</t>
        </is>
      </c>
      <c r="L53" s="5" t="inlineStr">
        <is>
          <t>En ligne (Visio)</t>
        </is>
      </c>
      <c r="M53" s="5" t="inlineStr">
        <is>
          <t>Parent + CPE</t>
        </is>
      </c>
      <c r="N53" s="5" t="inlineStr">
        <is>
          <t>Synthèse : points positifs, axes, décisions.</t>
        </is>
      </c>
      <c r="O53" s="5" t="inlineStr">
        <is>
          <t>link://compte-rendu/RDV1046</t>
        </is>
      </c>
      <c r="P53" s="5" t="inlineStr">
        <is>
          <t>Oui</t>
        </is>
      </c>
      <c r="Q53" s="6" t="n">
        <v>45953</v>
      </c>
      <c r="R53" s="5" t="inlineStr">
        <is>
          <t>Rencontrer psychologue scolaire</t>
        </is>
      </c>
      <c r="S53" s="5" t="inlineStr">
        <is>
          <t>Parent</t>
        </is>
      </c>
      <c r="T53" s="5" t="inlineStr">
        <is>
          <t>En cours</t>
        </is>
      </c>
    </row>
    <row r="54">
      <c r="A54" s="5">
        <f>TEXT(48,"RDV-0000")</f>
        <v/>
      </c>
      <c r="B54" s="6" t="n">
        <v>45953</v>
      </c>
      <c r="C54" s="5" t="inlineStr">
        <is>
          <t>17:00</t>
        </is>
      </c>
      <c r="D54" s="5" t="inlineStr">
        <is>
          <t>Leo</t>
        </is>
      </c>
      <c r="E54" s="5" t="inlineStr">
        <is>
          <t>5e</t>
        </is>
      </c>
      <c r="F54" s="5" t="inlineStr">
        <is>
          <t>5A</t>
        </is>
      </c>
      <c r="G54" s="5" t="inlineStr">
        <is>
          <t>CPE</t>
        </is>
      </c>
      <c r="H54" s="5" t="inlineStr">
        <is>
          <t>Téléphone</t>
        </is>
      </c>
      <c r="I54" s="5" t="inlineStr">
        <is>
          <t>Réalisé</t>
        </is>
      </c>
      <c r="J54" s="5" t="inlineStr">
        <is>
          <t>Orientation</t>
        </is>
      </c>
      <c r="K54" s="5" t="inlineStr">
        <is>
          <t>Stage 3e</t>
        </is>
      </c>
      <c r="L54" s="5" t="inlineStr">
        <is>
          <t>Téléphone</t>
        </is>
      </c>
      <c r="M54" s="5" t="inlineStr">
        <is>
          <t>Parent + Prof Maths</t>
        </is>
      </c>
      <c r="N54" s="5" t="inlineStr">
        <is>
          <t>Synthèse : points positifs, axes, décisions.</t>
        </is>
      </c>
      <c r="O54" s="5" t="inlineStr">
        <is>
          <t>link://compte-rendu/RDV1047</t>
        </is>
      </c>
      <c r="P54" s="5" t="inlineStr">
        <is>
          <t>Non</t>
        </is>
      </c>
      <c r="Q54" s="6" t="n">
        <v>45954</v>
      </c>
      <c r="R54" s="5" t="inlineStr">
        <is>
          <t>Contrat d'objectifs</t>
        </is>
      </c>
      <c r="S54" s="5" t="inlineStr">
        <is>
          <t>CPE</t>
        </is>
      </c>
      <c r="T54" s="5" t="inlineStr">
        <is>
          <t>Clôturé</t>
        </is>
      </c>
    </row>
    <row r="55">
      <c r="A55" s="5">
        <f>TEXT(49,"RDV-0000")</f>
        <v/>
      </c>
      <c r="B55" s="6" t="n">
        <v>45954</v>
      </c>
      <c r="C55" s="5" t="inlineStr">
        <is>
          <t>17:00</t>
        </is>
      </c>
      <c r="D55" s="5" t="inlineStr">
        <is>
          <t>Lina</t>
        </is>
      </c>
      <c r="E55" s="5" t="inlineStr">
        <is>
          <t>4e</t>
        </is>
      </c>
      <c r="F55" s="5" t="inlineStr">
        <is>
          <t>4A</t>
        </is>
      </c>
      <c r="G55" s="5" t="inlineStr">
        <is>
          <t>Parent</t>
        </is>
      </c>
      <c r="H55" s="5" t="inlineStr">
        <is>
          <t>Présentiel</t>
        </is>
      </c>
      <c r="I55" s="5" t="inlineStr">
        <is>
          <t>Absent</t>
        </is>
      </c>
      <c r="J55" s="5" t="inlineStr">
        <is>
          <t>Résultats/notes</t>
        </is>
      </c>
      <c r="K55" s="5" t="inlineStr">
        <is>
          <t>Difficultés en maths</t>
        </is>
      </c>
      <c r="L55" s="5" t="inlineStr">
        <is>
          <t>Salle A</t>
        </is>
      </c>
      <c r="M55" s="5" t="inlineStr">
        <is>
          <t>Parent + Prof Principal</t>
        </is>
      </c>
      <c r="N55" s="5" t="inlineStr">
        <is>
          <t>Synthèse : points positifs, axes, décisions.</t>
        </is>
      </c>
      <c r="O55" s="5" t="inlineStr">
        <is>
          <t>link://compte-rendu/RDV1048</t>
        </is>
      </c>
      <c r="P55" s="5" t="inlineStr">
        <is>
          <t>Oui</t>
        </is>
      </c>
      <c r="Q55" s="6" t="n">
        <v>45955</v>
      </c>
      <c r="R55" s="5" t="inlineStr">
        <is>
          <t>Donner exercices</t>
        </is>
      </c>
      <c r="S55" s="5" t="inlineStr">
        <is>
          <t>Prof Principal</t>
        </is>
      </c>
      <c r="T55" s="5" t="inlineStr">
        <is>
          <t>À faire</t>
        </is>
      </c>
    </row>
    <row r="56">
      <c r="A56" s="5">
        <f>TEXT(50,"RDV-0000")</f>
        <v/>
      </c>
      <c r="B56" s="6" t="n">
        <v>45955</v>
      </c>
      <c r="C56" s="5" t="inlineStr">
        <is>
          <t>17:00</t>
        </is>
      </c>
      <c r="D56" s="5" t="inlineStr">
        <is>
          <t>Yassine</t>
        </is>
      </c>
      <c r="E56" s="5" t="inlineStr">
        <is>
          <t>3e</t>
        </is>
      </c>
      <c r="F56" s="5" t="inlineStr">
        <is>
          <t>3B</t>
        </is>
      </c>
      <c r="G56" s="5" t="inlineStr">
        <is>
          <t>Professeur</t>
        </is>
      </c>
      <c r="H56" s="5" t="inlineStr">
        <is>
          <t>Visio</t>
        </is>
      </c>
      <c r="I56" s="5" t="inlineStr">
        <is>
          <t>Annulé</t>
        </is>
      </c>
      <c r="J56" s="5" t="inlineStr">
        <is>
          <t>Comportement</t>
        </is>
      </c>
      <c r="K56" s="5" t="inlineStr">
        <is>
          <t>Rappel règlement</t>
        </is>
      </c>
      <c r="L56" s="5" t="inlineStr">
        <is>
          <t>En ligne (Visio)</t>
        </is>
      </c>
      <c r="M56" s="5" t="inlineStr">
        <is>
          <t>Parent + CPE</t>
        </is>
      </c>
      <c r="N56" s="5" t="inlineStr">
        <is>
          <t>Synthèse : points positifs, axes, décisions.</t>
        </is>
      </c>
      <c r="O56" s="5" t="inlineStr">
        <is>
          <t>link://compte-rendu/RDV1049</t>
        </is>
      </c>
      <c r="P56" s="5" t="inlineStr">
        <is>
          <t>Non</t>
        </is>
      </c>
      <c r="Q56" s="6" t="n">
        <v>45949</v>
      </c>
      <c r="R56" s="5" t="inlineStr">
        <is>
          <t>Rencontrer psychologue scolaire</t>
        </is>
      </c>
      <c r="S56" s="5" t="inlineStr">
        <is>
          <t>Parent</t>
        </is>
      </c>
      <c r="T56" s="5" t="inlineStr">
        <is>
          <t>En cours</t>
        </is>
      </c>
    </row>
    <row r="57">
      <c r="A57" s="5">
        <f>TEXT(51,"RDV-0000")</f>
        <v/>
      </c>
      <c r="B57" s="6" t="n">
        <v>45946</v>
      </c>
      <c r="C57" s="5" t="inlineStr">
        <is>
          <t>17:00</t>
        </is>
      </c>
      <c r="D57" s="5" t="inlineStr">
        <is>
          <t>Leo</t>
        </is>
      </c>
      <c r="E57" s="5" t="inlineStr">
        <is>
          <t>5e</t>
        </is>
      </c>
      <c r="F57" s="5" t="inlineStr">
        <is>
          <t>5A</t>
        </is>
      </c>
      <c r="G57" s="5" t="inlineStr">
        <is>
          <t>CPE</t>
        </is>
      </c>
      <c r="H57" s="5" t="inlineStr">
        <is>
          <t>Téléphone</t>
        </is>
      </c>
      <c r="I57" s="5" t="inlineStr">
        <is>
          <t>Planifié</t>
        </is>
      </c>
      <c r="J57" s="5" t="inlineStr">
        <is>
          <t>Assiduité/retards</t>
        </is>
      </c>
      <c r="K57" s="5" t="inlineStr">
        <is>
          <t>Organisation travail</t>
        </is>
      </c>
      <c r="L57" s="5" t="inlineStr">
        <is>
          <t>Téléphone</t>
        </is>
      </c>
      <c r="M57" s="5" t="inlineStr">
        <is>
          <t>Parent + Prof Maths</t>
        </is>
      </c>
      <c r="N57" s="5" t="inlineStr">
        <is>
          <t>Synthèse : points positifs, axes, décisions.</t>
        </is>
      </c>
      <c r="O57" s="5" t="inlineStr">
        <is>
          <t>link://compte-rendu/RDV1050</t>
        </is>
      </c>
      <c r="P57" s="5" t="inlineStr">
        <is>
          <t>Oui</t>
        </is>
      </c>
      <c r="Q57" s="6" t="n">
        <v>45950</v>
      </c>
      <c r="R57" s="5" t="inlineStr">
        <is>
          <t>Contrat d'objectifs</t>
        </is>
      </c>
      <c r="S57" s="5" t="inlineStr">
        <is>
          <t>CPE</t>
        </is>
      </c>
      <c r="T57" s="5" t="inlineStr">
        <is>
          <t>Clôturé</t>
        </is>
      </c>
    </row>
    <row r="58">
      <c r="A58" s="5">
        <f>TEXT(52,"RDV-0000")</f>
        <v/>
      </c>
      <c r="B58" s="6" t="n">
        <v>45947</v>
      </c>
      <c r="C58" s="5" t="inlineStr">
        <is>
          <t>17:00</t>
        </is>
      </c>
      <c r="D58" s="5" t="inlineStr">
        <is>
          <t>Lina</t>
        </is>
      </c>
      <c r="E58" s="5" t="inlineStr">
        <is>
          <t>4e</t>
        </is>
      </c>
      <c r="F58" s="5" t="inlineStr">
        <is>
          <t>4A</t>
        </is>
      </c>
      <c r="G58" s="5" t="inlineStr">
        <is>
          <t>Parent</t>
        </is>
      </c>
      <c r="H58" s="5" t="inlineStr">
        <is>
          <t>Présentiel</t>
        </is>
      </c>
      <c r="I58" s="5" t="inlineStr">
        <is>
          <t>Reporté</t>
        </is>
      </c>
      <c r="J58" s="5" t="inlineStr">
        <is>
          <t>Orientation</t>
        </is>
      </c>
      <c r="K58" s="5" t="inlineStr">
        <is>
          <t>Stage 3e</t>
        </is>
      </c>
      <c r="L58" s="5" t="inlineStr">
        <is>
          <t>Salle A</t>
        </is>
      </c>
      <c r="M58" s="5" t="inlineStr">
        <is>
          <t>Parent + Prof Principal</t>
        </is>
      </c>
      <c r="N58" s="5" t="inlineStr">
        <is>
          <t>Synthèse : points positifs, axes, décisions.</t>
        </is>
      </c>
      <c r="O58" s="5" t="inlineStr">
        <is>
          <t>link://compte-rendu/RDV1051</t>
        </is>
      </c>
      <c r="P58" s="5" t="inlineStr">
        <is>
          <t>Non</t>
        </is>
      </c>
      <c r="Q58" s="6" t="n">
        <v>45951</v>
      </c>
      <c r="R58" s="5" t="inlineStr">
        <is>
          <t>Donner exercices</t>
        </is>
      </c>
      <c r="S58" s="5" t="inlineStr">
        <is>
          <t>Prof Principal</t>
        </is>
      </c>
      <c r="T58" s="5" t="inlineStr">
        <is>
          <t>À faire</t>
        </is>
      </c>
    </row>
    <row r="59">
      <c r="A59" s="5">
        <f>TEXT(53,"RDV-0000")</f>
        <v/>
      </c>
      <c r="B59" s="6" t="n">
        <v>45948</v>
      </c>
      <c r="C59" s="5" t="inlineStr">
        <is>
          <t>17:00</t>
        </is>
      </c>
      <c r="D59" s="5" t="inlineStr">
        <is>
          <t>Yassine</t>
        </is>
      </c>
      <c r="E59" s="5" t="inlineStr">
        <is>
          <t>3e</t>
        </is>
      </c>
      <c r="F59" s="5" t="inlineStr">
        <is>
          <t>3B</t>
        </is>
      </c>
      <c r="G59" s="5" t="inlineStr">
        <is>
          <t>Professeur</t>
        </is>
      </c>
      <c r="H59" s="5" t="inlineStr">
        <is>
          <t>Visio</t>
        </is>
      </c>
      <c r="I59" s="5" t="inlineStr">
        <is>
          <t>Réalisé</t>
        </is>
      </c>
      <c r="J59" s="5" t="inlineStr">
        <is>
          <t>Résultats/notes</t>
        </is>
      </c>
      <c r="K59" s="5" t="inlineStr">
        <is>
          <t>Difficultés en maths</t>
        </is>
      </c>
      <c r="L59" s="5" t="inlineStr">
        <is>
          <t>En ligne (Visio)</t>
        </is>
      </c>
      <c r="M59" s="5" t="inlineStr">
        <is>
          <t>Parent + CPE</t>
        </is>
      </c>
      <c r="N59" s="5" t="inlineStr">
        <is>
          <t>Synthèse : points positifs, axes, décisions.</t>
        </is>
      </c>
      <c r="O59" s="5" t="inlineStr">
        <is>
          <t>link://compte-rendu/RDV1052</t>
        </is>
      </c>
      <c r="P59" s="5" t="inlineStr">
        <is>
          <t>Oui</t>
        </is>
      </c>
      <c r="Q59" s="6" t="n">
        <v>45952</v>
      </c>
      <c r="R59" s="5" t="inlineStr">
        <is>
          <t>Rencontrer psychologue scolaire</t>
        </is>
      </c>
      <c r="S59" s="5" t="inlineStr">
        <is>
          <t>Parent</t>
        </is>
      </c>
      <c r="T59" s="5" t="inlineStr">
        <is>
          <t>En cours</t>
        </is>
      </c>
    </row>
    <row r="60">
      <c r="A60" s="5">
        <f>TEXT(54,"RDV-0000")</f>
        <v/>
      </c>
      <c r="B60" s="6" t="n">
        <v>45949</v>
      </c>
      <c r="C60" s="5" t="inlineStr">
        <is>
          <t>17:00</t>
        </is>
      </c>
      <c r="D60" s="5" t="inlineStr">
        <is>
          <t>Leo</t>
        </is>
      </c>
      <c r="E60" s="5" t="inlineStr">
        <is>
          <t>5e</t>
        </is>
      </c>
      <c r="F60" s="5" t="inlineStr">
        <is>
          <t>5A</t>
        </is>
      </c>
      <c r="G60" s="5" t="inlineStr">
        <is>
          <t>CPE</t>
        </is>
      </c>
      <c r="H60" s="5" t="inlineStr">
        <is>
          <t>Téléphone</t>
        </is>
      </c>
      <c r="I60" s="5" t="inlineStr">
        <is>
          <t>Absent</t>
        </is>
      </c>
      <c r="J60" s="5" t="inlineStr">
        <is>
          <t>Comportement</t>
        </is>
      </c>
      <c r="K60" s="5" t="inlineStr">
        <is>
          <t>Rappel règlement</t>
        </is>
      </c>
      <c r="L60" s="5" t="inlineStr">
        <is>
          <t>Téléphone</t>
        </is>
      </c>
      <c r="M60" s="5" t="inlineStr">
        <is>
          <t>Parent + Prof Maths</t>
        </is>
      </c>
      <c r="N60" s="5" t="inlineStr">
        <is>
          <t>Synthèse : points positifs, axes, décisions.</t>
        </is>
      </c>
      <c r="O60" s="5" t="inlineStr">
        <is>
          <t>link://compte-rendu/RDV1053</t>
        </is>
      </c>
      <c r="P60" s="5" t="inlineStr">
        <is>
          <t>Non</t>
        </is>
      </c>
      <c r="Q60" s="6" t="n">
        <v>45953</v>
      </c>
      <c r="R60" s="5" t="inlineStr">
        <is>
          <t>Contrat d'objectifs</t>
        </is>
      </c>
      <c r="S60" s="5" t="inlineStr">
        <is>
          <t>CPE</t>
        </is>
      </c>
      <c r="T60" s="5" t="inlineStr">
        <is>
          <t>Clôturé</t>
        </is>
      </c>
    </row>
  </sheetData>
  <autoFilter ref="A6:T60"/>
  <mergeCells count="1">
    <mergeCell ref="A1:U2"/>
  </mergeCells>
  <conditionalFormatting sqref="I7:I60">
    <cfRule type="containsText" priority="1" operator="containsText" dxfId="0" text="Planifié"/>
    <cfRule type="containsText" priority="2" operator="containsText" dxfId="1" text="Reporté"/>
    <cfRule type="containsText" priority="3" operator="containsText" dxfId="2" text="Réalisé"/>
    <cfRule type="containsText" priority="4" operator="containsText" dxfId="3" text="Absent"/>
    <cfRule type="containsText" priority="5" operator="containsText" dxfId="4" text="Annulé"/>
  </conditionalFormatting>
  <conditionalFormatting sqref="Q7:T7">
    <cfRule type="expression" priority="6" dxfId="5">
      <formula>ET($Q7&lt;&gt;"";$Q7&lt;AUJOURDHUI();$T7&lt;&gt;"Clôturé")</formula>
    </cfRule>
  </conditionalFormatting>
  <conditionalFormatting sqref="Q8:T8">
    <cfRule type="expression" priority="7" dxfId="5">
      <formula>ET($Q8&lt;&gt;"";$Q8&lt;AUJOURDHUI();$T8&lt;&gt;"Clôturé")</formula>
    </cfRule>
  </conditionalFormatting>
  <conditionalFormatting sqref="Q9:T9">
    <cfRule type="expression" priority="8" dxfId="5">
      <formula>ET($Q9&lt;&gt;"";$Q9&lt;AUJOURDHUI();$T9&lt;&gt;"Clôturé")</formula>
    </cfRule>
  </conditionalFormatting>
  <conditionalFormatting sqref="Q10:T10">
    <cfRule type="expression" priority="9" dxfId="5">
      <formula>ET($Q10&lt;&gt;"";$Q10&lt;AUJOURDHUI();$T10&lt;&gt;"Clôturé")</formula>
    </cfRule>
  </conditionalFormatting>
  <conditionalFormatting sqref="Q11:T11">
    <cfRule type="expression" priority="10" dxfId="5">
      <formula>ET($Q11&lt;&gt;"";$Q11&lt;AUJOURDHUI();$T11&lt;&gt;"Clôturé")</formula>
    </cfRule>
  </conditionalFormatting>
  <conditionalFormatting sqref="Q12:T12">
    <cfRule type="expression" priority="11" dxfId="5">
      <formula>ET($Q12&lt;&gt;"";$Q12&lt;AUJOURDHUI();$T12&lt;&gt;"Clôturé")</formula>
    </cfRule>
  </conditionalFormatting>
  <conditionalFormatting sqref="Q13:T13">
    <cfRule type="expression" priority="12" dxfId="5">
      <formula>ET($Q13&lt;&gt;"";$Q13&lt;AUJOURDHUI();$T13&lt;&gt;"Clôturé")</formula>
    </cfRule>
  </conditionalFormatting>
  <conditionalFormatting sqref="Q14:T14">
    <cfRule type="expression" priority="13" dxfId="5">
      <formula>ET($Q14&lt;&gt;"";$Q14&lt;AUJOURDHUI();$T14&lt;&gt;"Clôturé")</formula>
    </cfRule>
  </conditionalFormatting>
  <conditionalFormatting sqref="Q15:T15">
    <cfRule type="expression" priority="14" dxfId="5">
      <formula>ET($Q15&lt;&gt;"";$Q15&lt;AUJOURDHUI();$T15&lt;&gt;"Clôturé")</formula>
    </cfRule>
  </conditionalFormatting>
  <conditionalFormatting sqref="Q16:T16">
    <cfRule type="expression" priority="15" dxfId="5">
      <formula>ET($Q16&lt;&gt;"";$Q16&lt;AUJOURDHUI();$T16&lt;&gt;"Clôturé")</formula>
    </cfRule>
  </conditionalFormatting>
  <conditionalFormatting sqref="Q17:T17">
    <cfRule type="expression" priority="16" dxfId="5">
      <formula>ET($Q17&lt;&gt;"";$Q17&lt;AUJOURDHUI();$T17&lt;&gt;"Clôturé")</formula>
    </cfRule>
  </conditionalFormatting>
  <conditionalFormatting sqref="Q18:T18">
    <cfRule type="expression" priority="17" dxfId="5">
      <formula>ET($Q18&lt;&gt;"";$Q18&lt;AUJOURDHUI();$T18&lt;&gt;"Clôturé")</formula>
    </cfRule>
  </conditionalFormatting>
  <conditionalFormatting sqref="Q19:T19">
    <cfRule type="expression" priority="18" dxfId="5">
      <formula>ET($Q19&lt;&gt;"";$Q19&lt;AUJOURDHUI();$T19&lt;&gt;"Clôturé")</formula>
    </cfRule>
  </conditionalFormatting>
  <conditionalFormatting sqref="Q20:T20">
    <cfRule type="expression" priority="19" dxfId="5">
      <formula>ET($Q20&lt;&gt;"";$Q20&lt;AUJOURDHUI();$T20&lt;&gt;"Clôturé")</formula>
    </cfRule>
  </conditionalFormatting>
  <conditionalFormatting sqref="Q21:T21">
    <cfRule type="expression" priority="20" dxfId="5">
      <formula>ET($Q21&lt;&gt;"";$Q21&lt;AUJOURDHUI();$T21&lt;&gt;"Clôturé")</formula>
    </cfRule>
  </conditionalFormatting>
  <conditionalFormatting sqref="Q22:T22">
    <cfRule type="expression" priority="21" dxfId="5">
      <formula>ET($Q22&lt;&gt;"";$Q22&lt;AUJOURDHUI();$T22&lt;&gt;"Clôturé")</formula>
    </cfRule>
  </conditionalFormatting>
  <conditionalFormatting sqref="Q23:T23">
    <cfRule type="expression" priority="22" dxfId="5">
      <formula>ET($Q23&lt;&gt;"";$Q23&lt;AUJOURDHUI();$T23&lt;&gt;"Clôturé")</formula>
    </cfRule>
  </conditionalFormatting>
  <conditionalFormatting sqref="Q24:T24">
    <cfRule type="expression" priority="23" dxfId="5">
      <formula>ET($Q24&lt;&gt;"";$Q24&lt;AUJOURDHUI();$T24&lt;&gt;"Clôturé")</formula>
    </cfRule>
  </conditionalFormatting>
  <conditionalFormatting sqref="Q25:T25">
    <cfRule type="expression" priority="24" dxfId="5">
      <formula>ET($Q25&lt;&gt;"";$Q25&lt;AUJOURDHUI();$T25&lt;&gt;"Clôturé")</formula>
    </cfRule>
  </conditionalFormatting>
  <conditionalFormatting sqref="Q26:T26">
    <cfRule type="expression" priority="25" dxfId="5">
      <formula>ET($Q26&lt;&gt;"";$Q26&lt;AUJOURDHUI();$T26&lt;&gt;"Clôturé")</formula>
    </cfRule>
  </conditionalFormatting>
  <conditionalFormatting sqref="Q27:T27">
    <cfRule type="expression" priority="26" dxfId="5">
      <formula>ET($Q27&lt;&gt;"";$Q27&lt;AUJOURDHUI();$T27&lt;&gt;"Clôturé")</formula>
    </cfRule>
  </conditionalFormatting>
  <conditionalFormatting sqref="Q28:T28">
    <cfRule type="expression" priority="27" dxfId="5">
      <formula>ET($Q28&lt;&gt;"";$Q28&lt;AUJOURDHUI();$T28&lt;&gt;"Clôturé")</formula>
    </cfRule>
  </conditionalFormatting>
  <conditionalFormatting sqref="Q29:T29">
    <cfRule type="expression" priority="28" dxfId="5">
      <formula>ET($Q29&lt;&gt;"";$Q29&lt;AUJOURDHUI();$T29&lt;&gt;"Clôturé")</formula>
    </cfRule>
  </conditionalFormatting>
  <conditionalFormatting sqref="Q30:T30">
    <cfRule type="expression" priority="29" dxfId="5">
      <formula>ET($Q30&lt;&gt;"";$Q30&lt;AUJOURDHUI();$T30&lt;&gt;"Clôturé")</formula>
    </cfRule>
  </conditionalFormatting>
  <conditionalFormatting sqref="Q31:T31">
    <cfRule type="expression" priority="30" dxfId="5">
      <formula>ET($Q31&lt;&gt;"";$Q31&lt;AUJOURDHUI();$T31&lt;&gt;"Clôturé")</formula>
    </cfRule>
  </conditionalFormatting>
  <conditionalFormatting sqref="Q32:T32">
    <cfRule type="expression" priority="31" dxfId="5">
      <formula>ET($Q32&lt;&gt;"";$Q32&lt;AUJOURDHUI();$T32&lt;&gt;"Clôturé")</formula>
    </cfRule>
  </conditionalFormatting>
  <conditionalFormatting sqref="Q33:T33">
    <cfRule type="expression" priority="32" dxfId="5">
      <formula>ET($Q33&lt;&gt;"";$Q33&lt;AUJOURDHUI();$T33&lt;&gt;"Clôturé")</formula>
    </cfRule>
  </conditionalFormatting>
  <conditionalFormatting sqref="Q34:T34">
    <cfRule type="expression" priority="33" dxfId="5">
      <formula>ET($Q34&lt;&gt;"";$Q34&lt;AUJOURDHUI();$T34&lt;&gt;"Clôturé")</formula>
    </cfRule>
  </conditionalFormatting>
  <conditionalFormatting sqref="Q35:T35">
    <cfRule type="expression" priority="34" dxfId="5">
      <formula>ET($Q35&lt;&gt;"";$Q35&lt;AUJOURDHUI();$T35&lt;&gt;"Clôturé")</formula>
    </cfRule>
  </conditionalFormatting>
  <conditionalFormatting sqref="Q36:T36">
    <cfRule type="expression" priority="35" dxfId="5">
      <formula>ET($Q36&lt;&gt;"";$Q36&lt;AUJOURDHUI();$T36&lt;&gt;"Clôturé")</formula>
    </cfRule>
  </conditionalFormatting>
  <conditionalFormatting sqref="Q37:T37">
    <cfRule type="expression" priority="36" dxfId="5">
      <formula>ET($Q37&lt;&gt;"";$Q37&lt;AUJOURDHUI();$T37&lt;&gt;"Clôturé")</formula>
    </cfRule>
  </conditionalFormatting>
  <conditionalFormatting sqref="Q38:T38">
    <cfRule type="expression" priority="37" dxfId="5">
      <formula>ET($Q38&lt;&gt;"";$Q38&lt;AUJOURDHUI();$T38&lt;&gt;"Clôturé")</formula>
    </cfRule>
  </conditionalFormatting>
  <conditionalFormatting sqref="Q39:T39">
    <cfRule type="expression" priority="38" dxfId="5">
      <formula>ET($Q39&lt;&gt;"";$Q39&lt;AUJOURDHUI();$T39&lt;&gt;"Clôturé")</formula>
    </cfRule>
  </conditionalFormatting>
  <conditionalFormatting sqref="Q40:T40">
    <cfRule type="expression" priority="39" dxfId="5">
      <formula>ET($Q40&lt;&gt;"";$Q40&lt;AUJOURDHUI();$T40&lt;&gt;"Clôturé")</formula>
    </cfRule>
  </conditionalFormatting>
  <conditionalFormatting sqref="Q41:T41">
    <cfRule type="expression" priority="40" dxfId="5">
      <formula>ET($Q41&lt;&gt;"";$Q41&lt;AUJOURDHUI();$T41&lt;&gt;"Clôturé")</formula>
    </cfRule>
  </conditionalFormatting>
  <conditionalFormatting sqref="Q42:T42">
    <cfRule type="expression" priority="41" dxfId="5">
      <formula>ET($Q42&lt;&gt;"";$Q42&lt;AUJOURDHUI();$T42&lt;&gt;"Clôturé")</formula>
    </cfRule>
  </conditionalFormatting>
  <conditionalFormatting sqref="Q43:T43">
    <cfRule type="expression" priority="42" dxfId="5">
      <formula>ET($Q43&lt;&gt;"";$Q43&lt;AUJOURDHUI();$T43&lt;&gt;"Clôturé")</formula>
    </cfRule>
  </conditionalFormatting>
  <conditionalFormatting sqref="Q44:T44">
    <cfRule type="expression" priority="43" dxfId="5">
      <formula>ET($Q44&lt;&gt;"";$Q44&lt;AUJOURDHUI();$T44&lt;&gt;"Clôturé")</formula>
    </cfRule>
  </conditionalFormatting>
  <conditionalFormatting sqref="Q45:T45">
    <cfRule type="expression" priority="44" dxfId="5">
      <formula>ET($Q45&lt;&gt;"";$Q45&lt;AUJOURDHUI();$T45&lt;&gt;"Clôturé")</formula>
    </cfRule>
  </conditionalFormatting>
  <conditionalFormatting sqref="Q46:T46">
    <cfRule type="expression" priority="45" dxfId="5">
      <formula>ET($Q46&lt;&gt;"";$Q46&lt;AUJOURDHUI();$T46&lt;&gt;"Clôturé")</formula>
    </cfRule>
  </conditionalFormatting>
  <conditionalFormatting sqref="Q47:T47">
    <cfRule type="expression" priority="46" dxfId="5">
      <formula>ET($Q47&lt;&gt;"";$Q47&lt;AUJOURDHUI();$T47&lt;&gt;"Clôturé")</formula>
    </cfRule>
  </conditionalFormatting>
  <conditionalFormatting sqref="Q48:T48">
    <cfRule type="expression" priority="47" dxfId="5">
      <formula>ET($Q48&lt;&gt;"";$Q48&lt;AUJOURDHUI();$T48&lt;&gt;"Clôturé")</formula>
    </cfRule>
  </conditionalFormatting>
  <conditionalFormatting sqref="Q49:T49">
    <cfRule type="expression" priority="48" dxfId="5">
      <formula>ET($Q49&lt;&gt;"";$Q49&lt;AUJOURDHUI();$T49&lt;&gt;"Clôturé")</formula>
    </cfRule>
  </conditionalFormatting>
  <conditionalFormatting sqref="Q50:T50">
    <cfRule type="expression" priority="49" dxfId="5">
      <formula>ET($Q50&lt;&gt;"";$Q50&lt;AUJOURDHUI();$T50&lt;&gt;"Clôturé")</formula>
    </cfRule>
  </conditionalFormatting>
  <conditionalFormatting sqref="Q51:T51">
    <cfRule type="expression" priority="50" dxfId="5">
      <formula>ET($Q51&lt;&gt;"";$Q51&lt;AUJOURDHUI();$T51&lt;&gt;"Clôturé")</formula>
    </cfRule>
  </conditionalFormatting>
  <conditionalFormatting sqref="Q52:T52">
    <cfRule type="expression" priority="51" dxfId="5">
      <formula>ET($Q52&lt;&gt;"";$Q52&lt;AUJOURDHUI();$T52&lt;&gt;"Clôturé")</formula>
    </cfRule>
  </conditionalFormatting>
  <conditionalFormatting sqref="Q53:T53">
    <cfRule type="expression" priority="52" dxfId="5">
      <formula>ET($Q53&lt;&gt;"";$Q53&lt;AUJOURDHUI();$T53&lt;&gt;"Clôturé")</formula>
    </cfRule>
  </conditionalFormatting>
  <conditionalFormatting sqref="Q54:T54">
    <cfRule type="expression" priority="53" dxfId="5">
      <formula>ET($Q54&lt;&gt;"";$Q54&lt;AUJOURDHUI();$T54&lt;&gt;"Clôturé")</formula>
    </cfRule>
  </conditionalFormatting>
  <conditionalFormatting sqref="Q55:T55">
    <cfRule type="expression" priority="54" dxfId="5">
      <formula>ET($Q55&lt;&gt;"";$Q55&lt;AUJOURDHUI();$T55&lt;&gt;"Clôturé")</formula>
    </cfRule>
  </conditionalFormatting>
  <conditionalFormatting sqref="Q56:T56">
    <cfRule type="expression" priority="55" dxfId="5">
      <formula>ET($Q56&lt;&gt;"";$Q56&lt;AUJOURDHUI();$T56&lt;&gt;"Clôturé")</formula>
    </cfRule>
  </conditionalFormatting>
  <conditionalFormatting sqref="Q57:T57">
    <cfRule type="expression" priority="56" dxfId="5">
      <formula>ET($Q57&lt;&gt;"";$Q57&lt;AUJOURDHUI();$T57&lt;&gt;"Clôturé")</formula>
    </cfRule>
  </conditionalFormatting>
  <conditionalFormatting sqref="Q58:T58">
    <cfRule type="expression" priority="57" dxfId="5">
      <formula>ET($Q58&lt;&gt;"";$Q58&lt;AUJOURDHUI();$T58&lt;&gt;"Clôturé")</formula>
    </cfRule>
  </conditionalFormatting>
  <conditionalFormatting sqref="Q59:T59">
    <cfRule type="expression" priority="58" dxfId="5">
      <formula>ET($Q59&lt;&gt;"";$Q59&lt;AUJOURDHUI();$T59&lt;&gt;"Clôturé")</formula>
    </cfRule>
  </conditionalFormatting>
  <conditionalFormatting sqref="Q60:T60">
    <cfRule type="expression" priority="59" dxfId="5">
      <formula>ET($Q60&lt;&gt;"";$Q60&lt;AUJOURDHUI();$T60&lt;&gt;"Clôturé")</formula>
    </cfRule>
  </conditionalFormatting>
  <dataValidations count="10">
    <dataValidation sqref="D7:D500" showErrorMessage="1" showInputMessage="1" allowBlank="1" type="list">
      <formula1>=Liste_Eleves</formula1>
    </dataValidation>
    <dataValidation sqref="E7:E500" showErrorMessage="1" showInputMessage="1" allowBlank="1" type="list">
      <formula1>=Liste_Niveau</formula1>
    </dataValidation>
    <dataValidation sqref="F7:F500" showErrorMessage="1" showInputMessage="1" allowBlank="1" type="list">
      <formula1>=Liste_Classe</formula1>
    </dataValidation>
    <dataValidation sqref="G7:G500" showErrorMessage="1" showInputMessage="1" allowBlank="1" type="list">
      <formula1>=Liste_Demandeur</formula1>
    </dataValidation>
    <dataValidation sqref="H7:H500" showErrorMessage="1" showInputMessage="1" allowBlank="1" type="list">
      <formula1>=Liste_TypeRDV</formula1>
    </dataValidation>
    <dataValidation sqref="I7:I500" showErrorMessage="1" showInputMessage="1" allowBlank="1" type="list">
      <formula1>=Liste_StatutRDV</formula1>
    </dataValidation>
    <dataValidation sqref="J7:J500" showErrorMessage="1" showInputMessage="1" allowBlank="1" type="list">
      <formula1>=Liste_Motif</formula1>
    </dataValidation>
    <dataValidation sqref="L7:L500" showErrorMessage="1" showInputMessage="1" allowBlank="1" type="list">
      <formula1>=Liste_Lieu</formula1>
    </dataValidation>
    <dataValidation sqref="T7:T500" showErrorMessage="1" showInputMessage="1" allowBlank="1" type="list">
      <formula1>=Liste_StatutSuivi</formula1>
    </dataValidation>
    <dataValidation sqref="P7:P500" showErrorMessage="1" showInputMessage="1" allowBlank="1" type="list">
      <formula1>"Oui,Non"</formula1>
    </dataValidation>
  </dataValidations>
  <pageMargins left="0.4" right="0.4" top="0.6" bottom="0.6" header="0.3" footer="0.3"/>
  <pageSetup orientation="landscape" paperSize="9" fitToHeight="1" fitToWidth="1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59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2" customWidth="1" min="1" max="1"/>
    <col width="20" customWidth="1" min="2" max="2"/>
    <col width="28" customWidth="1" min="3" max="3"/>
    <col width="18" customWidth="1" min="4" max="4"/>
    <col width="14" customWidth="1" min="5" max="5"/>
    <col width="12" customWidth="1" min="6" max="6"/>
    <col width="24" customWidth="1" min="7" max="7"/>
    <col width="28" customWidth="1" min="8" max="8"/>
    <col width="14" customWidth="1" min="9" max="9"/>
    <col width="12" customWidth="1" min="10" max="10"/>
  </cols>
  <sheetData>
    <row r="1">
      <c r="A1" s="1" t="inlineStr">
        <is>
          <t>ACTIONS DE SUIVI — DÉTAIL</t>
        </is>
      </c>
    </row>
    <row r="2"/>
    <row r="6">
      <c r="A6" s="3" t="inlineStr">
        <is>
          <t>ID RDV</t>
        </is>
      </c>
      <c r="B6" s="3" t="inlineStr">
        <is>
          <t>Élève (auto)</t>
        </is>
      </c>
      <c r="C6" s="3" t="inlineStr">
        <is>
          <t>Action de suivi</t>
        </is>
      </c>
      <c r="D6" s="3" t="inlineStr">
        <is>
          <t>Responsable</t>
        </is>
      </c>
      <c r="E6" s="3" t="inlineStr">
        <is>
          <t>Échéance</t>
        </is>
      </c>
      <c r="F6" s="3" t="inlineStr">
        <is>
          <t>Statut</t>
        </is>
      </c>
      <c r="G6" s="3" t="inlineStr">
        <is>
          <t>Preuves/Lien</t>
        </is>
      </c>
      <c r="H6" s="3" t="inlineStr">
        <is>
          <t>Commentaires</t>
        </is>
      </c>
      <c r="I6" s="3" t="inlineStr">
        <is>
          <t>Date clôture</t>
        </is>
      </c>
      <c r="J6" s="3" t="inlineStr">
        <is>
          <t>Rappel (Oui/Non)</t>
        </is>
      </c>
    </row>
    <row r="7">
      <c r="A7" s="5" t="n"/>
      <c r="B7" s="5">
        <f>IFERROR(XLOOKUP($A7,RDV!$A$7:$A$500,RDV!$D$7:$D$500),"")</f>
        <v/>
      </c>
      <c r="C7" s="5" t="n"/>
      <c r="D7" s="5" t="n"/>
      <c r="E7" s="6" t="n"/>
      <c r="F7" s="5" t="n"/>
      <c r="G7" s="5" t="n"/>
      <c r="H7" s="5" t="n"/>
      <c r="I7" s="6" t="n"/>
      <c r="J7" s="5" t="n"/>
    </row>
    <row r="8">
      <c r="A8" s="5" t="n"/>
      <c r="B8" s="5">
        <f>IFERROR(XLOOKUP($A8,RDV!$A$7:$A$500,RDV!$D$7:$D$500),"")</f>
        <v/>
      </c>
      <c r="C8" s="5" t="n"/>
      <c r="D8" s="5" t="n"/>
      <c r="E8" s="6" t="n"/>
      <c r="F8" s="5" t="n"/>
      <c r="G8" s="5" t="n"/>
      <c r="H8" s="5" t="n"/>
      <c r="I8" s="6" t="n"/>
      <c r="J8" s="5" t="n"/>
    </row>
    <row r="9">
      <c r="A9" s="5" t="n"/>
      <c r="B9" s="5">
        <f>IFERROR(XLOOKUP($A9,RDV!$A$7:$A$500,RDV!$D$7:$D$500),"")</f>
        <v/>
      </c>
      <c r="C9" s="5" t="n"/>
      <c r="D9" s="5" t="n"/>
      <c r="E9" s="6" t="n"/>
      <c r="F9" s="5" t="n"/>
      <c r="G9" s="5" t="n"/>
      <c r="H9" s="5" t="n"/>
      <c r="I9" s="6" t="n"/>
      <c r="J9" s="5" t="n"/>
    </row>
    <row r="10">
      <c r="A10" s="5" t="n"/>
      <c r="B10" s="5">
        <f>IFERROR(XLOOKUP($A10,RDV!$A$7:$A$500,RDV!$D$7:$D$500),"")</f>
        <v/>
      </c>
      <c r="C10" s="5" t="n"/>
      <c r="D10" s="5" t="n"/>
      <c r="E10" s="6" t="n"/>
      <c r="F10" s="5" t="n"/>
      <c r="G10" s="5" t="n"/>
      <c r="H10" s="5" t="n"/>
      <c r="I10" s="6" t="n"/>
      <c r="J10" s="5" t="n"/>
    </row>
    <row r="11">
      <c r="A11" s="5" t="n"/>
      <c r="B11" s="5">
        <f>IFERROR(XLOOKUP($A11,RDV!$A$7:$A$500,RDV!$D$7:$D$500),"")</f>
        <v/>
      </c>
      <c r="C11" s="5" t="n"/>
      <c r="D11" s="5" t="n"/>
      <c r="E11" s="6" t="n"/>
      <c r="F11" s="5" t="n"/>
      <c r="G11" s="5" t="n"/>
      <c r="H11" s="5" t="n"/>
      <c r="I11" s="6" t="n"/>
      <c r="J11" s="5" t="n"/>
    </row>
    <row r="12">
      <c r="A12" s="5" t="n"/>
      <c r="B12" s="5">
        <f>IFERROR(XLOOKUP($A12,RDV!$A$7:$A$500,RDV!$D$7:$D$500),"")</f>
        <v/>
      </c>
      <c r="C12" s="5" t="n"/>
      <c r="D12" s="5" t="n"/>
      <c r="E12" s="6" t="n"/>
      <c r="F12" s="5" t="n"/>
      <c r="G12" s="5" t="n"/>
      <c r="H12" s="5" t="n"/>
      <c r="I12" s="6" t="n"/>
      <c r="J12" s="5" t="n"/>
    </row>
    <row r="13">
      <c r="A13" s="5" t="n"/>
      <c r="B13" s="5">
        <f>IFERROR(XLOOKUP($A13,RDV!$A$7:$A$500,RDV!$D$7:$D$500),"")</f>
        <v/>
      </c>
      <c r="C13" s="5" t="n"/>
      <c r="D13" s="5" t="n"/>
      <c r="E13" s="6" t="n"/>
      <c r="F13" s="5" t="n"/>
      <c r="G13" s="5" t="n"/>
      <c r="H13" s="5" t="n"/>
      <c r="I13" s="6" t="n"/>
      <c r="J13" s="5" t="n"/>
    </row>
    <row r="14">
      <c r="A14" s="5" t="n"/>
      <c r="B14" s="5">
        <f>IFERROR(XLOOKUP($A14,RDV!$A$7:$A$500,RDV!$D$7:$D$500),"")</f>
        <v/>
      </c>
      <c r="C14" s="5" t="n"/>
      <c r="D14" s="5" t="n"/>
      <c r="E14" s="6" t="n"/>
      <c r="F14" s="5" t="n"/>
      <c r="G14" s="5" t="n"/>
      <c r="H14" s="5" t="n"/>
      <c r="I14" s="6" t="n"/>
      <c r="J14" s="5" t="n"/>
    </row>
    <row r="15">
      <c r="A15" s="5" t="n"/>
      <c r="B15" s="5">
        <f>IFERROR(XLOOKUP($A15,RDV!$A$7:$A$500,RDV!$D$7:$D$500),"")</f>
        <v/>
      </c>
      <c r="C15" s="5" t="n"/>
      <c r="D15" s="5" t="n"/>
      <c r="E15" s="6" t="n"/>
      <c r="F15" s="5" t="n"/>
      <c r="G15" s="5" t="n"/>
      <c r="H15" s="5" t="n"/>
      <c r="I15" s="6" t="n"/>
      <c r="J15" s="5" t="n"/>
    </row>
    <row r="16">
      <c r="A16" s="5" t="n"/>
      <c r="B16" s="5">
        <f>IFERROR(XLOOKUP($A16,RDV!$A$7:$A$500,RDV!$D$7:$D$500),"")</f>
        <v/>
      </c>
      <c r="C16" s="5" t="n"/>
      <c r="D16" s="5" t="n"/>
      <c r="E16" s="6" t="n"/>
      <c r="F16" s="5" t="n"/>
      <c r="G16" s="5" t="n"/>
      <c r="H16" s="5" t="n"/>
      <c r="I16" s="6" t="n"/>
      <c r="J16" s="5" t="n"/>
    </row>
    <row r="17">
      <c r="A17" s="5" t="n"/>
      <c r="B17" s="5">
        <f>IFERROR(XLOOKUP($A17,RDV!$A$7:$A$500,RDV!$D$7:$D$500),"")</f>
        <v/>
      </c>
      <c r="C17" s="5" t="n"/>
      <c r="D17" s="5" t="n"/>
      <c r="E17" s="6" t="n"/>
      <c r="F17" s="5" t="n"/>
      <c r="G17" s="5" t="n"/>
      <c r="H17" s="5" t="n"/>
      <c r="I17" s="6" t="n"/>
      <c r="J17" s="5" t="n"/>
    </row>
    <row r="18">
      <c r="A18" s="5" t="n"/>
      <c r="B18" s="5">
        <f>IFERROR(XLOOKUP($A18,RDV!$A$7:$A$500,RDV!$D$7:$D$500),"")</f>
        <v/>
      </c>
      <c r="C18" s="5" t="n"/>
      <c r="D18" s="5" t="n"/>
      <c r="E18" s="6" t="n"/>
      <c r="F18" s="5" t="n"/>
      <c r="G18" s="5" t="n"/>
      <c r="H18" s="5" t="n"/>
      <c r="I18" s="6" t="n"/>
      <c r="J18" s="5" t="n"/>
    </row>
    <row r="19">
      <c r="A19" s="5" t="n"/>
      <c r="B19" s="5">
        <f>IFERROR(XLOOKUP($A19,RDV!$A$7:$A$500,RDV!$D$7:$D$500),"")</f>
        <v/>
      </c>
      <c r="C19" s="5" t="n"/>
      <c r="D19" s="5" t="n"/>
      <c r="E19" s="6" t="n"/>
      <c r="F19" s="5" t="n"/>
      <c r="G19" s="5" t="n"/>
      <c r="H19" s="5" t="n"/>
      <c r="I19" s="6" t="n"/>
      <c r="J19" s="5" t="n"/>
    </row>
    <row r="20">
      <c r="A20" s="5" t="n"/>
      <c r="B20" s="5">
        <f>IFERROR(XLOOKUP($A20,RDV!$A$7:$A$500,RDV!$D$7:$D$500),"")</f>
        <v/>
      </c>
      <c r="C20" s="5" t="n"/>
      <c r="D20" s="5" t="n"/>
      <c r="E20" s="6" t="n"/>
      <c r="F20" s="5" t="n"/>
      <c r="G20" s="5" t="n"/>
      <c r="H20" s="5" t="n"/>
      <c r="I20" s="6" t="n"/>
      <c r="J20" s="5" t="n"/>
    </row>
    <row r="21">
      <c r="A21" s="5" t="n"/>
      <c r="B21" s="5">
        <f>IFERROR(XLOOKUP($A21,RDV!$A$7:$A$500,RDV!$D$7:$D$500),"")</f>
        <v/>
      </c>
      <c r="C21" s="5" t="n"/>
      <c r="D21" s="5" t="n"/>
      <c r="E21" s="6" t="n"/>
      <c r="F21" s="5" t="n"/>
      <c r="G21" s="5" t="n"/>
      <c r="H21" s="5" t="n"/>
      <c r="I21" s="6" t="n"/>
      <c r="J21" s="5" t="n"/>
    </row>
    <row r="22">
      <c r="A22" s="5" t="n"/>
      <c r="B22" s="5">
        <f>IFERROR(XLOOKUP($A22,RDV!$A$7:$A$500,RDV!$D$7:$D$500),"")</f>
        <v/>
      </c>
      <c r="C22" s="5" t="n"/>
      <c r="D22" s="5" t="n"/>
      <c r="E22" s="6" t="n"/>
      <c r="F22" s="5" t="n"/>
      <c r="G22" s="5" t="n"/>
      <c r="H22" s="5" t="n"/>
      <c r="I22" s="6" t="n"/>
      <c r="J22" s="5" t="n"/>
    </row>
    <row r="23">
      <c r="A23" s="5" t="n"/>
      <c r="B23" s="5">
        <f>IFERROR(XLOOKUP($A23,RDV!$A$7:$A$500,RDV!$D$7:$D$500),"")</f>
        <v/>
      </c>
      <c r="C23" s="5" t="n"/>
      <c r="D23" s="5" t="n"/>
      <c r="E23" s="6" t="n"/>
      <c r="F23" s="5" t="n"/>
      <c r="G23" s="5" t="n"/>
      <c r="H23" s="5" t="n"/>
      <c r="I23" s="6" t="n"/>
      <c r="J23" s="5" t="n"/>
    </row>
    <row r="24">
      <c r="A24" s="5" t="n"/>
      <c r="B24" s="5">
        <f>IFERROR(XLOOKUP($A24,RDV!$A$7:$A$500,RDV!$D$7:$D$500),"")</f>
        <v/>
      </c>
      <c r="C24" s="5" t="n"/>
      <c r="D24" s="5" t="n"/>
      <c r="E24" s="6" t="n"/>
      <c r="F24" s="5" t="n"/>
      <c r="G24" s="5" t="n"/>
      <c r="H24" s="5" t="n"/>
      <c r="I24" s="6" t="n"/>
      <c r="J24" s="5" t="n"/>
    </row>
    <row r="25">
      <c r="A25" s="5" t="n"/>
      <c r="B25" s="5">
        <f>IFERROR(XLOOKUP($A25,RDV!$A$7:$A$500,RDV!$D$7:$D$500),"")</f>
        <v/>
      </c>
      <c r="C25" s="5" t="n"/>
      <c r="D25" s="5" t="n"/>
      <c r="E25" s="6" t="n"/>
      <c r="F25" s="5" t="n"/>
      <c r="G25" s="5" t="n"/>
      <c r="H25" s="5" t="n"/>
      <c r="I25" s="6" t="n"/>
      <c r="J25" s="5" t="n"/>
    </row>
    <row r="26">
      <c r="A26" s="5" t="n"/>
      <c r="B26" s="5">
        <f>IFERROR(XLOOKUP($A26,RDV!$A$7:$A$500,RDV!$D$7:$D$500),"")</f>
        <v/>
      </c>
      <c r="C26" s="5" t="n"/>
      <c r="D26" s="5" t="n"/>
      <c r="E26" s="6" t="n"/>
      <c r="F26" s="5" t="n"/>
      <c r="G26" s="5" t="n"/>
      <c r="H26" s="5" t="n"/>
      <c r="I26" s="6" t="n"/>
      <c r="J26" s="5" t="n"/>
    </row>
    <row r="27">
      <c r="A27" s="5" t="n"/>
      <c r="B27" s="5">
        <f>IFERROR(XLOOKUP($A27,RDV!$A$7:$A$500,RDV!$D$7:$D$500),"")</f>
        <v/>
      </c>
      <c r="C27" s="5" t="n"/>
      <c r="D27" s="5" t="n"/>
      <c r="E27" s="6" t="n"/>
      <c r="F27" s="5" t="n"/>
      <c r="G27" s="5" t="n"/>
      <c r="H27" s="5" t="n"/>
      <c r="I27" s="6" t="n"/>
      <c r="J27" s="5" t="n"/>
    </row>
    <row r="28">
      <c r="A28" s="5" t="n"/>
      <c r="B28" s="5">
        <f>IFERROR(XLOOKUP($A28,RDV!$A$7:$A$500,RDV!$D$7:$D$500),"")</f>
        <v/>
      </c>
      <c r="C28" s="5" t="n"/>
      <c r="D28" s="5" t="n"/>
      <c r="E28" s="6" t="n"/>
      <c r="F28" s="5" t="n"/>
      <c r="G28" s="5" t="n"/>
      <c r="H28" s="5" t="n"/>
      <c r="I28" s="6" t="n"/>
      <c r="J28" s="5" t="n"/>
    </row>
    <row r="29">
      <c r="A29" s="5" t="n"/>
      <c r="B29" s="5">
        <f>IFERROR(XLOOKUP($A29,RDV!$A$7:$A$500,RDV!$D$7:$D$500),"")</f>
        <v/>
      </c>
      <c r="C29" s="5" t="n"/>
      <c r="D29" s="5" t="n"/>
      <c r="E29" s="6" t="n"/>
      <c r="F29" s="5" t="n"/>
      <c r="G29" s="5" t="n"/>
      <c r="H29" s="5" t="n"/>
      <c r="I29" s="6" t="n"/>
      <c r="J29" s="5" t="n"/>
    </row>
    <row r="30">
      <c r="A30" s="5" t="n"/>
      <c r="B30" s="5">
        <f>IFERROR(XLOOKUP($A30,RDV!$A$7:$A$500,RDV!$D$7:$D$500),"")</f>
        <v/>
      </c>
      <c r="C30" s="5" t="n"/>
      <c r="D30" s="5" t="n"/>
      <c r="E30" s="6" t="n"/>
      <c r="F30" s="5" t="n"/>
      <c r="G30" s="5" t="n"/>
      <c r="H30" s="5" t="n"/>
      <c r="I30" s="6" t="n"/>
      <c r="J30" s="5" t="n"/>
    </row>
    <row r="31">
      <c r="A31" s="5" t="n"/>
      <c r="B31" s="5">
        <f>IFERROR(XLOOKUP($A31,RDV!$A$7:$A$500,RDV!$D$7:$D$500),"")</f>
        <v/>
      </c>
      <c r="C31" s="5" t="n"/>
      <c r="D31" s="5" t="n"/>
      <c r="E31" s="6" t="n"/>
      <c r="F31" s="5" t="n"/>
      <c r="G31" s="5" t="n"/>
      <c r="H31" s="5" t="n"/>
      <c r="I31" s="6" t="n"/>
      <c r="J31" s="5" t="n"/>
    </row>
    <row r="32">
      <c r="A32" s="5" t="n"/>
      <c r="B32" s="5">
        <f>IFERROR(XLOOKUP($A32,RDV!$A$7:$A$500,RDV!$D$7:$D$500),"")</f>
        <v/>
      </c>
      <c r="C32" s="5" t="n"/>
      <c r="D32" s="5" t="n"/>
      <c r="E32" s="6" t="n"/>
      <c r="F32" s="5" t="n"/>
      <c r="G32" s="5" t="n"/>
      <c r="H32" s="5" t="n"/>
      <c r="I32" s="6" t="n"/>
      <c r="J32" s="5" t="n"/>
    </row>
    <row r="33">
      <c r="A33" s="5" t="n"/>
      <c r="B33" s="5">
        <f>IFERROR(XLOOKUP($A33,RDV!$A$7:$A$500,RDV!$D$7:$D$500),"")</f>
        <v/>
      </c>
      <c r="C33" s="5" t="n"/>
      <c r="D33" s="5" t="n"/>
      <c r="E33" s="6" t="n"/>
      <c r="F33" s="5" t="n"/>
      <c r="G33" s="5" t="n"/>
      <c r="H33" s="5" t="n"/>
      <c r="I33" s="6" t="n"/>
      <c r="J33" s="5" t="n"/>
    </row>
    <row r="34">
      <c r="A34" s="5" t="n"/>
      <c r="B34" s="5">
        <f>IFERROR(XLOOKUP($A34,RDV!$A$7:$A$500,RDV!$D$7:$D$500),"")</f>
        <v/>
      </c>
      <c r="C34" s="5" t="n"/>
      <c r="D34" s="5" t="n"/>
      <c r="E34" s="6" t="n"/>
      <c r="F34" s="5" t="n"/>
      <c r="G34" s="5" t="n"/>
      <c r="H34" s="5" t="n"/>
      <c r="I34" s="6" t="n"/>
      <c r="J34" s="5" t="n"/>
    </row>
    <row r="35">
      <c r="A35" s="5" t="n"/>
      <c r="B35" s="5">
        <f>IFERROR(XLOOKUP($A35,RDV!$A$7:$A$500,RDV!$D$7:$D$500),"")</f>
        <v/>
      </c>
      <c r="C35" s="5" t="n"/>
      <c r="D35" s="5" t="n"/>
      <c r="E35" s="6" t="n"/>
      <c r="F35" s="5" t="n"/>
      <c r="G35" s="5" t="n"/>
      <c r="H35" s="5" t="n"/>
      <c r="I35" s="6" t="n"/>
      <c r="J35" s="5" t="n"/>
    </row>
    <row r="36">
      <c r="A36" s="5" t="n"/>
      <c r="B36" s="5">
        <f>IFERROR(XLOOKUP($A36,RDV!$A$7:$A$500,RDV!$D$7:$D$500),"")</f>
        <v/>
      </c>
      <c r="C36" s="5" t="n"/>
      <c r="D36" s="5" t="n"/>
      <c r="E36" s="6" t="n"/>
      <c r="F36" s="5" t="n"/>
      <c r="G36" s="5" t="n"/>
      <c r="H36" s="5" t="n"/>
      <c r="I36" s="6" t="n"/>
      <c r="J36" s="5" t="n"/>
    </row>
    <row r="37">
      <c r="A37" s="5" t="n"/>
      <c r="B37" s="5">
        <f>IFERROR(XLOOKUP($A37,RDV!$A$7:$A$500,RDV!$D$7:$D$500),"")</f>
        <v/>
      </c>
      <c r="C37" s="5" t="n"/>
      <c r="D37" s="5" t="n"/>
      <c r="E37" s="6" t="n"/>
      <c r="F37" s="5" t="n"/>
      <c r="G37" s="5" t="n"/>
      <c r="H37" s="5" t="n"/>
      <c r="I37" s="6" t="n"/>
      <c r="J37" s="5" t="n"/>
    </row>
    <row r="38">
      <c r="A38" s="5" t="n"/>
      <c r="B38" s="5">
        <f>IFERROR(XLOOKUP($A38,RDV!$A$7:$A$500,RDV!$D$7:$D$500),"")</f>
        <v/>
      </c>
      <c r="C38" s="5" t="n"/>
      <c r="D38" s="5" t="n"/>
      <c r="E38" s="6" t="n"/>
      <c r="F38" s="5" t="n"/>
      <c r="G38" s="5" t="n"/>
      <c r="H38" s="5" t="n"/>
      <c r="I38" s="6" t="n"/>
      <c r="J38" s="5" t="n"/>
    </row>
    <row r="39">
      <c r="A39" s="5" t="n"/>
      <c r="B39" s="5">
        <f>IFERROR(XLOOKUP($A39,RDV!$A$7:$A$500,RDV!$D$7:$D$500),"")</f>
        <v/>
      </c>
      <c r="C39" s="5" t="n"/>
      <c r="D39" s="5" t="n"/>
      <c r="E39" s="6" t="n"/>
      <c r="F39" s="5" t="n"/>
      <c r="G39" s="5" t="n"/>
      <c r="H39" s="5" t="n"/>
      <c r="I39" s="6" t="n"/>
      <c r="J39" s="5" t="n"/>
    </row>
    <row r="40">
      <c r="A40" s="5" t="n"/>
      <c r="B40" s="5">
        <f>IFERROR(XLOOKUP($A40,RDV!$A$7:$A$500,RDV!$D$7:$D$500),"")</f>
        <v/>
      </c>
      <c r="C40" s="5" t="n"/>
      <c r="D40" s="5" t="n"/>
      <c r="E40" s="6" t="n"/>
      <c r="F40" s="5" t="n"/>
      <c r="G40" s="5" t="n"/>
      <c r="H40" s="5" t="n"/>
      <c r="I40" s="6" t="n"/>
      <c r="J40" s="5" t="n"/>
    </row>
    <row r="41">
      <c r="A41" s="5" t="n"/>
      <c r="B41" s="5">
        <f>IFERROR(XLOOKUP($A41,RDV!$A$7:$A$500,RDV!$D$7:$D$500),"")</f>
        <v/>
      </c>
      <c r="C41" s="5" t="n"/>
      <c r="D41" s="5" t="n"/>
      <c r="E41" s="6" t="n"/>
      <c r="F41" s="5" t="n"/>
      <c r="G41" s="5" t="n"/>
      <c r="H41" s="5" t="n"/>
      <c r="I41" s="6" t="n"/>
      <c r="J41" s="5" t="n"/>
    </row>
    <row r="42">
      <c r="A42" s="5" t="n"/>
      <c r="B42" s="5">
        <f>IFERROR(XLOOKUP($A42,RDV!$A$7:$A$500,RDV!$D$7:$D$500),"")</f>
        <v/>
      </c>
      <c r="C42" s="5" t="n"/>
      <c r="D42" s="5" t="n"/>
      <c r="E42" s="6" t="n"/>
      <c r="F42" s="5" t="n"/>
      <c r="G42" s="5" t="n"/>
      <c r="H42" s="5" t="n"/>
      <c r="I42" s="6" t="n"/>
      <c r="J42" s="5" t="n"/>
    </row>
    <row r="43">
      <c r="A43" s="5" t="n"/>
      <c r="B43" s="5">
        <f>IFERROR(XLOOKUP($A43,RDV!$A$7:$A$500,RDV!$D$7:$D$500),"")</f>
        <v/>
      </c>
      <c r="C43" s="5" t="n"/>
      <c r="D43" s="5" t="n"/>
      <c r="E43" s="6" t="n"/>
      <c r="F43" s="5" t="n"/>
      <c r="G43" s="5" t="n"/>
      <c r="H43" s="5" t="n"/>
      <c r="I43" s="6" t="n"/>
      <c r="J43" s="5" t="n"/>
    </row>
    <row r="44">
      <c r="A44" s="5" t="n"/>
      <c r="B44" s="5">
        <f>IFERROR(XLOOKUP($A44,RDV!$A$7:$A$500,RDV!$D$7:$D$500),"")</f>
        <v/>
      </c>
      <c r="C44" s="5" t="n"/>
      <c r="D44" s="5" t="n"/>
      <c r="E44" s="6" t="n"/>
      <c r="F44" s="5" t="n"/>
      <c r="G44" s="5" t="n"/>
      <c r="H44" s="5" t="n"/>
      <c r="I44" s="6" t="n"/>
      <c r="J44" s="5" t="n"/>
    </row>
    <row r="45">
      <c r="A45" s="5" t="n"/>
      <c r="B45" s="5">
        <f>IFERROR(XLOOKUP($A45,RDV!$A$7:$A$500,RDV!$D$7:$D$500),"")</f>
        <v/>
      </c>
      <c r="C45" s="5" t="n"/>
      <c r="D45" s="5" t="n"/>
      <c r="E45" s="6" t="n"/>
      <c r="F45" s="5" t="n"/>
      <c r="G45" s="5" t="n"/>
      <c r="H45" s="5" t="n"/>
      <c r="I45" s="6" t="n"/>
      <c r="J45" s="5" t="n"/>
    </row>
    <row r="46">
      <c r="A46" s="5" t="n"/>
      <c r="B46" s="5">
        <f>IFERROR(XLOOKUP($A46,RDV!$A$7:$A$500,RDV!$D$7:$D$500),"")</f>
        <v/>
      </c>
      <c r="C46" s="5" t="n"/>
      <c r="D46" s="5" t="n"/>
      <c r="E46" s="6" t="n"/>
      <c r="F46" s="5" t="n"/>
      <c r="G46" s="5" t="n"/>
      <c r="H46" s="5" t="n"/>
      <c r="I46" s="6" t="n"/>
      <c r="J46" s="5" t="n"/>
    </row>
    <row r="47">
      <c r="A47" s="5" t="n"/>
      <c r="B47" s="5">
        <f>IFERROR(XLOOKUP($A47,RDV!$A$7:$A$500,RDV!$D$7:$D$500),"")</f>
        <v/>
      </c>
      <c r="C47" s="5" t="n"/>
      <c r="D47" s="5" t="n"/>
      <c r="E47" s="6" t="n"/>
      <c r="F47" s="5" t="n"/>
      <c r="G47" s="5" t="n"/>
      <c r="H47" s="5" t="n"/>
      <c r="I47" s="6" t="n"/>
      <c r="J47" s="5" t="n"/>
    </row>
    <row r="48">
      <c r="A48" s="5" t="n"/>
      <c r="B48" s="5">
        <f>IFERROR(XLOOKUP($A48,RDV!$A$7:$A$500,RDV!$D$7:$D$500),"")</f>
        <v/>
      </c>
      <c r="C48" s="5" t="n"/>
      <c r="D48" s="5" t="n"/>
      <c r="E48" s="6" t="n"/>
      <c r="F48" s="5" t="n"/>
      <c r="G48" s="5" t="n"/>
      <c r="H48" s="5" t="n"/>
      <c r="I48" s="6" t="n"/>
      <c r="J48" s="5" t="n"/>
    </row>
    <row r="49">
      <c r="A49" s="5" t="n"/>
      <c r="B49" s="5">
        <f>IFERROR(XLOOKUP($A49,RDV!$A$7:$A$500,RDV!$D$7:$D$500),"")</f>
        <v/>
      </c>
      <c r="C49" s="5" t="n"/>
      <c r="D49" s="5" t="n"/>
      <c r="E49" s="6" t="n"/>
      <c r="F49" s="5" t="n"/>
      <c r="G49" s="5" t="n"/>
      <c r="H49" s="5" t="n"/>
      <c r="I49" s="6" t="n"/>
      <c r="J49" s="5" t="n"/>
    </row>
    <row r="50">
      <c r="A50" s="5" t="n"/>
      <c r="B50" s="5">
        <f>IFERROR(XLOOKUP($A50,RDV!$A$7:$A$500,RDV!$D$7:$D$500),"")</f>
        <v/>
      </c>
      <c r="C50" s="5" t="n"/>
      <c r="D50" s="5" t="n"/>
      <c r="E50" s="6" t="n"/>
      <c r="F50" s="5" t="n"/>
      <c r="G50" s="5" t="n"/>
      <c r="H50" s="5" t="n"/>
      <c r="I50" s="6" t="n"/>
      <c r="J50" s="5" t="n"/>
    </row>
    <row r="51">
      <c r="A51" s="5" t="n"/>
      <c r="B51" s="5">
        <f>IFERROR(XLOOKUP($A51,RDV!$A$7:$A$500,RDV!$D$7:$D$500),"")</f>
        <v/>
      </c>
      <c r="C51" s="5" t="n"/>
      <c r="D51" s="5" t="n"/>
      <c r="E51" s="6" t="n"/>
      <c r="F51" s="5" t="n"/>
      <c r="G51" s="5" t="n"/>
      <c r="H51" s="5" t="n"/>
      <c r="I51" s="6" t="n"/>
      <c r="J51" s="5" t="n"/>
    </row>
    <row r="52">
      <c r="A52" s="5" t="n"/>
      <c r="B52" s="5">
        <f>IFERROR(XLOOKUP($A52,RDV!$A$7:$A$500,RDV!$D$7:$D$500),"")</f>
        <v/>
      </c>
      <c r="C52" s="5" t="n"/>
      <c r="D52" s="5" t="n"/>
      <c r="E52" s="6" t="n"/>
      <c r="F52" s="5" t="n"/>
      <c r="G52" s="5" t="n"/>
      <c r="H52" s="5" t="n"/>
      <c r="I52" s="6" t="n"/>
      <c r="J52" s="5" t="n"/>
    </row>
    <row r="53">
      <c r="A53" s="5" t="n"/>
      <c r="B53" s="5">
        <f>IFERROR(XLOOKUP($A53,RDV!$A$7:$A$500,RDV!$D$7:$D$500),"")</f>
        <v/>
      </c>
      <c r="C53" s="5" t="n"/>
      <c r="D53" s="5" t="n"/>
      <c r="E53" s="6" t="n"/>
      <c r="F53" s="5" t="n"/>
      <c r="G53" s="5" t="n"/>
      <c r="H53" s="5" t="n"/>
      <c r="I53" s="6" t="n"/>
      <c r="J53" s="5" t="n"/>
    </row>
    <row r="54">
      <c r="A54" s="5" t="n"/>
      <c r="B54" s="5">
        <f>IFERROR(XLOOKUP($A54,RDV!$A$7:$A$500,RDV!$D$7:$D$500),"")</f>
        <v/>
      </c>
      <c r="C54" s="5" t="n"/>
      <c r="D54" s="5" t="n"/>
      <c r="E54" s="6" t="n"/>
      <c r="F54" s="5" t="n"/>
      <c r="G54" s="5" t="n"/>
      <c r="H54" s="5" t="n"/>
      <c r="I54" s="6" t="n"/>
      <c r="J54" s="5" t="n"/>
    </row>
    <row r="55">
      <c r="A55" s="5" t="n"/>
      <c r="B55" s="5">
        <f>IFERROR(XLOOKUP($A55,RDV!$A$7:$A$500,RDV!$D$7:$D$500),"")</f>
        <v/>
      </c>
      <c r="C55" s="5" t="n"/>
      <c r="D55" s="5" t="n"/>
      <c r="E55" s="6" t="n"/>
      <c r="F55" s="5" t="n"/>
      <c r="G55" s="5" t="n"/>
      <c r="H55" s="5" t="n"/>
      <c r="I55" s="6" t="n"/>
      <c r="J55" s="5" t="n"/>
    </row>
    <row r="56">
      <c r="A56" s="5" t="n"/>
      <c r="B56" s="5">
        <f>IFERROR(XLOOKUP($A56,RDV!$A$7:$A$500,RDV!$D$7:$D$500),"")</f>
        <v/>
      </c>
      <c r="C56" s="5" t="n"/>
      <c r="D56" s="5" t="n"/>
      <c r="E56" s="6" t="n"/>
      <c r="F56" s="5" t="n"/>
      <c r="G56" s="5" t="n"/>
      <c r="H56" s="5" t="n"/>
      <c r="I56" s="6" t="n"/>
      <c r="J56" s="5" t="n"/>
    </row>
    <row r="57">
      <c r="A57" s="5" t="n"/>
      <c r="B57" s="5">
        <f>IFERROR(XLOOKUP($A57,RDV!$A$7:$A$500,RDV!$D$7:$D$500),"")</f>
        <v/>
      </c>
      <c r="C57" s="5" t="n"/>
      <c r="D57" s="5" t="n"/>
      <c r="E57" s="6" t="n"/>
      <c r="F57" s="5" t="n"/>
      <c r="G57" s="5" t="n"/>
      <c r="H57" s="5" t="n"/>
      <c r="I57" s="6" t="n"/>
      <c r="J57" s="5" t="n"/>
    </row>
    <row r="58">
      <c r="A58" s="5" t="n"/>
      <c r="B58" s="5">
        <f>IFERROR(XLOOKUP($A58,RDV!$A$7:$A$500,RDV!$D$7:$D$500),"")</f>
        <v/>
      </c>
      <c r="C58" s="5" t="n"/>
      <c r="D58" s="5" t="n"/>
      <c r="E58" s="6" t="n"/>
      <c r="F58" s="5" t="n"/>
      <c r="G58" s="5" t="n"/>
      <c r="H58" s="5" t="n"/>
      <c r="I58" s="6" t="n"/>
      <c r="J58" s="5" t="n"/>
    </row>
    <row r="59">
      <c r="A59" s="5" t="n"/>
      <c r="B59" s="5">
        <f>IFERROR(XLOOKUP($A59,RDV!$A$7:$A$500,RDV!$D$7:$D$500),"")</f>
        <v/>
      </c>
      <c r="C59" s="5" t="n"/>
      <c r="D59" s="5" t="n"/>
      <c r="E59" s="6" t="n"/>
      <c r="F59" s="5" t="n"/>
      <c r="G59" s="5" t="n"/>
      <c r="H59" s="5" t="n"/>
      <c r="I59" s="6" t="n"/>
      <c r="J59" s="5" t="n"/>
    </row>
  </sheetData>
  <autoFilter ref="A6:J59"/>
  <mergeCells count="1">
    <mergeCell ref="A1:J2"/>
  </mergeCells>
  <conditionalFormatting sqref="A7:J7">
    <cfRule type="expression" priority="1" dxfId="6">
      <formula>ET($E7&lt;&gt;"";$E7&lt;AUJOURDHUI();$F7&lt;&gt;"Clôturé")</formula>
    </cfRule>
  </conditionalFormatting>
  <conditionalFormatting sqref="A8:J8">
    <cfRule type="expression" priority="2" dxfId="6">
      <formula>ET($E8&lt;&gt;"";$E8&lt;AUJOURDHUI();$F8&lt;&gt;"Clôturé")</formula>
    </cfRule>
  </conditionalFormatting>
  <conditionalFormatting sqref="A9:J9">
    <cfRule type="expression" priority="3" dxfId="6">
      <formula>ET($E9&lt;&gt;"";$E9&lt;AUJOURDHUI();$F9&lt;&gt;"Clôturé")</formula>
    </cfRule>
  </conditionalFormatting>
  <conditionalFormatting sqref="A10:J10">
    <cfRule type="expression" priority="4" dxfId="6">
      <formula>ET($E10&lt;&gt;"";$E10&lt;AUJOURDHUI();$F10&lt;&gt;"Clôturé")</formula>
    </cfRule>
  </conditionalFormatting>
  <conditionalFormatting sqref="A11:J11">
    <cfRule type="expression" priority="5" dxfId="6">
      <formula>ET($E11&lt;&gt;"";$E11&lt;AUJOURDHUI();$F11&lt;&gt;"Clôturé")</formula>
    </cfRule>
  </conditionalFormatting>
  <conditionalFormatting sqref="A12:J12">
    <cfRule type="expression" priority="6" dxfId="6">
      <formula>ET($E12&lt;&gt;"";$E12&lt;AUJOURDHUI();$F12&lt;&gt;"Clôturé")</formula>
    </cfRule>
  </conditionalFormatting>
  <conditionalFormatting sqref="A13:J13">
    <cfRule type="expression" priority="7" dxfId="6">
      <formula>ET($E13&lt;&gt;"";$E13&lt;AUJOURDHUI();$F13&lt;&gt;"Clôturé")</formula>
    </cfRule>
  </conditionalFormatting>
  <conditionalFormatting sqref="A14:J14">
    <cfRule type="expression" priority="8" dxfId="6">
      <formula>ET($E14&lt;&gt;"";$E14&lt;AUJOURDHUI();$F14&lt;&gt;"Clôturé")</formula>
    </cfRule>
  </conditionalFormatting>
  <conditionalFormatting sqref="A15:J15">
    <cfRule type="expression" priority="9" dxfId="6">
      <formula>ET($E15&lt;&gt;"";$E15&lt;AUJOURDHUI();$F15&lt;&gt;"Clôturé")</formula>
    </cfRule>
  </conditionalFormatting>
  <conditionalFormatting sqref="A16:J16">
    <cfRule type="expression" priority="10" dxfId="6">
      <formula>ET($E16&lt;&gt;"";$E16&lt;AUJOURDHUI();$F16&lt;&gt;"Clôturé")</formula>
    </cfRule>
  </conditionalFormatting>
  <conditionalFormatting sqref="A17:J17">
    <cfRule type="expression" priority="11" dxfId="6">
      <formula>ET($E17&lt;&gt;"";$E17&lt;AUJOURDHUI();$F17&lt;&gt;"Clôturé")</formula>
    </cfRule>
  </conditionalFormatting>
  <conditionalFormatting sqref="A18:J18">
    <cfRule type="expression" priority="12" dxfId="6">
      <formula>ET($E18&lt;&gt;"";$E18&lt;AUJOURDHUI();$F18&lt;&gt;"Clôturé")</formula>
    </cfRule>
  </conditionalFormatting>
  <conditionalFormatting sqref="A19:J19">
    <cfRule type="expression" priority="13" dxfId="6">
      <formula>ET($E19&lt;&gt;"";$E19&lt;AUJOURDHUI();$F19&lt;&gt;"Clôturé")</formula>
    </cfRule>
  </conditionalFormatting>
  <conditionalFormatting sqref="A20:J20">
    <cfRule type="expression" priority="14" dxfId="6">
      <formula>ET($E20&lt;&gt;"";$E20&lt;AUJOURDHUI();$F20&lt;&gt;"Clôturé")</formula>
    </cfRule>
  </conditionalFormatting>
  <conditionalFormatting sqref="A21:J21">
    <cfRule type="expression" priority="15" dxfId="6">
      <formula>ET($E21&lt;&gt;"";$E21&lt;AUJOURDHUI();$F21&lt;&gt;"Clôturé")</formula>
    </cfRule>
  </conditionalFormatting>
  <conditionalFormatting sqref="A22:J22">
    <cfRule type="expression" priority="16" dxfId="6">
      <formula>ET($E22&lt;&gt;"";$E22&lt;AUJOURDHUI();$F22&lt;&gt;"Clôturé")</formula>
    </cfRule>
  </conditionalFormatting>
  <conditionalFormatting sqref="A23:J23">
    <cfRule type="expression" priority="17" dxfId="6">
      <formula>ET($E23&lt;&gt;"";$E23&lt;AUJOURDHUI();$F23&lt;&gt;"Clôturé")</formula>
    </cfRule>
  </conditionalFormatting>
  <conditionalFormatting sqref="A24:J24">
    <cfRule type="expression" priority="18" dxfId="6">
      <formula>ET($E24&lt;&gt;"";$E24&lt;AUJOURDHUI();$F24&lt;&gt;"Clôturé")</formula>
    </cfRule>
  </conditionalFormatting>
  <conditionalFormatting sqref="A25:J25">
    <cfRule type="expression" priority="19" dxfId="6">
      <formula>ET($E25&lt;&gt;"";$E25&lt;AUJOURDHUI();$F25&lt;&gt;"Clôturé")</formula>
    </cfRule>
  </conditionalFormatting>
  <conditionalFormatting sqref="A26:J26">
    <cfRule type="expression" priority="20" dxfId="6">
      <formula>ET($E26&lt;&gt;"";$E26&lt;AUJOURDHUI();$F26&lt;&gt;"Clôturé")</formula>
    </cfRule>
  </conditionalFormatting>
  <conditionalFormatting sqref="A27:J27">
    <cfRule type="expression" priority="21" dxfId="6">
      <formula>ET($E27&lt;&gt;"";$E27&lt;AUJOURDHUI();$F27&lt;&gt;"Clôturé")</formula>
    </cfRule>
  </conditionalFormatting>
  <conditionalFormatting sqref="A28:J28">
    <cfRule type="expression" priority="22" dxfId="6">
      <formula>ET($E28&lt;&gt;"";$E28&lt;AUJOURDHUI();$F28&lt;&gt;"Clôturé")</formula>
    </cfRule>
  </conditionalFormatting>
  <conditionalFormatting sqref="A29:J29">
    <cfRule type="expression" priority="23" dxfId="6">
      <formula>ET($E29&lt;&gt;"";$E29&lt;AUJOURDHUI();$F29&lt;&gt;"Clôturé")</formula>
    </cfRule>
  </conditionalFormatting>
  <conditionalFormatting sqref="A30:J30">
    <cfRule type="expression" priority="24" dxfId="6">
      <formula>ET($E30&lt;&gt;"";$E30&lt;AUJOURDHUI();$F30&lt;&gt;"Clôturé")</formula>
    </cfRule>
  </conditionalFormatting>
  <conditionalFormatting sqref="A31:J31">
    <cfRule type="expression" priority="25" dxfId="6">
      <formula>ET($E31&lt;&gt;"";$E31&lt;AUJOURDHUI();$F31&lt;&gt;"Clôturé")</formula>
    </cfRule>
  </conditionalFormatting>
  <conditionalFormatting sqref="A32:J32">
    <cfRule type="expression" priority="26" dxfId="6">
      <formula>ET($E32&lt;&gt;"";$E32&lt;AUJOURDHUI();$F32&lt;&gt;"Clôturé")</formula>
    </cfRule>
  </conditionalFormatting>
  <conditionalFormatting sqref="A33:J33">
    <cfRule type="expression" priority="27" dxfId="6">
      <formula>ET($E33&lt;&gt;"";$E33&lt;AUJOURDHUI();$F33&lt;&gt;"Clôturé")</formula>
    </cfRule>
  </conditionalFormatting>
  <conditionalFormatting sqref="A34:J34">
    <cfRule type="expression" priority="28" dxfId="6">
      <formula>ET($E34&lt;&gt;"";$E34&lt;AUJOURDHUI();$F34&lt;&gt;"Clôturé")</formula>
    </cfRule>
  </conditionalFormatting>
  <conditionalFormatting sqref="A35:J35">
    <cfRule type="expression" priority="29" dxfId="6">
      <formula>ET($E35&lt;&gt;"";$E35&lt;AUJOURDHUI();$F35&lt;&gt;"Clôturé")</formula>
    </cfRule>
  </conditionalFormatting>
  <conditionalFormatting sqref="A36:J36">
    <cfRule type="expression" priority="30" dxfId="6">
      <formula>ET($E36&lt;&gt;"";$E36&lt;AUJOURDHUI();$F36&lt;&gt;"Clôturé")</formula>
    </cfRule>
  </conditionalFormatting>
  <conditionalFormatting sqref="A37:J37">
    <cfRule type="expression" priority="31" dxfId="6">
      <formula>ET($E37&lt;&gt;"";$E37&lt;AUJOURDHUI();$F37&lt;&gt;"Clôturé")</formula>
    </cfRule>
  </conditionalFormatting>
  <conditionalFormatting sqref="A38:J38">
    <cfRule type="expression" priority="32" dxfId="6">
      <formula>ET($E38&lt;&gt;"";$E38&lt;AUJOURDHUI();$F38&lt;&gt;"Clôturé")</formula>
    </cfRule>
  </conditionalFormatting>
  <conditionalFormatting sqref="A39:J39">
    <cfRule type="expression" priority="33" dxfId="6">
      <formula>ET($E39&lt;&gt;"";$E39&lt;AUJOURDHUI();$F39&lt;&gt;"Clôturé")</formula>
    </cfRule>
  </conditionalFormatting>
  <conditionalFormatting sqref="A40:J40">
    <cfRule type="expression" priority="34" dxfId="6">
      <formula>ET($E40&lt;&gt;"";$E40&lt;AUJOURDHUI();$F40&lt;&gt;"Clôturé")</formula>
    </cfRule>
  </conditionalFormatting>
  <conditionalFormatting sqref="A41:J41">
    <cfRule type="expression" priority="35" dxfId="6">
      <formula>ET($E41&lt;&gt;"";$E41&lt;AUJOURDHUI();$F41&lt;&gt;"Clôturé")</formula>
    </cfRule>
  </conditionalFormatting>
  <conditionalFormatting sqref="A42:J42">
    <cfRule type="expression" priority="36" dxfId="6">
      <formula>ET($E42&lt;&gt;"";$E42&lt;AUJOURDHUI();$F42&lt;&gt;"Clôturé")</formula>
    </cfRule>
  </conditionalFormatting>
  <conditionalFormatting sqref="A43:J43">
    <cfRule type="expression" priority="37" dxfId="6">
      <formula>ET($E43&lt;&gt;"";$E43&lt;AUJOURDHUI();$F43&lt;&gt;"Clôturé")</formula>
    </cfRule>
  </conditionalFormatting>
  <conditionalFormatting sqref="A44:J44">
    <cfRule type="expression" priority="38" dxfId="6">
      <formula>ET($E44&lt;&gt;"";$E44&lt;AUJOURDHUI();$F44&lt;&gt;"Clôturé")</formula>
    </cfRule>
  </conditionalFormatting>
  <conditionalFormatting sqref="A45:J45">
    <cfRule type="expression" priority="39" dxfId="6">
      <formula>ET($E45&lt;&gt;"";$E45&lt;AUJOURDHUI();$F45&lt;&gt;"Clôturé")</formula>
    </cfRule>
  </conditionalFormatting>
  <conditionalFormatting sqref="A46:J46">
    <cfRule type="expression" priority="40" dxfId="6">
      <formula>ET($E46&lt;&gt;"";$E46&lt;AUJOURDHUI();$F46&lt;&gt;"Clôturé")</formula>
    </cfRule>
  </conditionalFormatting>
  <conditionalFormatting sqref="A47:J47">
    <cfRule type="expression" priority="41" dxfId="6">
      <formula>ET($E47&lt;&gt;"";$E47&lt;AUJOURDHUI();$F47&lt;&gt;"Clôturé")</formula>
    </cfRule>
  </conditionalFormatting>
  <conditionalFormatting sqref="A48:J48">
    <cfRule type="expression" priority="42" dxfId="6">
      <formula>ET($E48&lt;&gt;"";$E48&lt;AUJOURDHUI();$F48&lt;&gt;"Clôturé")</formula>
    </cfRule>
  </conditionalFormatting>
  <conditionalFormatting sqref="A49:J49">
    <cfRule type="expression" priority="43" dxfId="6">
      <formula>ET($E49&lt;&gt;"";$E49&lt;AUJOURDHUI();$F49&lt;&gt;"Clôturé")</formula>
    </cfRule>
  </conditionalFormatting>
  <conditionalFormatting sqref="A50:J50">
    <cfRule type="expression" priority="44" dxfId="6">
      <formula>ET($E50&lt;&gt;"";$E50&lt;AUJOURDHUI();$F50&lt;&gt;"Clôturé")</formula>
    </cfRule>
  </conditionalFormatting>
  <conditionalFormatting sqref="A51:J51">
    <cfRule type="expression" priority="45" dxfId="6">
      <formula>ET($E51&lt;&gt;"";$E51&lt;AUJOURDHUI();$F51&lt;&gt;"Clôturé")</formula>
    </cfRule>
  </conditionalFormatting>
  <conditionalFormatting sqref="A52:J52">
    <cfRule type="expression" priority="46" dxfId="6">
      <formula>ET($E52&lt;&gt;"";$E52&lt;AUJOURDHUI();$F52&lt;&gt;"Clôturé")</formula>
    </cfRule>
  </conditionalFormatting>
  <conditionalFormatting sqref="A53:J53">
    <cfRule type="expression" priority="47" dxfId="6">
      <formula>ET($E53&lt;&gt;"";$E53&lt;AUJOURDHUI();$F53&lt;&gt;"Clôturé")</formula>
    </cfRule>
  </conditionalFormatting>
  <conditionalFormatting sqref="A54:J54">
    <cfRule type="expression" priority="48" dxfId="6">
      <formula>ET($E54&lt;&gt;"";$E54&lt;AUJOURDHUI();$F54&lt;&gt;"Clôturé")</formula>
    </cfRule>
  </conditionalFormatting>
  <conditionalFormatting sqref="A55:J55">
    <cfRule type="expression" priority="49" dxfId="6">
      <formula>ET($E55&lt;&gt;"";$E55&lt;AUJOURDHUI();$F55&lt;&gt;"Clôturé")</formula>
    </cfRule>
  </conditionalFormatting>
  <conditionalFormatting sqref="A56:J56">
    <cfRule type="expression" priority="50" dxfId="6">
      <formula>ET($E56&lt;&gt;"";$E56&lt;AUJOURDHUI();$F56&lt;&gt;"Clôturé")</formula>
    </cfRule>
  </conditionalFormatting>
  <conditionalFormatting sqref="A57:J57">
    <cfRule type="expression" priority="51" dxfId="6">
      <formula>ET($E57&lt;&gt;"";$E57&lt;AUJOURDHUI();$F57&lt;&gt;"Clôturé")</formula>
    </cfRule>
  </conditionalFormatting>
  <conditionalFormatting sqref="A58:J58">
    <cfRule type="expression" priority="52" dxfId="6">
      <formula>ET($E58&lt;&gt;"";$E58&lt;AUJOURDHUI();$F58&lt;&gt;"Clôturé")</formula>
    </cfRule>
  </conditionalFormatting>
  <conditionalFormatting sqref="A59:J59">
    <cfRule type="expression" priority="53" dxfId="6">
      <formula>ET($E59&lt;&gt;"";$E59&lt;AUJOURDHUI();$F59&lt;&gt;"Clôturé")</formula>
    </cfRule>
  </conditionalFormatting>
  <dataValidations count="4">
    <dataValidation sqref="A7:A500" showErrorMessage="1" showInputMessage="1" allowBlank="1" type="list">
      <formula1>=INDIRECT("RDV!$A$7:$A$500")</formula1>
    </dataValidation>
    <dataValidation sqref="D7:D500" showErrorMessage="1" showInputMessage="1" allowBlank="1" type="list">
      <formula1>=Liste_Demandeur</formula1>
    </dataValidation>
    <dataValidation sqref="F7:F500" showErrorMessage="1" showInputMessage="1" allowBlank="1" type="list">
      <formula1>=Liste_StatutSuivi</formula1>
    </dataValidation>
    <dataValidation sqref="J7:J500" showErrorMessage="1" showInputMessage="1" allowBlank="1" type="list">
      <formula1>"Oui,Non"</formula1>
    </dataValidation>
  </dataValidations>
  <pageMargins left="0.4" right="0.4" top="0.6" bottom="0.6" header="0.3" footer="0.3"/>
  <pageSetup orientation="landscape" paperSize="9" fitToHeight="1" fitToWidth="1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M28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0" customWidth="1" min="13" max="13"/>
  </cols>
  <sheetData>
    <row r="1">
      <c r="A1" s="1" t="inlineStr">
        <is>
          <t>FICHE RDV PARENTS–ÉLÈVE — MODÈLE IMPRIMABLE</t>
        </is>
      </c>
    </row>
    <row r="2"/>
    <row r="3" ht="30" customHeight="1">
      <c r="A3" s="7" t="inlineStr">
        <is>
          <t>Établissement :</t>
        </is>
      </c>
      <c r="B3" s="4" t="n"/>
      <c r="C3" s="4" t="n"/>
      <c r="D3" s="4" t="n"/>
      <c r="E3" s="4" t="n"/>
      <c r="F3" s="4" t="n"/>
      <c r="G3" s="4" t="n"/>
      <c r="H3" s="4" t="n"/>
      <c r="I3" s="4" t="n"/>
      <c r="J3" s="4" t="n"/>
      <c r="K3" s="4" t="n"/>
      <c r="L3" s="4" t="n"/>
      <c r="M3" s="4" t="n"/>
    </row>
    <row r="4" ht="18" customHeight="1">
      <c r="A4" s="7" t="inlineStr">
        <is>
          <t>Classe :</t>
        </is>
      </c>
      <c r="B4" s="4" t="n"/>
      <c r="C4" s="4" t="n"/>
      <c r="D4" s="4" t="n"/>
      <c r="E4" s="4" t="n"/>
      <c r="F4" s="4" t="n"/>
      <c r="G4" s="4" t="n"/>
      <c r="H4" s="4" t="n"/>
      <c r="I4" s="4" t="n"/>
      <c r="J4" s="4" t="n"/>
      <c r="K4" s="4" t="n"/>
      <c r="L4" s="4" t="n"/>
      <c r="M4" s="4" t="n"/>
    </row>
    <row r="5" ht="26" customHeight="1">
      <c r="A5" s="7" t="inlineStr">
        <is>
          <t>Élève (Nom, Prénom) :</t>
        </is>
      </c>
      <c r="B5" s="4" t="n"/>
      <c r="C5" s="4" t="n"/>
      <c r="D5" s="4" t="n"/>
      <c r="E5" s="4" t="n"/>
      <c r="F5" s="4" t="n"/>
      <c r="G5" s="4" t="n"/>
      <c r="H5" s="4" t="n"/>
      <c r="I5" s="4" t="n"/>
      <c r="J5" s="4" t="n"/>
      <c r="K5" s="4" t="n"/>
      <c r="L5" s="4" t="n"/>
      <c r="M5" s="4" t="n"/>
    </row>
    <row r="6" ht="18" customHeight="1">
      <c r="A6" s="7" t="inlineStr">
        <is>
          <t>ID RDV :</t>
        </is>
      </c>
      <c r="B6" s="4" t="n"/>
      <c r="C6" s="4" t="n"/>
      <c r="D6" s="4" t="n"/>
      <c r="E6" s="4" t="n"/>
      <c r="F6" s="4" t="n"/>
      <c r="G6" s="4" t="n"/>
      <c r="H6" s="4" t="n"/>
      <c r="I6" s="4" t="n"/>
      <c r="J6" s="4" t="n"/>
      <c r="K6" s="4" t="n"/>
      <c r="L6" s="4" t="n"/>
      <c r="M6" s="4" t="n"/>
    </row>
    <row r="7" ht="14" customHeight="1">
      <c r="A7" s="7" t="inlineStr">
        <is>
          <t>Date :</t>
        </is>
      </c>
      <c r="B7" s="4" t="n"/>
      <c r="C7" s="4" t="n"/>
      <c r="D7" s="4" t="n"/>
      <c r="E7" s="4" t="n"/>
      <c r="F7" s="4" t="n"/>
      <c r="G7" s="4" t="n"/>
      <c r="H7" s="7" t="inlineStr">
        <is>
          <t>Heure :</t>
        </is>
      </c>
      <c r="I7" s="4" t="n"/>
      <c r="J7" s="4" t="n"/>
      <c r="K7" s="4" t="n"/>
      <c r="L7" s="4" t="n"/>
      <c r="M7" s="4" t="n"/>
    </row>
    <row r="8" ht="36" customHeight="1">
      <c r="A8" s="7" t="inlineStr">
        <is>
          <t>Type / Lieu (Présentiel, Visio, Téléphone) :</t>
        </is>
      </c>
      <c r="B8" s="4" t="n"/>
      <c r="C8" s="4" t="n"/>
      <c r="D8" s="4" t="n"/>
      <c r="E8" s="4" t="n"/>
      <c r="F8" s="4" t="n"/>
      <c r="G8" s="4" t="n"/>
      <c r="H8" s="4" t="n"/>
      <c r="I8" s="4" t="n"/>
      <c r="J8" s="4" t="n"/>
      <c r="K8" s="4" t="n"/>
      <c r="L8" s="4" t="n"/>
      <c r="M8" s="4" t="n"/>
    </row>
    <row r="10" ht="36" customHeight="1">
      <c r="A10" s="7" t="inlineStr">
        <is>
          <t>Objets / Motifs :</t>
        </is>
      </c>
      <c r="B10" s="4" t="n"/>
      <c r="C10" s="4" t="n"/>
      <c r="D10" s="4" t="n"/>
      <c r="E10" s="4" t="n"/>
      <c r="F10" s="4" t="n"/>
      <c r="G10" s="4" t="n"/>
      <c r="H10" s="4" t="n"/>
      <c r="I10" s="4" t="n"/>
      <c r="J10" s="4" t="n"/>
      <c r="K10" s="4" t="n"/>
      <c r="L10" s="4" t="n"/>
      <c r="M10" s="4" t="n"/>
    </row>
    <row r="12" ht="36" customHeight="1">
      <c r="A12" s="7" t="inlineStr">
        <is>
          <t>Observations (faits, points clés) :</t>
        </is>
      </c>
      <c r="B12" s="4" t="n"/>
      <c r="C12" s="4" t="n"/>
      <c r="D12" s="4" t="n"/>
      <c r="E12" s="4" t="n"/>
      <c r="F12" s="4" t="n"/>
      <c r="G12" s="4" t="n"/>
      <c r="H12" s="4" t="n"/>
      <c r="I12" s="4" t="n"/>
      <c r="J12" s="4" t="n"/>
      <c r="K12" s="4" t="n"/>
      <c r="L12" s="4" t="n"/>
      <c r="M12" s="4" t="n"/>
    </row>
    <row r="13"/>
    <row r="14"/>
    <row r="16" ht="30" customHeight="1">
      <c r="A16" s="7" t="inlineStr">
        <is>
          <t>Participants :</t>
        </is>
      </c>
      <c r="B16" s="4" t="n"/>
      <c r="C16" s="4" t="n"/>
      <c r="D16" s="4" t="n"/>
      <c r="E16" s="4" t="n"/>
      <c r="F16" s="4" t="n"/>
      <c r="G16" s="4" t="n"/>
      <c r="H16" s="4" t="n"/>
      <c r="I16" s="4" t="n"/>
      <c r="J16" s="4" t="n"/>
      <c r="K16" s="4" t="n"/>
      <c r="L16" s="4" t="n"/>
      <c r="M16" s="4" t="n"/>
    </row>
    <row r="18">
      <c r="A18" s="8" t="inlineStr">
        <is>
          <t>Actions de suivi (quoi, qui, échéance, statut)</t>
        </is>
      </c>
    </row>
    <row r="19">
      <c r="A19" s="9" t="inlineStr">
        <is>
          <t>Action</t>
        </is>
      </c>
      <c r="F19" s="9" t="inlineStr">
        <is>
          <t>Responsable</t>
        </is>
      </c>
      <c r="H19" s="9" t="inlineStr">
        <is>
          <t>Échéance</t>
        </is>
      </c>
      <c r="J19" s="9" t="inlineStr">
        <is>
          <t>Statut</t>
        </is>
      </c>
      <c r="L19" s="9" t="inlineStr">
        <is>
          <t>Commentaires</t>
        </is>
      </c>
    </row>
    <row r="20" ht="20" customHeight="1">
      <c r="A20" s="4" t="n"/>
      <c r="B20" s="4" t="n"/>
      <c r="C20" s="4" t="n"/>
      <c r="D20" s="4" t="n"/>
      <c r="E20" s="4" t="n"/>
      <c r="F20" s="4" t="n"/>
      <c r="G20" s="4" t="n"/>
      <c r="H20" s="4" t="n"/>
      <c r="I20" s="4" t="n"/>
      <c r="J20" s="4" t="n"/>
      <c r="K20" s="4" t="n"/>
      <c r="L20" s="4" t="n"/>
      <c r="M20" s="4" t="n"/>
    </row>
    <row r="21" ht="20" customHeight="1">
      <c r="A21" s="4" t="n"/>
      <c r="B21" s="4" t="n"/>
      <c r="C21" s="4" t="n"/>
      <c r="D21" s="4" t="n"/>
      <c r="E21" s="4" t="n"/>
      <c r="F21" s="4" t="n"/>
      <c r="G21" s="4" t="n"/>
      <c r="H21" s="4" t="n"/>
      <c r="I21" s="4" t="n"/>
      <c r="J21" s="4" t="n"/>
      <c r="K21" s="4" t="n"/>
      <c r="L21" s="4" t="n"/>
      <c r="M21" s="4" t="n"/>
    </row>
    <row r="22" ht="20" customHeight="1">
      <c r="A22" s="4" t="n"/>
      <c r="B22" s="4" t="n"/>
      <c r="C22" s="4" t="n"/>
      <c r="D22" s="4" t="n"/>
      <c r="E22" s="4" t="n"/>
      <c r="F22" s="4" t="n"/>
      <c r="G22" s="4" t="n"/>
      <c r="H22" s="4" t="n"/>
      <c r="I22" s="4" t="n"/>
      <c r="J22" s="4" t="n"/>
      <c r="K22" s="4" t="n"/>
      <c r="L22" s="4" t="n"/>
      <c r="M22" s="4" t="n"/>
    </row>
    <row r="24">
      <c r="A24" s="10" t="inlineStr">
        <is>
          <t>Signature Parent / Responsable</t>
        </is>
      </c>
      <c r="B24" s="4" t="n"/>
      <c r="C24" s="4" t="n"/>
      <c r="D24" s="4" t="n"/>
      <c r="E24" s="4" t="n"/>
      <c r="F24" s="4" t="n"/>
      <c r="G24" s="10" t="inlineStr">
        <is>
          <t>Signature Professeur / CPE</t>
        </is>
      </c>
      <c r="H24" s="4" t="n"/>
      <c r="I24" s="4" t="n"/>
      <c r="J24" s="4" t="n"/>
      <c r="K24" s="4" t="n"/>
      <c r="L24" s="4" t="n"/>
      <c r="M24" s="4" t="n"/>
    </row>
    <row r="25" ht="26" customHeight="1">
      <c r="A25" s="4" t="n"/>
      <c r="B25" s="4" t="n"/>
      <c r="C25" s="4" t="n"/>
      <c r="D25" s="4" t="n"/>
      <c r="E25" s="4" t="n"/>
      <c r="F25" s="4" t="n"/>
      <c r="G25" s="4" t="n"/>
      <c r="H25" s="4" t="n"/>
      <c r="I25" s="4" t="n"/>
      <c r="J25" s="4" t="n"/>
      <c r="K25" s="4" t="n"/>
      <c r="L25" s="4" t="n"/>
      <c r="M25" s="4" t="n"/>
    </row>
    <row r="26" ht="6" customHeight="1">
      <c r="A26" s="4" t="n"/>
      <c r="B26" s="4" t="n"/>
      <c r="C26" s="4" t="n"/>
      <c r="D26" s="4" t="n"/>
      <c r="E26" s="4" t="n"/>
      <c r="F26" s="4" t="n"/>
      <c r="G26" s="4" t="n"/>
      <c r="H26" s="4" t="n"/>
      <c r="I26" s="4" t="n"/>
      <c r="J26" s="4" t="n"/>
      <c r="K26" s="4" t="n"/>
      <c r="L26" s="4" t="n"/>
      <c r="M26" s="4" t="n"/>
    </row>
    <row r="28">
      <c r="A28" s="11" t="inlineStr">
        <is>
          <t>Note RGPD : les informations recueillies sont utilisées pour le suivi pédagogique et conservées selon les règles de l’établissement.</t>
        </is>
      </c>
      <c r="B28" s="4" t="n"/>
      <c r="C28" s="4" t="n"/>
      <c r="D28" s="4" t="n"/>
      <c r="E28" s="4" t="n"/>
      <c r="F28" s="4" t="n"/>
      <c r="G28" s="4" t="n"/>
      <c r="H28" s="4" t="n"/>
      <c r="I28" s="4" t="n"/>
      <c r="J28" s="4" t="n"/>
      <c r="K28" s="4" t="n"/>
      <c r="L28" s="4" t="n"/>
      <c r="M28" s="4" t="n"/>
    </row>
  </sheetData>
  <mergeCells count="20">
    <mergeCell ref="A1:M2"/>
    <mergeCell ref="A3:M3"/>
    <mergeCell ref="A4:M4"/>
    <mergeCell ref="A5:M5"/>
    <mergeCell ref="A6:M6"/>
    <mergeCell ref="A7:G7"/>
    <mergeCell ref="H7:M7"/>
    <mergeCell ref="A8:M8"/>
    <mergeCell ref="A10:M10"/>
    <mergeCell ref="A12:M14"/>
    <mergeCell ref="A16:M16"/>
    <mergeCell ref="A18:M18"/>
    <mergeCell ref="A19:B19"/>
    <mergeCell ref="F19"/>
    <mergeCell ref="H19"/>
    <mergeCell ref="J19"/>
    <mergeCell ref="L19:M19"/>
    <mergeCell ref="A24:F24"/>
    <mergeCell ref="G24:M24"/>
    <mergeCell ref="A28:M28"/>
  </mergeCells>
  <pageMargins left="0.4" right="0.4" top="0.6" bottom="0.6" header="0.3" footer="0.3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2025-10-22T01:47:48Z</dcterms:created>
  <dcterms:modified xmlns:dcterms="http://purl.org/dc/terms/" xmlns:xsi="http://www.w3.org/2001/XMLSchema-instance" xsi:type="dcterms:W3CDTF">2025-10-22T01:47:48Z</dcterms:modified>
</cp:coreProperties>
</file>