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ADME" sheetId="1" r:id="rId1"/>
    <sheet name="Paramètres" sheetId="2" r:id="rId2"/>
    <sheet name="Biens" sheetId="3" r:id="rId3"/>
    <sheet name="Locataires" sheetId="4" r:id="rId4"/>
    <sheet name="Baux" sheetId="5" r:id="rId5"/>
    <sheet name="Encadrement_Paris" sheetId="6" r:id="rId6"/>
    <sheet name="Controle_Encadrement" sheetId="7" r:id="rId7"/>
  </sheets>
  <definedNames>
    <definedName name="Baux_ID">'Baux'!$A$2:$A$200</definedName>
    <definedName name="Baux_ID_Bien">'Baux'!$B$2:$B$200</definedName>
    <definedName name="Baux_Loyer_Base">'Baux'!$E$2:$E$200</definedName>
    <definedName name="Biens_Arr">'Biens'!$F$2:$F$200</definedName>
    <definedName name="Biens_ID">'Biens'!$A$2:$A$200</definedName>
    <definedName name="Biens_Piece">'Biens'!$G$2:$G$200</definedName>
    <definedName name="Biens_Surface">'Biens'!$H$2:$H$200</definedName>
    <definedName name="Enc_Arr">'Encadrement_Paris'!$A$2:$A$200</definedName>
    <definedName name="Enc_Piece">'Encadrement_Paris'!$C$2:$C$200</definedName>
    <definedName name="Enc_RefMaj">'Encadrement_Paris'!$E$2:$E$200</definedName>
    <definedName name="Enc_Type">'Encadrement_Paris'!$B$2:$B$200</definedName>
    <definedName name="IRL_Dates">'Paramètres'!$A$3:$A$60</definedName>
    <definedName name="IRL_Valeurs">'Paramètres'!$B$3:$B$60</definedName>
    <definedName name="Loc_ID">'Locataires'!$A$2:$A$200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<sst xmlns="http://schemas.openxmlformats.org/spreadsheetml/2006/main" count="81" uniqueCount="57">
  <si>
    <t>Modèle Excel — Paris Encadrement (exemple) — lecoursgratuit.com</t>
  </si>
  <si>
    <t>Feuilles clés : Biens (arrondissement &amp; pièce), Encadrement_Paris (références EXEMPLE), Controle_Encadrement (loyer maximal théorique).</t>
  </si>
  <si>
    <t>Table IRL (illustrative)</t>
  </si>
  <si>
    <t>Date_IRL</t>
  </si>
  <si>
    <t>Valeur_IRL</t>
  </si>
  <si>
    <t>ID_Bien</t>
  </si>
  <si>
    <t>Nom</t>
  </si>
  <si>
    <t>Adresse</t>
  </si>
  <si>
    <t>Ville</t>
  </si>
  <si>
    <t>CP</t>
  </si>
  <si>
    <t>Arrondissement</t>
  </si>
  <si>
    <t>Piece</t>
  </si>
  <si>
    <t>Surface_m2</t>
  </si>
  <si>
    <t>Type</t>
  </si>
  <si>
    <t>Prix_Achat_TTC</t>
  </si>
  <si>
    <t>B-201</t>
  </si>
  <si>
    <t>Studio Belleville</t>
  </si>
  <si>
    <t>7 Rue Denoyez</t>
  </si>
  <si>
    <t>Paris</t>
  </si>
  <si>
    <t>75020</t>
  </si>
  <si>
    <t>Studio</t>
  </si>
  <si>
    <t>B-202</t>
  </si>
  <si>
    <t>T2 Nation</t>
  </si>
  <si>
    <t>11 Cours de Vincennes</t>
  </si>
  <si>
    <t>75012</t>
  </si>
  <si>
    <t>T2</t>
  </si>
  <si>
    <t>Appartement</t>
  </si>
  <si>
    <t>ID_Locataire</t>
  </si>
  <si>
    <t>Prenom</t>
  </si>
  <si>
    <t>Email</t>
  </si>
  <si>
    <t>Telephone</t>
  </si>
  <si>
    <t>L-201</t>
  </si>
  <si>
    <t>Durand</t>
  </si>
  <si>
    <t>Sophie</t>
  </si>
  <si>
    <t>sophie.durand@example.com</t>
  </si>
  <si>
    <t>+33 6 98 76 54 32</t>
  </si>
  <si>
    <t>ID_Bail</t>
  </si>
  <si>
    <t>Type_Bail</t>
  </si>
  <si>
    <t>Loyer_Base</t>
  </si>
  <si>
    <t>Charges_Provision</t>
  </si>
  <si>
    <t>Date_Debut</t>
  </si>
  <si>
    <t>IRL_Origine</t>
  </si>
  <si>
    <t>Depot_Garantie</t>
  </si>
  <si>
    <t>Mode_Paiement</t>
  </si>
  <si>
    <t>Statut</t>
  </si>
  <si>
    <t>BA-P201</t>
  </si>
  <si>
    <t>Habitation (meublé)</t>
  </si>
  <si>
    <t>Prélèvement</t>
  </si>
  <si>
    <t>Actif</t>
  </si>
  <si>
    <t>Type_Logement</t>
  </si>
  <si>
    <t>Ref_Base_m2</t>
  </si>
  <si>
    <t>Ref_Majore_m2</t>
  </si>
  <si>
    <t>meublé</t>
  </si>
  <si>
    <t>nu</t>
  </si>
  <si>
    <t>Type_Logement (nu/meublé)</t>
  </si>
  <si>
    <t>Loyer_Max_Théorique</t>
  </si>
  <si>
    <t>Conformité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</si>
</sst>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#,##0.00 €"/>
  </numFmts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F5E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2">
    <dxf>
      <fill>
        <patternFill>
          <bgColor rgb="FFE8F5E9"/>
        </patternFill>
      </fill>
    </dxf>
    <dxf>
      <fill>
        <patternFill>
          <bgColor rgb="FFFFEBE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width="120.7109375" customWidth="1"/>
  </cols>
  <sheetData>
    <row r="1" spans="1:1">
      <c r="A1" s="1" t="s">
        <v>0</v>
      </c>
    </row>
    <row r="3" spans="1:1">
      <c r="A3" s="2" t="s">
        <v>1</v>
      </c>
    </row>
  </sheetData>
  <pageMargins left="0.7" right="0.7" top="0.75" bottom="0.75" header="0.3" footer="0.3"/>
  <headerFooter>
    <oddFooter>&amp;Llecoursgratuit.com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sheetFormatPr defaultRowHeight="15"/>
  <cols>
    <col min="1" max="1" width="24.7109375" customWidth="1"/>
    <col min="2" max="2" width="18.7109375" customWidth="1"/>
  </cols>
  <sheetData>
    <row r="1" spans="1:2">
      <c r="A1" s="1" t="s">
        <v>2</v>
      </c>
    </row>
    <row r="2" spans="1:2">
      <c r="A2" s="3" t="s">
        <v>3</v>
      </c>
      <c r="B2" s="3" t="s">
        <v>4</v>
      </c>
    </row>
    <row r="3" spans="1:2">
      <c r="A3" s="4">
        <v>45748</v>
      </c>
      <c r="B3">
        <v>145.6</v>
      </c>
    </row>
    <row r="4" spans="1:2">
      <c r="A4" s="4">
        <v>45839</v>
      </c>
      <c r="B4">
        <v>146.2</v>
      </c>
    </row>
  </sheetData>
  <pageMargins left="0.7" right="0.7" top="0.75" bottom="0.75" header="0.3" footer="0.3"/>
  <headerFooter>
    <oddFooter>&amp;Llecoursgratuit.com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"/>
  <sheetViews>
    <sheetView workbookViewId="0"/>
  </sheetViews>
  <sheetFormatPr defaultRowHeight="15"/>
  <cols>
    <col min="1" max="10" width="20.7109375" customWidth="1"/>
  </cols>
  <sheetData>
    <row r="1" spans="1:10">
      <c r="A1" s="3" t="s">
        <v>5</v>
      </c>
      <c r="B1" s="3" t="s">
        <v>6</v>
      </c>
      <c r="C1" s="3" t="s">
        <v>7</v>
      </c>
      <c r="D1" s="3" t="s">
        <v>8</v>
      </c>
      <c r="E1" s="3" t="s">
        <v>9</v>
      </c>
      <c r="F1" s="3" t="s">
        <v>10</v>
      </c>
      <c r="G1" s="3" t="s">
        <v>11</v>
      </c>
      <c r="H1" s="3" t="s">
        <v>12</v>
      </c>
      <c r="I1" s="3" t="s">
        <v>13</v>
      </c>
      <c r="J1" s="3" t="s">
        <v>14</v>
      </c>
    </row>
    <row r="2" spans="1:10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19</v>
      </c>
      <c r="G2" t="s">
        <v>20</v>
      </c>
      <c r="H2">
        <v>22</v>
      </c>
      <c r="I2" t="s">
        <v>20</v>
      </c>
      <c r="J2" s="5">
        <v>180000</v>
      </c>
    </row>
    <row r="3" spans="1:10">
      <c r="A3" t="s">
        <v>21</v>
      </c>
      <c r="B3" t="s">
        <v>22</v>
      </c>
      <c r="C3" t="s">
        <v>23</v>
      </c>
      <c r="D3" t="s">
        <v>18</v>
      </c>
      <c r="E3" t="s">
        <v>24</v>
      </c>
      <c r="F3" t="s">
        <v>24</v>
      </c>
      <c r="G3" t="s">
        <v>25</v>
      </c>
      <c r="H3">
        <v>38</v>
      </c>
      <c r="I3" t="s">
        <v>26</v>
      </c>
      <c r="J3" s="5">
        <v>320000</v>
      </c>
    </row>
  </sheetData>
  <pageMargins left="0.7" right="0.7" top="0.75" bottom="0.75" header="0.3" footer="0.3"/>
  <headerFooter>
    <oddFooter>&amp;Llecoursgratuit.com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2"/>
  <sheetViews>
    <sheetView workbookViewId="0"/>
  </sheetViews>
  <sheetFormatPr defaultRowHeight="15"/>
  <cols>
    <col min="1" max="6" width="20.7109375" customWidth="1"/>
  </cols>
  <sheetData>
    <row r="1" spans="1:6">
      <c r="A1" s="3" t="s">
        <v>27</v>
      </c>
      <c r="B1" s="3" t="s">
        <v>6</v>
      </c>
      <c r="C1" s="3" t="s">
        <v>28</v>
      </c>
      <c r="D1" s="3" t="s">
        <v>29</v>
      </c>
      <c r="E1" s="3" t="s">
        <v>30</v>
      </c>
      <c r="F1" s="3" t="s">
        <v>8</v>
      </c>
    </row>
    <row r="2" spans="1:6">
      <c r="A2" t="s">
        <v>31</v>
      </c>
      <c r="B2" t="s">
        <v>32</v>
      </c>
      <c r="C2" t="s">
        <v>33</v>
      </c>
      <c r="D2" t="s">
        <v>34</v>
      </c>
      <c r="E2" t="s">
        <v>35</v>
      </c>
      <c r="F2" t="s">
        <v>18</v>
      </c>
    </row>
  </sheetData>
  <pageMargins left="0.7" right="0.7" top="0.75" bottom="0.75" header="0.3" footer="0.3"/>
  <headerFooter>
    <oddFooter>&amp;Llecoursgratuit.com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K2"/>
  <sheetViews>
    <sheetView workbookViewId="0"/>
  </sheetViews>
  <sheetFormatPr defaultRowHeight="15"/>
  <cols>
    <col min="1" max="11" width="20.7109375" customWidth="1"/>
  </cols>
  <sheetData>
    <row r="1" spans="1:11">
      <c r="A1" s="3" t="s">
        <v>36</v>
      </c>
      <c r="B1" s="3" t="s">
        <v>5</v>
      </c>
      <c r="C1" s="3" t="s">
        <v>27</v>
      </c>
      <c r="D1" s="3" t="s">
        <v>37</v>
      </c>
      <c r="E1" s="3" t="s">
        <v>38</v>
      </c>
      <c r="F1" s="3" t="s">
        <v>39</v>
      </c>
      <c r="G1" s="3" t="s">
        <v>40</v>
      </c>
      <c r="H1" s="3" t="s">
        <v>41</v>
      </c>
      <c r="I1" s="3" t="s">
        <v>42</v>
      </c>
      <c r="J1" s="3" t="s">
        <v>43</v>
      </c>
      <c r="K1" s="3" t="s">
        <v>44</v>
      </c>
    </row>
    <row r="2" spans="1:11">
      <c r="A2" t="s">
        <v>45</v>
      </c>
      <c r="B2" t="s">
        <v>15</v>
      </c>
      <c r="C2" t="s">
        <v>31</v>
      </c>
      <c r="D2" t="s">
        <v>46</v>
      </c>
      <c r="E2" s="5">
        <v>980</v>
      </c>
      <c r="F2" s="5">
        <v>70</v>
      </c>
      <c r="G2" s="4">
        <v>45717</v>
      </c>
      <c r="H2" s="4">
        <v>45748</v>
      </c>
      <c r="I2" s="5">
        <v>1960</v>
      </c>
      <c r="J2" t="s">
        <v>47</v>
      </c>
      <c r="K2" t="s">
        <v>48</v>
      </c>
    </row>
  </sheetData>
  <pageMargins left="0.7" right="0.7" top="0.75" bottom="0.75" header="0.3" footer="0.3"/>
  <headerFooter>
    <oddFooter>&amp;Llecoursgratuit.com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5" width="20.7109375" customWidth="1"/>
  </cols>
  <sheetData>
    <row r="1" spans="1:5">
      <c r="A1" s="3" t="s">
        <v>10</v>
      </c>
      <c r="B1" s="3" t="s">
        <v>49</v>
      </c>
      <c r="C1" s="3" t="s">
        <v>11</v>
      </c>
      <c r="D1" s="3" t="s">
        <v>50</v>
      </c>
      <c r="E1" s="3" t="s">
        <v>51</v>
      </c>
    </row>
    <row r="2" spans="1:5">
      <c r="A2" t="s">
        <v>19</v>
      </c>
      <c r="B2" t="s">
        <v>52</v>
      </c>
      <c r="C2" t="s">
        <v>20</v>
      </c>
      <c r="D2">
        <v>27</v>
      </c>
      <c r="E2">
        <v>33</v>
      </c>
    </row>
    <row r="3" spans="1:5">
      <c r="A3" t="s">
        <v>24</v>
      </c>
      <c r="B3" t="s">
        <v>53</v>
      </c>
      <c r="C3" t="s">
        <v>25</v>
      </c>
      <c r="D3">
        <v>23.5</v>
      </c>
      <c r="E3">
        <v>28.5</v>
      </c>
    </row>
  </sheetData>
  <pageMargins left="0.7" right="0.7" top="0.75" bottom="0.75" header="0.3" footer="0.3"/>
  <headerFooter>
    <oddFooter>&amp;Llecoursgratuit.com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J2"/>
  <sheetViews>
    <sheetView workbookViewId="0"/>
  </sheetViews>
  <sheetFormatPr defaultRowHeight="15"/>
  <cols>
    <col min="1" max="10" width="22.7109375" customWidth="1"/>
  </cols>
  <sheetData>
    <row r="1" spans="1:10">
      <c r="A1" s="3" t="s">
        <v>36</v>
      </c>
      <c r="B1" s="3" t="s">
        <v>5</v>
      </c>
      <c r="C1" s="3" t="s">
        <v>10</v>
      </c>
      <c r="D1" s="3" t="s">
        <v>11</v>
      </c>
      <c r="E1" s="3" t="s">
        <v>54</v>
      </c>
      <c r="F1" s="3" t="s">
        <v>12</v>
      </c>
      <c r="G1" s="3" t="s">
        <v>38</v>
      </c>
      <c r="H1" s="3" t="s">
        <v>51</v>
      </c>
      <c r="I1" s="3" t="s">
        <v>55</v>
      </c>
      <c r="J1" s="3" t="s">
        <v>56</v>
      </c>
    </row>
    <row r="2" spans="1:10">
      <c r="A2">
        <f>Baux!A2</f>
        <v>0</v>
      </c>
      <c r="B2">
        <f>Baux!B2</f>
        <v>0</v>
      </c>
      <c r="C2" cm="1">
        <f t="array" ref="C2">_xlfn.XLOOKUP(B2,Biens_ID,Biens_Arr)</f>
        <v>0</v>
      </c>
      <c r="D2" cm="1">
        <f t="array" ref="D2">_xlfn.XLOOKUP(B2,Biens_ID,Biens_Piece)</f>
        <v>0</v>
      </c>
      <c r="E2" cm="1">
        <f t="array" ref="E2">IF(ISNUMBER(SEARCH("meubl",_xlfn.XLOOKUP(A2,Baux_ID,Baux!D2:D200))),"meublé","nu")</f>
        <v>0</v>
      </c>
      <c r="F2" cm="1">
        <f t="array" ref="F2">_xlfn.XLOOKUP(B2,Biens_ID,Biens_Surface)</f>
        <v>0</v>
      </c>
      <c r="G2" s="5" cm="1">
        <f t="array" ref="G2">_xlfn.XLOOKUP(A2,Baux_ID,Baux_Loyer_Base)</f>
        <v>0</v>
      </c>
      <c r="H2">
        <f>INDEX(Enc_RefMaj, XMATCH(1,(Enc_Arr=C2)*(Enc_Type=E2)*(Enc_Piece=D2),0))</f>
        <v>0</v>
      </c>
      <c r="I2" s="5">
        <f>F2*H2</f>
        <v>0</v>
      </c>
      <c r="J2">
        <f>IF(G2&lt;=I2,"OK","Au-dessus (à vérifier)")</f>
        <v>0</v>
      </c>
    </row>
  </sheetData>
  <conditionalFormatting sqref="J2:J201">
    <cfRule type="containsText" dxfId="0" priority="1" operator="containsText" text="OK">
      <formula>NOT(ISERROR(SEARCH("OK",J2)))</formula>
    </cfRule>
    <cfRule type="containsText" dxfId="1" priority="2" operator="containsText" text="Au-dessus">
      <formula>NOT(ISERROR(SEARCH("Au-dessus",J2)))</formula>
    </cfRule>
  </conditionalFormatting>
  <pageMargins left="0.7" right="0.7" top="0.75" bottom="0.75" header="0.3" footer="0.3"/>
  <headerFooter>
    <oddFooter>&amp;Llecoursgratuit.com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14</vt:i4>
      </vt:variant>
    </vt:vector>
  </HeadingPairs>
  <TitlesOfParts>
    <vt:vector size="21" baseType="lpstr">
      <vt:lpstr>README</vt:lpstr>
      <vt:lpstr>Paramètres</vt:lpstr>
      <vt:lpstr>Biens</vt:lpstr>
      <vt:lpstr>Locataires</vt:lpstr>
      <vt:lpstr>Baux</vt:lpstr>
      <vt:lpstr>Encadrement_Paris</vt:lpstr>
      <vt:lpstr>Controle_Encadrement</vt:lpstr>
      <vt:lpstr>Baux_ID</vt:lpstr>
      <vt:lpstr>Baux_ID_Bien</vt:lpstr>
      <vt:lpstr>Baux_Loyer_Base</vt:lpstr>
      <vt:lpstr>Biens_Arr</vt:lpstr>
      <vt:lpstr>Biens_ID</vt:lpstr>
      <vt:lpstr>Biens_Piece</vt:lpstr>
      <vt:lpstr>Biens_Surface</vt:lpstr>
      <vt:lpstr>Enc_Arr</vt:lpstr>
      <vt:lpstr>Enc_Piece</vt:lpstr>
      <vt:lpstr>Enc_RefMaj</vt:lpstr>
      <vt:lpstr>Enc_Type</vt:lpstr>
      <vt:lpstr>IRL_Dates</vt:lpstr>
      <vt:lpstr>IRL_Valeurs</vt:lpstr>
      <vt:lpstr>Loc_ID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2025-10-08T11:38:01Z</dcterms:created>
  <dcterms:modified xsi:type="dcterms:W3CDTF">2025-10-08T11:38:01Z</dcterms:modified>
</cp:coreProperties>
</file>