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Lots" sheetId="1" r:id="rId1"/>
    <sheet name="Paramètres" sheetId="2" r:id="rId2"/>
    <sheet name="Catégories" sheetId="3" r:id="rId3"/>
    <sheet name="Répartition" sheetId="4" r:id="rId4"/>
    <sheet name="Synthèse_lots" sheetId="5" r:id="rId5"/>
    <sheet name="Décompte_individuel" sheetId="6" r:id="rId6"/>
    <sheet name="Etat_depenses" sheetId="7" r:id="rId7"/>
    <sheet name="Mode d’emploi" sheetId="8" r:id="rId8"/>
  </sheets>
  <definedNames>
    <definedName name="Liste_Cles">Paramètres!$A$4:$A$9</definedName>
    <definedName name="Liste_Lots">Lots!$A$4:$A$7</definedName>
    <definedName name="Tbl_Cles">Paramètres!$A$4:$B$9</definedName>
  </definedNames>
  <calcPr calcId="124519" fullCalcOnLoad="1"/>
</workbook>
</file>

<file path=xl/sharedStrings.xml><?xml version="1.0" encoding="utf-8"?>
<sst xmlns="http://schemas.openxmlformats.org/spreadsheetml/2006/main" count="102" uniqueCount="68">
  <si>
    <t>Lots — caractéristiques utilisées par les clés de répartition</t>
  </si>
  <si>
    <t>Lot</t>
  </si>
  <si>
    <t>Occupation</t>
  </si>
  <si>
    <t>Surface (m²)</t>
  </si>
  <si>
    <t>Tantièmes généraux</t>
  </si>
  <si>
    <t>Tantièmes ascenseur</t>
  </si>
  <si>
    <t>Coeff Chauffage</t>
  </si>
  <si>
    <t>Eau (m³)</t>
  </si>
  <si>
    <t>Commentaires</t>
  </si>
  <si>
    <t>Lot 1</t>
  </si>
  <si>
    <t>Habitation</t>
  </si>
  <si>
    <t>Lot 2</t>
  </si>
  <si>
    <t>Lot 3</t>
  </si>
  <si>
    <t>Commerce</t>
  </si>
  <si>
    <t>Lot 4</t>
  </si>
  <si>
    <t>Totaux</t>
  </si>
  <si>
    <t>Paramètres — Clés de répartition &amp; dénominateurs</t>
  </si>
  <si>
    <t>Nom de la clé</t>
  </si>
  <si>
    <t>Dénominateur (calculé)</t>
  </si>
  <si>
    <t>Description / Source</t>
  </si>
  <si>
    <t>Somme des tantièmes généraux (Lots!D)</t>
  </si>
  <si>
    <t>Somme des surfaces (Lots!C)</t>
  </si>
  <si>
    <t>Ascenseur</t>
  </si>
  <si>
    <t>Somme des tantièmes ascenseur (Lots!E)</t>
  </si>
  <si>
    <t>Chauffage (coeff)</t>
  </si>
  <si>
    <t>Somme des coefficients chauffage (Lots!F)</t>
  </si>
  <si>
    <t>Somme des consommations eau (Lots!G)</t>
  </si>
  <si>
    <t>Par lot (1/unité)</t>
  </si>
  <si>
    <t>Un lot = 1 unité</t>
  </si>
  <si>
    <t>Catégories de charges — clé, budget, réel</t>
  </si>
  <si>
    <t>Catégorie</t>
  </si>
  <si>
    <t>Clé de répartition</t>
  </si>
  <si>
    <t>Budget (€)</t>
  </si>
  <si>
    <t>Réel (€)</t>
  </si>
  <si>
    <t>Écart (€)</t>
  </si>
  <si>
    <t>Note</t>
  </si>
  <si>
    <t>Charges générales</t>
  </si>
  <si>
    <t>Eau froide</t>
  </si>
  <si>
    <t>Électricité communs</t>
  </si>
  <si>
    <t>Chauffage</t>
  </si>
  <si>
    <t>Assurance immeuble</t>
  </si>
  <si>
    <t>Espaces verts</t>
  </si>
  <si>
    <t>Frais de syndic</t>
  </si>
  <si>
    <t>TOTAL</t>
  </si>
  <si>
    <t>Répartition détaillée — par lot et par catégorie</t>
  </si>
  <si>
    <t>Clé</t>
  </si>
  <si>
    <t>Réel catégorie (€)</t>
  </si>
  <si>
    <t>Numérateur (lot)</t>
  </si>
  <si>
    <t>Dénominateur (clé)</t>
  </si>
  <si>
    <t>Part (€)</t>
  </si>
  <si>
    <t>Total par lot (somme des parts)</t>
  </si>
  <si>
    <t>Synthèse — total par lot &amp; comparaison aux provisions</t>
  </si>
  <si>
    <t>Total charges (€)</t>
  </si>
  <si>
    <t>Provisions versées (€)</t>
  </si>
  <si>
    <t>Solde (€) (+ à payer / - à rembourser)</t>
  </si>
  <si>
    <t>Observations</t>
  </si>
  <si>
    <t>Renseignez les ‘Provisions versées’ pour obtenir le solde par lot.</t>
  </si>
  <si>
    <t>Décompte individuel — par lot (imprimable)</t>
  </si>
  <si>
    <t>Choisir un lot</t>
  </si>
  <si>
    <t>État des dépenses — budget vs réel</t>
  </si>
  <si>
    <t>Commentaire</t>
  </si>
  <si>
    <t>Mode d’emploi — Modèle Décompte de Charges de Copropriété</t>
  </si>
  <si>
    <t>1) Renseignez l’onglet Lots (surface, tantièmes, ascenseur, chauffage, eau).</t>
  </si>
  <si>
    <t>2) Associez chaque catégorie à la clé de répartition adéquate et saisissez Budget et Réel.</t>
  </si>
  <si>
    <t>3) La feuille Répartition calcule automatiquement la part par lot et par catégorie.</t>
  </si>
  <si>
    <t>4) Consultez Synthèse_lots pour totaliser par lot et comparer aux provisions.</t>
  </si>
  <si>
    <t>5) Décompte_individuel génère une fiche imprimable par lot (sélection via liste).</t>
  </si>
  <si>
    <t>Aucune macro. Les listes et calculs sont adaptables à votre copropriété.</t>
  </si>
</sst>
</file>

<file path=xl/styles.xml><?xml version="1.0" encoding="utf-8"?>
<styleSheet xmlns="http://schemas.openxmlformats.org/spreadsheetml/2006/main">
  <numFmts count="1">
    <numFmt numFmtId="164" formatCode="#,##0.00&quot; €&quot;"/>
  </numFmts>
  <fonts count="7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9"/>
      <color rgb="FF000555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DE7"/>
        <bgColor indexed="64"/>
      </patternFill>
    </fill>
    <fill>
      <patternFill patternType="solid">
        <fgColor rgb="FFE8F5E9"/>
        <bgColor indexed="64"/>
      </patternFill>
    </fill>
    <fill>
      <patternFill patternType="solid">
        <fgColor rgb="FFE3F2FD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3" fillId="0" borderId="0" xfId="0" applyFont="1"/>
    <xf numFmtId="0" fontId="4" fillId="0" borderId="0" xfId="0" applyFont="1" applyAlignment="1">
      <alignment horizontal="left"/>
    </xf>
    <xf numFmtId="0" fontId="5" fillId="0" borderId="0" xfId="0" applyFont="1"/>
    <xf numFmtId="0" fontId="4" fillId="3" borderId="1" xfId="0" applyFont="1" applyFill="1" applyBorder="1"/>
    <xf numFmtId="164" fontId="0" fillId="3" borderId="1" xfId="0" applyNumberFormat="1" applyFill="1" applyBorder="1"/>
    <xf numFmtId="164" fontId="0" fillId="4" borderId="1" xfId="0" applyNumberFormat="1" applyFill="1" applyBorder="1"/>
    <xf numFmtId="0" fontId="6" fillId="5" borderId="2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workbookViewId="0"/>
  </sheetViews>
  <sheetFormatPr defaultRowHeight="15"/>
  <cols>
    <col min="1" max="7" width="18.7109375" customWidth="1"/>
    <col min="8" max="8" width="26.7109375" customWidth="1"/>
  </cols>
  <sheetData>
    <row r="1" spans="1:8">
      <c r="A1" s="1" t="s">
        <v>0</v>
      </c>
    </row>
    <row r="3" spans="1:8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</row>
    <row r="4" spans="1:8">
      <c r="A4" s="3" t="s">
        <v>9</v>
      </c>
      <c r="B4" s="3" t="s">
        <v>10</v>
      </c>
      <c r="C4" s="3">
        <v>62</v>
      </c>
      <c r="D4" s="3">
        <v>120</v>
      </c>
      <c r="E4" s="3">
        <v>60</v>
      </c>
      <c r="F4" s="3">
        <v>1</v>
      </c>
      <c r="G4" s="3">
        <v>38</v>
      </c>
      <c r="H4" s="3"/>
    </row>
    <row r="5" spans="1:8">
      <c r="A5" s="3" t="s">
        <v>11</v>
      </c>
      <c r="B5" s="3" t="s">
        <v>10</v>
      </c>
      <c r="C5" s="3">
        <v>48</v>
      </c>
      <c r="D5" s="3">
        <v>95</v>
      </c>
      <c r="E5" s="3">
        <v>50</v>
      </c>
      <c r="F5" s="3">
        <v>1</v>
      </c>
      <c r="G5" s="3">
        <v>29</v>
      </c>
      <c r="H5" s="3"/>
    </row>
    <row r="6" spans="1:8">
      <c r="A6" s="3" t="s">
        <v>12</v>
      </c>
      <c r="B6" s="3" t="s">
        <v>13</v>
      </c>
      <c r="C6" s="3">
        <v>70</v>
      </c>
      <c r="D6" s="3">
        <v>135</v>
      </c>
      <c r="E6" s="3">
        <v>80</v>
      </c>
      <c r="F6" s="3">
        <v>1.1</v>
      </c>
      <c r="G6" s="3">
        <v>44</v>
      </c>
      <c r="H6" s="3"/>
    </row>
    <row r="7" spans="1:8">
      <c r="A7" s="3" t="s">
        <v>14</v>
      </c>
      <c r="B7" s="3" t="s">
        <v>10</v>
      </c>
      <c r="C7" s="3">
        <v>55</v>
      </c>
      <c r="D7" s="3">
        <v>110</v>
      </c>
      <c r="E7" s="3">
        <v>55</v>
      </c>
      <c r="F7" s="3">
        <v>1</v>
      </c>
      <c r="G7" s="3">
        <v>33</v>
      </c>
      <c r="H7" s="3"/>
    </row>
    <row r="8" spans="1:8">
      <c r="A8" s="2" t="s">
        <v>15</v>
      </c>
      <c r="C8" s="3">
        <f>SUM(C4:C7)</f>
        <v>0</v>
      </c>
      <c r="D8" s="3">
        <f>SUM(D4:D7)</f>
        <v>0</v>
      </c>
      <c r="E8" s="3">
        <f>SUM(E4:E7)</f>
        <v>0</v>
      </c>
      <c r="F8" s="3">
        <f>SUM(F4:F7)</f>
        <v>0</v>
      </c>
      <c r="G8" s="3">
        <f>SUM(G4:G7)</f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FormatPr defaultRowHeight="15"/>
  <cols>
    <col min="1" max="1" width="34.7109375" customWidth="1"/>
    <col min="2" max="3" width="28.7109375" customWidth="1"/>
  </cols>
  <sheetData>
    <row r="1" spans="1:3">
      <c r="A1" s="1" t="s">
        <v>16</v>
      </c>
    </row>
    <row r="3" spans="1:3">
      <c r="A3" s="2" t="s">
        <v>17</v>
      </c>
      <c r="B3" s="2" t="s">
        <v>18</v>
      </c>
      <c r="C3" s="2" t="s">
        <v>19</v>
      </c>
    </row>
    <row r="4" spans="1:3">
      <c r="A4" s="4" t="s">
        <v>4</v>
      </c>
      <c r="B4" s="3">
        <f>SUM(Lots!$D$4:$D$1000)</f>
        <v>0</v>
      </c>
      <c r="C4" s="5" t="s">
        <v>20</v>
      </c>
    </row>
    <row r="5" spans="1:3">
      <c r="A5" s="4" t="s">
        <v>3</v>
      </c>
      <c r="B5" s="3">
        <f>SUM(Lots!$C$4:$C$1000)</f>
        <v>0</v>
      </c>
      <c r="C5" s="5" t="s">
        <v>21</v>
      </c>
    </row>
    <row r="6" spans="1:3">
      <c r="A6" s="4" t="s">
        <v>22</v>
      </c>
      <c r="B6" s="3">
        <f>SUM(Lots!$E$4:$E$1000)</f>
        <v>0</v>
      </c>
      <c r="C6" s="5" t="s">
        <v>23</v>
      </c>
    </row>
    <row r="7" spans="1:3">
      <c r="A7" s="4" t="s">
        <v>24</v>
      </c>
      <c r="B7" s="3">
        <f>SUM(Lots!$F$4:$F$1000)</f>
        <v>0</v>
      </c>
      <c r="C7" s="5" t="s">
        <v>25</v>
      </c>
    </row>
    <row r="8" spans="1:3">
      <c r="A8" s="4" t="s">
        <v>7</v>
      </c>
      <c r="B8" s="3">
        <f>SUM(Lots!$G$4:$G$1000)</f>
        <v>0</v>
      </c>
      <c r="C8" s="5" t="s">
        <v>26</v>
      </c>
    </row>
    <row r="9" spans="1:3">
      <c r="A9" s="4" t="s">
        <v>27</v>
      </c>
      <c r="B9" s="3">
        <f>COUNTA(Lots!$A$4:$A$1000)</f>
        <v>0</v>
      </c>
      <c r="C9" s="5" t="s">
        <v>28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2"/>
  <sheetViews>
    <sheetView workbookViewId="0"/>
  </sheetViews>
  <sheetFormatPr defaultRowHeight="15"/>
  <cols>
    <col min="1" max="1" width="26.7109375" customWidth="1"/>
    <col min="2" max="4" width="22.7109375" customWidth="1"/>
    <col min="5" max="5" width="16.7109375" customWidth="1"/>
    <col min="6" max="6" width="26.7109375" customWidth="1"/>
  </cols>
  <sheetData>
    <row r="1" spans="1:6">
      <c r="A1" s="1" t="s">
        <v>29</v>
      </c>
    </row>
    <row r="3" spans="1:6">
      <c r="A3" s="2" t="s">
        <v>30</v>
      </c>
      <c r="B3" s="2" t="s">
        <v>31</v>
      </c>
      <c r="C3" s="2" t="s">
        <v>32</v>
      </c>
      <c r="D3" s="2" t="s">
        <v>33</v>
      </c>
      <c r="E3" s="2" t="s">
        <v>34</v>
      </c>
      <c r="F3" s="2" t="s">
        <v>35</v>
      </c>
    </row>
    <row r="4" spans="1:6">
      <c r="A4" s="6" t="s">
        <v>36</v>
      </c>
      <c r="B4" s="6" t="s">
        <v>4</v>
      </c>
      <c r="C4" s="7">
        <v>4200</v>
      </c>
      <c r="D4" s="7">
        <v>4150</v>
      </c>
      <c r="E4" s="3">
        <f>D4-C4</f>
        <v>0</v>
      </c>
      <c r="F4" s="3"/>
    </row>
    <row r="5" spans="1:6">
      <c r="A5" s="6" t="s">
        <v>37</v>
      </c>
      <c r="B5" s="6" t="s">
        <v>7</v>
      </c>
      <c r="C5" s="7">
        <v>1200</v>
      </c>
      <c r="D5" s="7">
        <v>1320</v>
      </c>
      <c r="E5" s="3">
        <f>D5-C5</f>
        <v>0</v>
      </c>
      <c r="F5" s="3"/>
    </row>
    <row r="6" spans="1:6">
      <c r="A6" s="6" t="s">
        <v>38</v>
      </c>
      <c r="B6" s="6" t="s">
        <v>4</v>
      </c>
      <c r="C6" s="7">
        <v>850</v>
      </c>
      <c r="D6" s="7">
        <v>780</v>
      </c>
      <c r="E6" s="3">
        <f>D6-C6</f>
        <v>0</v>
      </c>
      <c r="F6" s="3"/>
    </row>
    <row r="7" spans="1:6">
      <c r="A7" s="6" t="s">
        <v>22</v>
      </c>
      <c r="B7" s="6" t="s">
        <v>22</v>
      </c>
      <c r="C7" s="7">
        <v>1500</v>
      </c>
      <c r="D7" s="7">
        <v>1475</v>
      </c>
      <c r="E7" s="3">
        <f>D7-C7</f>
        <v>0</v>
      </c>
      <c r="F7" s="3"/>
    </row>
    <row r="8" spans="1:6">
      <c r="A8" s="6" t="s">
        <v>39</v>
      </c>
      <c r="B8" s="6" t="s">
        <v>24</v>
      </c>
      <c r="C8" s="7">
        <v>5200</v>
      </c>
      <c r="D8" s="7">
        <v>5450</v>
      </c>
      <c r="E8" s="3">
        <f>D8-C8</f>
        <v>0</v>
      </c>
      <c r="F8" s="3"/>
    </row>
    <row r="9" spans="1:6">
      <c r="A9" s="6" t="s">
        <v>40</v>
      </c>
      <c r="B9" s="6" t="s">
        <v>4</v>
      </c>
      <c r="C9" s="7">
        <v>950</v>
      </c>
      <c r="D9" s="7">
        <v>930</v>
      </c>
      <c r="E9" s="3">
        <f>D9-C9</f>
        <v>0</v>
      </c>
      <c r="F9" s="3"/>
    </row>
    <row r="10" spans="1:6">
      <c r="A10" s="6" t="s">
        <v>41</v>
      </c>
      <c r="B10" s="6" t="s">
        <v>3</v>
      </c>
      <c r="C10" s="7">
        <v>600</v>
      </c>
      <c r="D10" s="7">
        <v>620</v>
      </c>
      <c r="E10" s="3">
        <f>D10-C10</f>
        <v>0</v>
      </c>
      <c r="F10" s="3"/>
    </row>
    <row r="11" spans="1:6">
      <c r="A11" s="6" t="s">
        <v>42</v>
      </c>
      <c r="B11" s="6" t="s">
        <v>27</v>
      </c>
      <c r="C11" s="7">
        <v>1200</v>
      </c>
      <c r="D11" s="7">
        <v>1200</v>
      </c>
      <c r="E11" s="3">
        <f>D11-C11</f>
        <v>0</v>
      </c>
      <c r="F11" s="3"/>
    </row>
    <row r="12" spans="1:6">
      <c r="A12" s="2" t="s">
        <v>43</v>
      </c>
      <c r="C12" s="8">
        <f>SUM(C4:C11)</f>
        <v>0</v>
      </c>
      <c r="D12" s="8">
        <f>SUM(D4:D11)</f>
        <v>0</v>
      </c>
      <c r="E12" s="8">
        <f>SUM(E4:E11)</f>
        <v>0</v>
      </c>
    </row>
  </sheetData>
  <dataValidations count="1">
    <dataValidation type="list" allowBlank="1" showInputMessage="1" showErrorMessage="1" sqref="B4:B11">
      <formula1>Liste_Cles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42"/>
  <sheetViews>
    <sheetView workbookViewId="0"/>
  </sheetViews>
  <sheetFormatPr defaultRowHeight="15"/>
  <cols>
    <col min="1" max="1" width="16.7109375" customWidth="1"/>
    <col min="2" max="2" width="24.7109375" customWidth="1"/>
    <col min="3" max="4" width="22.7109375" customWidth="1"/>
    <col min="5" max="7" width="18.7109375" customWidth="1"/>
  </cols>
  <sheetData>
    <row r="1" spans="1:7">
      <c r="A1" s="1" t="s">
        <v>44</v>
      </c>
    </row>
    <row r="3" spans="1:7">
      <c r="A3" s="2" t="s">
        <v>1</v>
      </c>
      <c r="B3" s="2" t="s">
        <v>30</v>
      </c>
      <c r="C3" s="2" t="s">
        <v>45</v>
      </c>
      <c r="D3" s="2" t="s">
        <v>46</v>
      </c>
      <c r="E3" s="2" t="s">
        <v>47</v>
      </c>
      <c r="F3" s="2" t="s">
        <v>48</v>
      </c>
      <c r="G3" s="2" t="s">
        <v>49</v>
      </c>
    </row>
    <row r="4" spans="1:7">
      <c r="A4" s="3">
        <f>Lots!$A$4</f>
        <v>0</v>
      </c>
      <c r="B4" s="3">
        <f>Catégories!$A$4</f>
        <v>0</v>
      </c>
      <c r="C4" s="3">
        <f>Catégories!$B$4</f>
        <v>0</v>
      </c>
      <c r="D4" s="8">
        <f>Catégories!$D$4</f>
        <v>0</v>
      </c>
      <c r="E4" s="3">
        <f>IF($C4="Tantièmes généraux", INDEX(Lots!$D$4:$D$1000, MATCH($A4, Lots!$A$4:$A$1000, 0)), IF($C4="Surface (m²)", INDEX(Lots!$C$4:$C$1000, MATCH($A4, Lots!$A$4:$A$1000, 0)), IF($C4="Ascenseur", INDEX(Lots!$E$4:$E$1000, MATCH($A4, Lots!$A$4:$A$1000, 0)), IF($C4="Chauffage (coeff)", INDEX(Lots!$F$4:$F$1000, MATCH($A4, Lots!$A$4:$A$1000, 0)), IF($C4="Eau (m³)", INDEX(Lots!$G$4:$G$1000, MATCH($A4, Lots!$A$4:$A$1000, 0)), IF($C4="Par lot (1/unité)", 1, 0))))))</f>
        <v>0</v>
      </c>
      <c r="F4" s="3">
        <f>IFERROR(VLOOKUP($C4, Tbl_Cles, 2, FALSE), "")</f>
        <v>0</v>
      </c>
      <c r="G4" s="8">
        <f>IF(N($F4)&gt;0, N($D4) * N($E4) / N($F4), "")</f>
        <v>0</v>
      </c>
    </row>
    <row r="5" spans="1:7">
      <c r="A5" s="3">
        <f>Lots!$A$4</f>
        <v>0</v>
      </c>
      <c r="B5" s="3">
        <f>Catégories!$A$5</f>
        <v>0</v>
      </c>
      <c r="C5" s="3">
        <f>Catégories!$B$5</f>
        <v>0</v>
      </c>
      <c r="D5" s="8">
        <f>Catégories!$D$5</f>
        <v>0</v>
      </c>
      <c r="E5" s="3">
        <f>IF($C5="Tantièmes généraux", INDEX(Lots!$D$4:$D$1000, MATCH($A5, Lots!$A$4:$A$1000, 0)), IF($C5="Surface (m²)", INDEX(Lots!$C$4:$C$1000, MATCH($A5, Lots!$A$4:$A$1000, 0)), IF($C5="Ascenseur", INDEX(Lots!$E$4:$E$1000, MATCH($A5, Lots!$A$4:$A$1000, 0)), IF($C5="Chauffage (coeff)", INDEX(Lots!$F$4:$F$1000, MATCH($A5, Lots!$A$4:$A$1000, 0)), IF($C5="Eau (m³)", INDEX(Lots!$G$4:$G$1000, MATCH($A5, Lots!$A$4:$A$1000, 0)), IF($C5="Par lot (1/unité)", 1, 0))))))</f>
        <v>0</v>
      </c>
      <c r="F5" s="3">
        <f>IFERROR(VLOOKUP($C5, Tbl_Cles, 2, FALSE), "")</f>
        <v>0</v>
      </c>
      <c r="G5" s="8">
        <f>IF(N($F5)&gt;0, N($D5) * N($E5) / N($F5), "")</f>
        <v>0</v>
      </c>
    </row>
    <row r="6" spans="1:7">
      <c r="A6" s="3">
        <f>Lots!$A$4</f>
        <v>0</v>
      </c>
      <c r="B6" s="3">
        <f>Catégories!$A$6</f>
        <v>0</v>
      </c>
      <c r="C6" s="3">
        <f>Catégories!$B$6</f>
        <v>0</v>
      </c>
      <c r="D6" s="8">
        <f>Catégories!$D$6</f>
        <v>0</v>
      </c>
      <c r="E6" s="3">
        <f>IF($C6="Tantièmes généraux", INDEX(Lots!$D$4:$D$1000, MATCH($A6, Lots!$A$4:$A$1000, 0)), IF($C6="Surface (m²)", INDEX(Lots!$C$4:$C$1000, MATCH($A6, Lots!$A$4:$A$1000, 0)), IF($C6="Ascenseur", INDEX(Lots!$E$4:$E$1000, MATCH($A6, Lots!$A$4:$A$1000, 0)), IF($C6="Chauffage (coeff)", INDEX(Lots!$F$4:$F$1000, MATCH($A6, Lots!$A$4:$A$1000, 0)), IF($C6="Eau (m³)", INDEX(Lots!$G$4:$G$1000, MATCH($A6, Lots!$A$4:$A$1000, 0)), IF($C6="Par lot (1/unité)", 1, 0))))))</f>
        <v>0</v>
      </c>
      <c r="F6" s="3">
        <f>IFERROR(VLOOKUP($C6, Tbl_Cles, 2, FALSE), "")</f>
        <v>0</v>
      </c>
      <c r="G6" s="8">
        <f>IF(N($F6)&gt;0, N($D6) * N($E6) / N($F6), "")</f>
        <v>0</v>
      </c>
    </row>
    <row r="7" spans="1:7">
      <c r="A7" s="3">
        <f>Lots!$A$4</f>
        <v>0</v>
      </c>
      <c r="B7" s="3">
        <f>Catégories!$A$7</f>
        <v>0</v>
      </c>
      <c r="C7" s="3">
        <f>Catégories!$B$7</f>
        <v>0</v>
      </c>
      <c r="D7" s="8">
        <f>Catégories!$D$7</f>
        <v>0</v>
      </c>
      <c r="E7" s="3">
        <f>IF($C7="Tantièmes généraux", INDEX(Lots!$D$4:$D$1000, MATCH($A7, Lots!$A$4:$A$1000, 0)), IF($C7="Surface (m²)", INDEX(Lots!$C$4:$C$1000, MATCH($A7, Lots!$A$4:$A$1000, 0)), IF($C7="Ascenseur", INDEX(Lots!$E$4:$E$1000, MATCH($A7, Lots!$A$4:$A$1000, 0)), IF($C7="Chauffage (coeff)", INDEX(Lots!$F$4:$F$1000, MATCH($A7, Lots!$A$4:$A$1000, 0)), IF($C7="Eau (m³)", INDEX(Lots!$G$4:$G$1000, MATCH($A7, Lots!$A$4:$A$1000, 0)), IF($C7="Par lot (1/unité)", 1, 0))))))</f>
        <v>0</v>
      </c>
      <c r="F7" s="3">
        <f>IFERROR(VLOOKUP($C7, Tbl_Cles, 2, FALSE), "")</f>
        <v>0</v>
      </c>
      <c r="G7" s="8">
        <f>IF(N($F7)&gt;0, N($D7) * N($E7) / N($F7), "")</f>
        <v>0</v>
      </c>
    </row>
    <row r="8" spans="1:7">
      <c r="A8" s="3">
        <f>Lots!$A$4</f>
        <v>0</v>
      </c>
      <c r="B8" s="3">
        <f>Catégories!$A$8</f>
        <v>0</v>
      </c>
      <c r="C8" s="3">
        <f>Catégories!$B$8</f>
        <v>0</v>
      </c>
      <c r="D8" s="8">
        <f>Catégories!$D$8</f>
        <v>0</v>
      </c>
      <c r="E8" s="3">
        <f>IF($C8="Tantièmes généraux", INDEX(Lots!$D$4:$D$1000, MATCH($A8, Lots!$A$4:$A$1000, 0)), IF($C8="Surface (m²)", INDEX(Lots!$C$4:$C$1000, MATCH($A8, Lots!$A$4:$A$1000, 0)), IF($C8="Ascenseur", INDEX(Lots!$E$4:$E$1000, MATCH($A8, Lots!$A$4:$A$1000, 0)), IF($C8="Chauffage (coeff)", INDEX(Lots!$F$4:$F$1000, MATCH($A8, Lots!$A$4:$A$1000, 0)), IF($C8="Eau (m³)", INDEX(Lots!$G$4:$G$1000, MATCH($A8, Lots!$A$4:$A$1000, 0)), IF($C8="Par lot (1/unité)", 1, 0))))))</f>
        <v>0</v>
      </c>
      <c r="F8" s="3">
        <f>IFERROR(VLOOKUP($C8, Tbl_Cles, 2, FALSE), "")</f>
        <v>0</v>
      </c>
      <c r="G8" s="8">
        <f>IF(N($F8)&gt;0, N($D8) * N($E8) / N($F8), "")</f>
        <v>0</v>
      </c>
    </row>
    <row r="9" spans="1:7">
      <c r="A9" s="3">
        <f>Lots!$A$4</f>
        <v>0</v>
      </c>
      <c r="B9" s="3">
        <f>Catégories!$A$9</f>
        <v>0</v>
      </c>
      <c r="C9" s="3">
        <f>Catégories!$B$9</f>
        <v>0</v>
      </c>
      <c r="D9" s="8">
        <f>Catégories!$D$9</f>
        <v>0</v>
      </c>
      <c r="E9" s="3">
        <f>IF($C9="Tantièmes généraux", INDEX(Lots!$D$4:$D$1000, MATCH($A9, Lots!$A$4:$A$1000, 0)), IF($C9="Surface (m²)", INDEX(Lots!$C$4:$C$1000, MATCH($A9, Lots!$A$4:$A$1000, 0)), IF($C9="Ascenseur", INDEX(Lots!$E$4:$E$1000, MATCH($A9, Lots!$A$4:$A$1000, 0)), IF($C9="Chauffage (coeff)", INDEX(Lots!$F$4:$F$1000, MATCH($A9, Lots!$A$4:$A$1000, 0)), IF($C9="Eau (m³)", INDEX(Lots!$G$4:$G$1000, MATCH($A9, Lots!$A$4:$A$1000, 0)), IF($C9="Par lot (1/unité)", 1, 0))))))</f>
        <v>0</v>
      </c>
      <c r="F9" s="3">
        <f>IFERROR(VLOOKUP($C9, Tbl_Cles, 2, FALSE), "")</f>
        <v>0</v>
      </c>
      <c r="G9" s="8">
        <f>IF(N($F9)&gt;0, N($D9) * N($E9) / N($F9), "")</f>
        <v>0</v>
      </c>
    </row>
    <row r="10" spans="1:7">
      <c r="A10" s="3">
        <f>Lots!$A$4</f>
        <v>0</v>
      </c>
      <c r="B10" s="3">
        <f>Catégories!$A$10</f>
        <v>0</v>
      </c>
      <c r="C10" s="3">
        <f>Catégories!$B$10</f>
        <v>0</v>
      </c>
      <c r="D10" s="8">
        <f>Catégories!$D$10</f>
        <v>0</v>
      </c>
      <c r="E10" s="3">
        <f>IF($C10="Tantièmes généraux", INDEX(Lots!$D$4:$D$1000, MATCH($A10, Lots!$A$4:$A$1000, 0)), IF($C10="Surface (m²)", INDEX(Lots!$C$4:$C$1000, MATCH($A10, Lots!$A$4:$A$1000, 0)), IF($C10="Ascenseur", INDEX(Lots!$E$4:$E$1000, MATCH($A10, Lots!$A$4:$A$1000, 0)), IF($C10="Chauffage (coeff)", INDEX(Lots!$F$4:$F$1000, MATCH($A10, Lots!$A$4:$A$1000, 0)), IF($C10="Eau (m³)", INDEX(Lots!$G$4:$G$1000, MATCH($A10, Lots!$A$4:$A$1000, 0)), IF($C10="Par lot (1/unité)", 1, 0))))))</f>
        <v>0</v>
      </c>
      <c r="F10" s="3">
        <f>IFERROR(VLOOKUP($C10, Tbl_Cles, 2, FALSE), "")</f>
        <v>0</v>
      </c>
      <c r="G10" s="8">
        <f>IF(N($F10)&gt;0, N($D10) * N($E10) / N($F10), "")</f>
        <v>0</v>
      </c>
    </row>
    <row r="11" spans="1:7">
      <c r="A11" s="3">
        <f>Lots!$A$4</f>
        <v>0</v>
      </c>
      <c r="B11" s="3">
        <f>Catégories!$A$11</f>
        <v>0</v>
      </c>
      <c r="C11" s="3">
        <f>Catégories!$B$11</f>
        <v>0</v>
      </c>
      <c r="D11" s="8">
        <f>Catégories!$D$11</f>
        <v>0</v>
      </c>
      <c r="E11" s="3">
        <f>IF($C11="Tantièmes généraux", INDEX(Lots!$D$4:$D$1000, MATCH($A11, Lots!$A$4:$A$1000, 0)), IF($C11="Surface (m²)", INDEX(Lots!$C$4:$C$1000, MATCH($A11, Lots!$A$4:$A$1000, 0)), IF($C11="Ascenseur", INDEX(Lots!$E$4:$E$1000, MATCH($A11, Lots!$A$4:$A$1000, 0)), IF($C11="Chauffage (coeff)", INDEX(Lots!$F$4:$F$1000, MATCH($A11, Lots!$A$4:$A$1000, 0)), IF($C11="Eau (m³)", INDEX(Lots!$G$4:$G$1000, MATCH($A11, Lots!$A$4:$A$1000, 0)), IF($C11="Par lot (1/unité)", 1, 0))))))</f>
        <v>0</v>
      </c>
      <c r="F11" s="3">
        <f>IFERROR(VLOOKUP($C11, Tbl_Cles, 2, FALSE), "")</f>
        <v>0</v>
      </c>
      <c r="G11" s="8">
        <f>IF(N($F11)&gt;0, N($D11) * N($E11) / N($F11), "")</f>
        <v>0</v>
      </c>
    </row>
    <row r="12" spans="1:7">
      <c r="A12" s="3">
        <f>Lots!$A$5</f>
        <v>0</v>
      </c>
      <c r="B12" s="3">
        <f>Catégories!$A$4</f>
        <v>0</v>
      </c>
      <c r="C12" s="3">
        <f>Catégories!$B$4</f>
        <v>0</v>
      </c>
      <c r="D12" s="8">
        <f>Catégories!$D$4</f>
        <v>0</v>
      </c>
      <c r="E12" s="3">
        <f>IF($C12="Tantièmes généraux", INDEX(Lots!$D$4:$D$1000, MATCH($A12, Lots!$A$4:$A$1000, 0)), IF($C12="Surface (m²)", INDEX(Lots!$C$4:$C$1000, MATCH($A12, Lots!$A$4:$A$1000, 0)), IF($C12="Ascenseur", INDEX(Lots!$E$4:$E$1000, MATCH($A12, Lots!$A$4:$A$1000, 0)), IF($C12="Chauffage (coeff)", INDEX(Lots!$F$4:$F$1000, MATCH($A12, Lots!$A$4:$A$1000, 0)), IF($C12="Eau (m³)", INDEX(Lots!$G$4:$G$1000, MATCH($A12, Lots!$A$4:$A$1000, 0)), IF($C12="Par lot (1/unité)", 1, 0))))))</f>
        <v>0</v>
      </c>
      <c r="F12" s="3">
        <f>IFERROR(VLOOKUP($C12, Tbl_Cles, 2, FALSE), "")</f>
        <v>0</v>
      </c>
      <c r="G12" s="8">
        <f>IF(N($F12)&gt;0, N($D12) * N($E12) / N($F12), "")</f>
        <v>0</v>
      </c>
    </row>
    <row r="13" spans="1:7">
      <c r="A13" s="3">
        <f>Lots!$A$5</f>
        <v>0</v>
      </c>
      <c r="B13" s="3">
        <f>Catégories!$A$5</f>
        <v>0</v>
      </c>
      <c r="C13" s="3">
        <f>Catégories!$B$5</f>
        <v>0</v>
      </c>
      <c r="D13" s="8">
        <f>Catégories!$D$5</f>
        <v>0</v>
      </c>
      <c r="E13" s="3">
        <f>IF($C13="Tantièmes généraux", INDEX(Lots!$D$4:$D$1000, MATCH($A13, Lots!$A$4:$A$1000, 0)), IF($C13="Surface (m²)", INDEX(Lots!$C$4:$C$1000, MATCH($A13, Lots!$A$4:$A$1000, 0)), IF($C13="Ascenseur", INDEX(Lots!$E$4:$E$1000, MATCH($A13, Lots!$A$4:$A$1000, 0)), IF($C13="Chauffage (coeff)", INDEX(Lots!$F$4:$F$1000, MATCH($A13, Lots!$A$4:$A$1000, 0)), IF($C13="Eau (m³)", INDEX(Lots!$G$4:$G$1000, MATCH($A13, Lots!$A$4:$A$1000, 0)), IF($C13="Par lot (1/unité)", 1, 0))))))</f>
        <v>0</v>
      </c>
      <c r="F13" s="3">
        <f>IFERROR(VLOOKUP($C13, Tbl_Cles, 2, FALSE), "")</f>
        <v>0</v>
      </c>
      <c r="G13" s="8">
        <f>IF(N($F13)&gt;0, N($D13) * N($E13) / N($F13), "")</f>
        <v>0</v>
      </c>
    </row>
    <row r="14" spans="1:7">
      <c r="A14" s="3">
        <f>Lots!$A$5</f>
        <v>0</v>
      </c>
      <c r="B14" s="3">
        <f>Catégories!$A$6</f>
        <v>0</v>
      </c>
      <c r="C14" s="3">
        <f>Catégories!$B$6</f>
        <v>0</v>
      </c>
      <c r="D14" s="8">
        <f>Catégories!$D$6</f>
        <v>0</v>
      </c>
      <c r="E14" s="3">
        <f>IF($C14="Tantièmes généraux", INDEX(Lots!$D$4:$D$1000, MATCH($A14, Lots!$A$4:$A$1000, 0)), IF($C14="Surface (m²)", INDEX(Lots!$C$4:$C$1000, MATCH($A14, Lots!$A$4:$A$1000, 0)), IF($C14="Ascenseur", INDEX(Lots!$E$4:$E$1000, MATCH($A14, Lots!$A$4:$A$1000, 0)), IF($C14="Chauffage (coeff)", INDEX(Lots!$F$4:$F$1000, MATCH($A14, Lots!$A$4:$A$1000, 0)), IF($C14="Eau (m³)", INDEX(Lots!$G$4:$G$1000, MATCH($A14, Lots!$A$4:$A$1000, 0)), IF($C14="Par lot (1/unité)", 1, 0))))))</f>
        <v>0</v>
      </c>
      <c r="F14" s="3">
        <f>IFERROR(VLOOKUP($C14, Tbl_Cles, 2, FALSE), "")</f>
        <v>0</v>
      </c>
      <c r="G14" s="8">
        <f>IF(N($F14)&gt;0, N($D14) * N($E14) / N($F14), "")</f>
        <v>0</v>
      </c>
    </row>
    <row r="15" spans="1:7">
      <c r="A15" s="3">
        <f>Lots!$A$5</f>
        <v>0</v>
      </c>
      <c r="B15" s="3">
        <f>Catégories!$A$7</f>
        <v>0</v>
      </c>
      <c r="C15" s="3">
        <f>Catégories!$B$7</f>
        <v>0</v>
      </c>
      <c r="D15" s="8">
        <f>Catégories!$D$7</f>
        <v>0</v>
      </c>
      <c r="E15" s="3">
        <f>IF($C15="Tantièmes généraux", INDEX(Lots!$D$4:$D$1000, MATCH($A15, Lots!$A$4:$A$1000, 0)), IF($C15="Surface (m²)", INDEX(Lots!$C$4:$C$1000, MATCH($A15, Lots!$A$4:$A$1000, 0)), IF($C15="Ascenseur", INDEX(Lots!$E$4:$E$1000, MATCH($A15, Lots!$A$4:$A$1000, 0)), IF($C15="Chauffage (coeff)", INDEX(Lots!$F$4:$F$1000, MATCH($A15, Lots!$A$4:$A$1000, 0)), IF($C15="Eau (m³)", INDEX(Lots!$G$4:$G$1000, MATCH($A15, Lots!$A$4:$A$1000, 0)), IF($C15="Par lot (1/unité)", 1, 0))))))</f>
        <v>0</v>
      </c>
      <c r="F15" s="3">
        <f>IFERROR(VLOOKUP($C15, Tbl_Cles, 2, FALSE), "")</f>
        <v>0</v>
      </c>
      <c r="G15" s="8">
        <f>IF(N($F15)&gt;0, N($D15) * N($E15) / N($F15), "")</f>
        <v>0</v>
      </c>
    </row>
    <row r="16" spans="1:7">
      <c r="A16" s="3">
        <f>Lots!$A$5</f>
        <v>0</v>
      </c>
      <c r="B16" s="3">
        <f>Catégories!$A$8</f>
        <v>0</v>
      </c>
      <c r="C16" s="3">
        <f>Catégories!$B$8</f>
        <v>0</v>
      </c>
      <c r="D16" s="8">
        <f>Catégories!$D$8</f>
        <v>0</v>
      </c>
      <c r="E16" s="3">
        <f>IF($C16="Tantièmes généraux", INDEX(Lots!$D$4:$D$1000, MATCH($A16, Lots!$A$4:$A$1000, 0)), IF($C16="Surface (m²)", INDEX(Lots!$C$4:$C$1000, MATCH($A16, Lots!$A$4:$A$1000, 0)), IF($C16="Ascenseur", INDEX(Lots!$E$4:$E$1000, MATCH($A16, Lots!$A$4:$A$1000, 0)), IF($C16="Chauffage (coeff)", INDEX(Lots!$F$4:$F$1000, MATCH($A16, Lots!$A$4:$A$1000, 0)), IF($C16="Eau (m³)", INDEX(Lots!$G$4:$G$1000, MATCH($A16, Lots!$A$4:$A$1000, 0)), IF($C16="Par lot (1/unité)", 1, 0))))))</f>
        <v>0</v>
      </c>
      <c r="F16" s="3">
        <f>IFERROR(VLOOKUP($C16, Tbl_Cles, 2, FALSE), "")</f>
        <v>0</v>
      </c>
      <c r="G16" s="8">
        <f>IF(N($F16)&gt;0, N($D16) * N($E16) / N($F16), "")</f>
        <v>0</v>
      </c>
    </row>
    <row r="17" spans="1:7">
      <c r="A17" s="3">
        <f>Lots!$A$5</f>
        <v>0</v>
      </c>
      <c r="B17" s="3">
        <f>Catégories!$A$9</f>
        <v>0</v>
      </c>
      <c r="C17" s="3">
        <f>Catégories!$B$9</f>
        <v>0</v>
      </c>
      <c r="D17" s="8">
        <f>Catégories!$D$9</f>
        <v>0</v>
      </c>
      <c r="E17" s="3">
        <f>IF($C17="Tantièmes généraux", INDEX(Lots!$D$4:$D$1000, MATCH($A17, Lots!$A$4:$A$1000, 0)), IF($C17="Surface (m²)", INDEX(Lots!$C$4:$C$1000, MATCH($A17, Lots!$A$4:$A$1000, 0)), IF($C17="Ascenseur", INDEX(Lots!$E$4:$E$1000, MATCH($A17, Lots!$A$4:$A$1000, 0)), IF($C17="Chauffage (coeff)", INDEX(Lots!$F$4:$F$1000, MATCH($A17, Lots!$A$4:$A$1000, 0)), IF($C17="Eau (m³)", INDEX(Lots!$G$4:$G$1000, MATCH($A17, Lots!$A$4:$A$1000, 0)), IF($C17="Par lot (1/unité)", 1, 0))))))</f>
        <v>0</v>
      </c>
      <c r="F17" s="3">
        <f>IFERROR(VLOOKUP($C17, Tbl_Cles, 2, FALSE), "")</f>
        <v>0</v>
      </c>
      <c r="G17" s="8">
        <f>IF(N($F17)&gt;0, N($D17) * N($E17) / N($F17), "")</f>
        <v>0</v>
      </c>
    </row>
    <row r="18" spans="1:7">
      <c r="A18" s="3">
        <f>Lots!$A$5</f>
        <v>0</v>
      </c>
      <c r="B18" s="3">
        <f>Catégories!$A$10</f>
        <v>0</v>
      </c>
      <c r="C18" s="3">
        <f>Catégories!$B$10</f>
        <v>0</v>
      </c>
      <c r="D18" s="8">
        <f>Catégories!$D$10</f>
        <v>0</v>
      </c>
      <c r="E18" s="3">
        <f>IF($C18="Tantièmes généraux", INDEX(Lots!$D$4:$D$1000, MATCH($A18, Lots!$A$4:$A$1000, 0)), IF($C18="Surface (m²)", INDEX(Lots!$C$4:$C$1000, MATCH($A18, Lots!$A$4:$A$1000, 0)), IF($C18="Ascenseur", INDEX(Lots!$E$4:$E$1000, MATCH($A18, Lots!$A$4:$A$1000, 0)), IF($C18="Chauffage (coeff)", INDEX(Lots!$F$4:$F$1000, MATCH($A18, Lots!$A$4:$A$1000, 0)), IF($C18="Eau (m³)", INDEX(Lots!$G$4:$G$1000, MATCH($A18, Lots!$A$4:$A$1000, 0)), IF($C18="Par lot (1/unité)", 1, 0))))))</f>
        <v>0</v>
      </c>
      <c r="F18" s="3">
        <f>IFERROR(VLOOKUP($C18, Tbl_Cles, 2, FALSE), "")</f>
        <v>0</v>
      </c>
      <c r="G18" s="8">
        <f>IF(N($F18)&gt;0, N($D18) * N($E18) / N($F18), "")</f>
        <v>0</v>
      </c>
    </row>
    <row r="19" spans="1:7">
      <c r="A19" s="3">
        <f>Lots!$A$5</f>
        <v>0</v>
      </c>
      <c r="B19" s="3">
        <f>Catégories!$A$11</f>
        <v>0</v>
      </c>
      <c r="C19" s="3">
        <f>Catégories!$B$11</f>
        <v>0</v>
      </c>
      <c r="D19" s="8">
        <f>Catégories!$D$11</f>
        <v>0</v>
      </c>
      <c r="E19" s="3">
        <f>IF($C19="Tantièmes généraux", INDEX(Lots!$D$4:$D$1000, MATCH($A19, Lots!$A$4:$A$1000, 0)), IF($C19="Surface (m²)", INDEX(Lots!$C$4:$C$1000, MATCH($A19, Lots!$A$4:$A$1000, 0)), IF($C19="Ascenseur", INDEX(Lots!$E$4:$E$1000, MATCH($A19, Lots!$A$4:$A$1000, 0)), IF($C19="Chauffage (coeff)", INDEX(Lots!$F$4:$F$1000, MATCH($A19, Lots!$A$4:$A$1000, 0)), IF($C19="Eau (m³)", INDEX(Lots!$G$4:$G$1000, MATCH($A19, Lots!$A$4:$A$1000, 0)), IF($C19="Par lot (1/unité)", 1, 0))))))</f>
        <v>0</v>
      </c>
      <c r="F19" s="3">
        <f>IFERROR(VLOOKUP($C19, Tbl_Cles, 2, FALSE), "")</f>
        <v>0</v>
      </c>
      <c r="G19" s="8">
        <f>IF(N($F19)&gt;0, N($D19) * N($E19) / N($F19), "")</f>
        <v>0</v>
      </c>
    </row>
    <row r="20" spans="1:7">
      <c r="A20" s="3">
        <f>Lots!$A$6</f>
        <v>0</v>
      </c>
      <c r="B20" s="3">
        <f>Catégories!$A$4</f>
        <v>0</v>
      </c>
      <c r="C20" s="3">
        <f>Catégories!$B$4</f>
        <v>0</v>
      </c>
      <c r="D20" s="8">
        <f>Catégories!$D$4</f>
        <v>0</v>
      </c>
      <c r="E20" s="3">
        <f>IF($C20="Tantièmes généraux", INDEX(Lots!$D$4:$D$1000, MATCH($A20, Lots!$A$4:$A$1000, 0)), IF($C20="Surface (m²)", INDEX(Lots!$C$4:$C$1000, MATCH($A20, Lots!$A$4:$A$1000, 0)), IF($C20="Ascenseur", INDEX(Lots!$E$4:$E$1000, MATCH($A20, Lots!$A$4:$A$1000, 0)), IF($C20="Chauffage (coeff)", INDEX(Lots!$F$4:$F$1000, MATCH($A20, Lots!$A$4:$A$1000, 0)), IF($C20="Eau (m³)", INDEX(Lots!$G$4:$G$1000, MATCH($A20, Lots!$A$4:$A$1000, 0)), IF($C20="Par lot (1/unité)", 1, 0))))))</f>
        <v>0</v>
      </c>
      <c r="F20" s="3">
        <f>IFERROR(VLOOKUP($C20, Tbl_Cles, 2, FALSE), "")</f>
        <v>0</v>
      </c>
      <c r="G20" s="8">
        <f>IF(N($F20)&gt;0, N($D20) * N($E20) / N($F20), "")</f>
        <v>0</v>
      </c>
    </row>
    <row r="21" spans="1:7">
      <c r="A21" s="3">
        <f>Lots!$A$6</f>
        <v>0</v>
      </c>
      <c r="B21" s="3">
        <f>Catégories!$A$5</f>
        <v>0</v>
      </c>
      <c r="C21" s="3">
        <f>Catégories!$B$5</f>
        <v>0</v>
      </c>
      <c r="D21" s="8">
        <f>Catégories!$D$5</f>
        <v>0</v>
      </c>
      <c r="E21" s="3">
        <f>IF($C21="Tantièmes généraux", INDEX(Lots!$D$4:$D$1000, MATCH($A21, Lots!$A$4:$A$1000, 0)), IF($C21="Surface (m²)", INDEX(Lots!$C$4:$C$1000, MATCH($A21, Lots!$A$4:$A$1000, 0)), IF($C21="Ascenseur", INDEX(Lots!$E$4:$E$1000, MATCH($A21, Lots!$A$4:$A$1000, 0)), IF($C21="Chauffage (coeff)", INDEX(Lots!$F$4:$F$1000, MATCH($A21, Lots!$A$4:$A$1000, 0)), IF($C21="Eau (m³)", INDEX(Lots!$G$4:$G$1000, MATCH($A21, Lots!$A$4:$A$1000, 0)), IF($C21="Par lot (1/unité)", 1, 0))))))</f>
        <v>0</v>
      </c>
      <c r="F21" s="3">
        <f>IFERROR(VLOOKUP($C21, Tbl_Cles, 2, FALSE), "")</f>
        <v>0</v>
      </c>
      <c r="G21" s="8">
        <f>IF(N($F21)&gt;0, N($D21) * N($E21) / N($F21), "")</f>
        <v>0</v>
      </c>
    </row>
    <row r="22" spans="1:7">
      <c r="A22" s="3">
        <f>Lots!$A$6</f>
        <v>0</v>
      </c>
      <c r="B22" s="3">
        <f>Catégories!$A$6</f>
        <v>0</v>
      </c>
      <c r="C22" s="3">
        <f>Catégories!$B$6</f>
        <v>0</v>
      </c>
      <c r="D22" s="8">
        <f>Catégories!$D$6</f>
        <v>0</v>
      </c>
      <c r="E22" s="3">
        <f>IF($C22="Tantièmes généraux", INDEX(Lots!$D$4:$D$1000, MATCH($A22, Lots!$A$4:$A$1000, 0)), IF($C22="Surface (m²)", INDEX(Lots!$C$4:$C$1000, MATCH($A22, Lots!$A$4:$A$1000, 0)), IF($C22="Ascenseur", INDEX(Lots!$E$4:$E$1000, MATCH($A22, Lots!$A$4:$A$1000, 0)), IF($C22="Chauffage (coeff)", INDEX(Lots!$F$4:$F$1000, MATCH($A22, Lots!$A$4:$A$1000, 0)), IF($C22="Eau (m³)", INDEX(Lots!$G$4:$G$1000, MATCH($A22, Lots!$A$4:$A$1000, 0)), IF($C22="Par lot (1/unité)", 1, 0))))))</f>
        <v>0</v>
      </c>
      <c r="F22" s="3">
        <f>IFERROR(VLOOKUP($C22, Tbl_Cles, 2, FALSE), "")</f>
        <v>0</v>
      </c>
      <c r="G22" s="8">
        <f>IF(N($F22)&gt;0, N($D22) * N($E22) / N($F22), "")</f>
        <v>0</v>
      </c>
    </row>
    <row r="23" spans="1:7">
      <c r="A23" s="3">
        <f>Lots!$A$6</f>
        <v>0</v>
      </c>
      <c r="B23" s="3">
        <f>Catégories!$A$7</f>
        <v>0</v>
      </c>
      <c r="C23" s="3">
        <f>Catégories!$B$7</f>
        <v>0</v>
      </c>
      <c r="D23" s="8">
        <f>Catégories!$D$7</f>
        <v>0</v>
      </c>
      <c r="E23" s="3">
        <f>IF($C23="Tantièmes généraux", INDEX(Lots!$D$4:$D$1000, MATCH($A23, Lots!$A$4:$A$1000, 0)), IF($C23="Surface (m²)", INDEX(Lots!$C$4:$C$1000, MATCH($A23, Lots!$A$4:$A$1000, 0)), IF($C23="Ascenseur", INDEX(Lots!$E$4:$E$1000, MATCH($A23, Lots!$A$4:$A$1000, 0)), IF($C23="Chauffage (coeff)", INDEX(Lots!$F$4:$F$1000, MATCH($A23, Lots!$A$4:$A$1000, 0)), IF($C23="Eau (m³)", INDEX(Lots!$G$4:$G$1000, MATCH($A23, Lots!$A$4:$A$1000, 0)), IF($C23="Par lot (1/unité)", 1, 0))))))</f>
        <v>0</v>
      </c>
      <c r="F23" s="3">
        <f>IFERROR(VLOOKUP($C23, Tbl_Cles, 2, FALSE), "")</f>
        <v>0</v>
      </c>
      <c r="G23" s="8">
        <f>IF(N($F23)&gt;0, N($D23) * N($E23) / N($F23), "")</f>
        <v>0</v>
      </c>
    </row>
    <row r="24" spans="1:7">
      <c r="A24" s="3">
        <f>Lots!$A$6</f>
        <v>0</v>
      </c>
      <c r="B24" s="3">
        <f>Catégories!$A$8</f>
        <v>0</v>
      </c>
      <c r="C24" s="3">
        <f>Catégories!$B$8</f>
        <v>0</v>
      </c>
      <c r="D24" s="8">
        <f>Catégories!$D$8</f>
        <v>0</v>
      </c>
      <c r="E24" s="3">
        <f>IF($C24="Tantièmes généraux", INDEX(Lots!$D$4:$D$1000, MATCH($A24, Lots!$A$4:$A$1000, 0)), IF($C24="Surface (m²)", INDEX(Lots!$C$4:$C$1000, MATCH($A24, Lots!$A$4:$A$1000, 0)), IF($C24="Ascenseur", INDEX(Lots!$E$4:$E$1000, MATCH($A24, Lots!$A$4:$A$1000, 0)), IF($C24="Chauffage (coeff)", INDEX(Lots!$F$4:$F$1000, MATCH($A24, Lots!$A$4:$A$1000, 0)), IF($C24="Eau (m³)", INDEX(Lots!$G$4:$G$1000, MATCH($A24, Lots!$A$4:$A$1000, 0)), IF($C24="Par lot (1/unité)", 1, 0))))))</f>
        <v>0</v>
      </c>
      <c r="F24" s="3">
        <f>IFERROR(VLOOKUP($C24, Tbl_Cles, 2, FALSE), "")</f>
        <v>0</v>
      </c>
      <c r="G24" s="8">
        <f>IF(N($F24)&gt;0, N($D24) * N($E24) / N($F24), "")</f>
        <v>0</v>
      </c>
    </row>
    <row r="25" spans="1:7">
      <c r="A25" s="3">
        <f>Lots!$A$6</f>
        <v>0</v>
      </c>
      <c r="B25" s="3">
        <f>Catégories!$A$9</f>
        <v>0</v>
      </c>
      <c r="C25" s="3">
        <f>Catégories!$B$9</f>
        <v>0</v>
      </c>
      <c r="D25" s="8">
        <f>Catégories!$D$9</f>
        <v>0</v>
      </c>
      <c r="E25" s="3">
        <f>IF($C25="Tantièmes généraux", INDEX(Lots!$D$4:$D$1000, MATCH($A25, Lots!$A$4:$A$1000, 0)), IF($C25="Surface (m²)", INDEX(Lots!$C$4:$C$1000, MATCH($A25, Lots!$A$4:$A$1000, 0)), IF($C25="Ascenseur", INDEX(Lots!$E$4:$E$1000, MATCH($A25, Lots!$A$4:$A$1000, 0)), IF($C25="Chauffage (coeff)", INDEX(Lots!$F$4:$F$1000, MATCH($A25, Lots!$A$4:$A$1000, 0)), IF($C25="Eau (m³)", INDEX(Lots!$G$4:$G$1000, MATCH($A25, Lots!$A$4:$A$1000, 0)), IF($C25="Par lot (1/unité)", 1, 0))))))</f>
        <v>0</v>
      </c>
      <c r="F25" s="3">
        <f>IFERROR(VLOOKUP($C25, Tbl_Cles, 2, FALSE), "")</f>
        <v>0</v>
      </c>
      <c r="G25" s="8">
        <f>IF(N($F25)&gt;0, N($D25) * N($E25) / N($F25), "")</f>
        <v>0</v>
      </c>
    </row>
    <row r="26" spans="1:7">
      <c r="A26" s="3">
        <f>Lots!$A$6</f>
        <v>0</v>
      </c>
      <c r="B26" s="3">
        <f>Catégories!$A$10</f>
        <v>0</v>
      </c>
      <c r="C26" s="3">
        <f>Catégories!$B$10</f>
        <v>0</v>
      </c>
      <c r="D26" s="8">
        <f>Catégories!$D$10</f>
        <v>0</v>
      </c>
      <c r="E26" s="3">
        <f>IF($C26="Tantièmes généraux", INDEX(Lots!$D$4:$D$1000, MATCH($A26, Lots!$A$4:$A$1000, 0)), IF($C26="Surface (m²)", INDEX(Lots!$C$4:$C$1000, MATCH($A26, Lots!$A$4:$A$1000, 0)), IF($C26="Ascenseur", INDEX(Lots!$E$4:$E$1000, MATCH($A26, Lots!$A$4:$A$1000, 0)), IF($C26="Chauffage (coeff)", INDEX(Lots!$F$4:$F$1000, MATCH($A26, Lots!$A$4:$A$1000, 0)), IF($C26="Eau (m³)", INDEX(Lots!$G$4:$G$1000, MATCH($A26, Lots!$A$4:$A$1000, 0)), IF($C26="Par lot (1/unité)", 1, 0))))))</f>
        <v>0</v>
      </c>
      <c r="F26" s="3">
        <f>IFERROR(VLOOKUP($C26, Tbl_Cles, 2, FALSE), "")</f>
        <v>0</v>
      </c>
      <c r="G26" s="8">
        <f>IF(N($F26)&gt;0, N($D26) * N($E26) / N($F26), "")</f>
        <v>0</v>
      </c>
    </row>
    <row r="27" spans="1:7">
      <c r="A27" s="3">
        <f>Lots!$A$6</f>
        <v>0</v>
      </c>
      <c r="B27" s="3">
        <f>Catégories!$A$11</f>
        <v>0</v>
      </c>
      <c r="C27" s="3">
        <f>Catégories!$B$11</f>
        <v>0</v>
      </c>
      <c r="D27" s="8">
        <f>Catégories!$D$11</f>
        <v>0</v>
      </c>
      <c r="E27" s="3">
        <f>IF($C27="Tantièmes généraux", INDEX(Lots!$D$4:$D$1000, MATCH($A27, Lots!$A$4:$A$1000, 0)), IF($C27="Surface (m²)", INDEX(Lots!$C$4:$C$1000, MATCH($A27, Lots!$A$4:$A$1000, 0)), IF($C27="Ascenseur", INDEX(Lots!$E$4:$E$1000, MATCH($A27, Lots!$A$4:$A$1000, 0)), IF($C27="Chauffage (coeff)", INDEX(Lots!$F$4:$F$1000, MATCH($A27, Lots!$A$4:$A$1000, 0)), IF($C27="Eau (m³)", INDEX(Lots!$G$4:$G$1000, MATCH($A27, Lots!$A$4:$A$1000, 0)), IF($C27="Par lot (1/unité)", 1, 0))))))</f>
        <v>0</v>
      </c>
      <c r="F27" s="3">
        <f>IFERROR(VLOOKUP($C27, Tbl_Cles, 2, FALSE), "")</f>
        <v>0</v>
      </c>
      <c r="G27" s="8">
        <f>IF(N($F27)&gt;0, N($D27) * N($E27) / N($F27), "")</f>
        <v>0</v>
      </c>
    </row>
    <row r="28" spans="1:7">
      <c r="A28" s="3">
        <f>Lots!$A$7</f>
        <v>0</v>
      </c>
      <c r="B28" s="3">
        <f>Catégories!$A$4</f>
        <v>0</v>
      </c>
      <c r="C28" s="3">
        <f>Catégories!$B$4</f>
        <v>0</v>
      </c>
      <c r="D28" s="8">
        <f>Catégories!$D$4</f>
        <v>0</v>
      </c>
      <c r="E28" s="3">
        <f>IF($C28="Tantièmes généraux", INDEX(Lots!$D$4:$D$1000, MATCH($A28, Lots!$A$4:$A$1000, 0)), IF($C28="Surface (m²)", INDEX(Lots!$C$4:$C$1000, MATCH($A28, Lots!$A$4:$A$1000, 0)), IF($C28="Ascenseur", INDEX(Lots!$E$4:$E$1000, MATCH($A28, Lots!$A$4:$A$1000, 0)), IF($C28="Chauffage (coeff)", INDEX(Lots!$F$4:$F$1000, MATCH($A28, Lots!$A$4:$A$1000, 0)), IF($C28="Eau (m³)", INDEX(Lots!$G$4:$G$1000, MATCH($A28, Lots!$A$4:$A$1000, 0)), IF($C28="Par lot (1/unité)", 1, 0))))))</f>
        <v>0</v>
      </c>
      <c r="F28" s="3">
        <f>IFERROR(VLOOKUP($C28, Tbl_Cles, 2, FALSE), "")</f>
        <v>0</v>
      </c>
      <c r="G28" s="8">
        <f>IF(N($F28)&gt;0, N($D28) * N($E28) / N($F28), "")</f>
        <v>0</v>
      </c>
    </row>
    <row r="29" spans="1:7">
      <c r="A29" s="3">
        <f>Lots!$A$7</f>
        <v>0</v>
      </c>
      <c r="B29" s="3">
        <f>Catégories!$A$5</f>
        <v>0</v>
      </c>
      <c r="C29" s="3">
        <f>Catégories!$B$5</f>
        <v>0</v>
      </c>
      <c r="D29" s="8">
        <f>Catégories!$D$5</f>
        <v>0</v>
      </c>
      <c r="E29" s="3">
        <f>IF($C29="Tantièmes généraux", INDEX(Lots!$D$4:$D$1000, MATCH($A29, Lots!$A$4:$A$1000, 0)), IF($C29="Surface (m²)", INDEX(Lots!$C$4:$C$1000, MATCH($A29, Lots!$A$4:$A$1000, 0)), IF($C29="Ascenseur", INDEX(Lots!$E$4:$E$1000, MATCH($A29, Lots!$A$4:$A$1000, 0)), IF($C29="Chauffage (coeff)", INDEX(Lots!$F$4:$F$1000, MATCH($A29, Lots!$A$4:$A$1000, 0)), IF($C29="Eau (m³)", INDEX(Lots!$G$4:$G$1000, MATCH($A29, Lots!$A$4:$A$1000, 0)), IF($C29="Par lot (1/unité)", 1, 0))))))</f>
        <v>0</v>
      </c>
      <c r="F29" s="3">
        <f>IFERROR(VLOOKUP($C29, Tbl_Cles, 2, FALSE), "")</f>
        <v>0</v>
      </c>
      <c r="G29" s="8">
        <f>IF(N($F29)&gt;0, N($D29) * N($E29) / N($F29), "")</f>
        <v>0</v>
      </c>
    </row>
    <row r="30" spans="1:7">
      <c r="A30" s="3">
        <f>Lots!$A$7</f>
        <v>0</v>
      </c>
      <c r="B30" s="3">
        <f>Catégories!$A$6</f>
        <v>0</v>
      </c>
      <c r="C30" s="3">
        <f>Catégories!$B$6</f>
        <v>0</v>
      </c>
      <c r="D30" s="8">
        <f>Catégories!$D$6</f>
        <v>0</v>
      </c>
      <c r="E30" s="3">
        <f>IF($C30="Tantièmes généraux", INDEX(Lots!$D$4:$D$1000, MATCH($A30, Lots!$A$4:$A$1000, 0)), IF($C30="Surface (m²)", INDEX(Lots!$C$4:$C$1000, MATCH($A30, Lots!$A$4:$A$1000, 0)), IF($C30="Ascenseur", INDEX(Lots!$E$4:$E$1000, MATCH($A30, Lots!$A$4:$A$1000, 0)), IF($C30="Chauffage (coeff)", INDEX(Lots!$F$4:$F$1000, MATCH($A30, Lots!$A$4:$A$1000, 0)), IF($C30="Eau (m³)", INDEX(Lots!$G$4:$G$1000, MATCH($A30, Lots!$A$4:$A$1000, 0)), IF($C30="Par lot (1/unité)", 1, 0))))))</f>
        <v>0</v>
      </c>
      <c r="F30" s="3">
        <f>IFERROR(VLOOKUP($C30, Tbl_Cles, 2, FALSE), "")</f>
        <v>0</v>
      </c>
      <c r="G30" s="8">
        <f>IF(N($F30)&gt;0, N($D30) * N($E30) / N($F30), "")</f>
        <v>0</v>
      </c>
    </row>
    <row r="31" spans="1:7">
      <c r="A31" s="3">
        <f>Lots!$A$7</f>
        <v>0</v>
      </c>
      <c r="B31" s="3">
        <f>Catégories!$A$7</f>
        <v>0</v>
      </c>
      <c r="C31" s="3">
        <f>Catégories!$B$7</f>
        <v>0</v>
      </c>
      <c r="D31" s="8">
        <f>Catégories!$D$7</f>
        <v>0</v>
      </c>
      <c r="E31" s="3">
        <f>IF($C31="Tantièmes généraux", INDEX(Lots!$D$4:$D$1000, MATCH($A31, Lots!$A$4:$A$1000, 0)), IF($C31="Surface (m²)", INDEX(Lots!$C$4:$C$1000, MATCH($A31, Lots!$A$4:$A$1000, 0)), IF($C31="Ascenseur", INDEX(Lots!$E$4:$E$1000, MATCH($A31, Lots!$A$4:$A$1000, 0)), IF($C31="Chauffage (coeff)", INDEX(Lots!$F$4:$F$1000, MATCH($A31, Lots!$A$4:$A$1000, 0)), IF($C31="Eau (m³)", INDEX(Lots!$G$4:$G$1000, MATCH($A31, Lots!$A$4:$A$1000, 0)), IF($C31="Par lot (1/unité)", 1, 0))))))</f>
        <v>0</v>
      </c>
      <c r="F31" s="3">
        <f>IFERROR(VLOOKUP($C31, Tbl_Cles, 2, FALSE), "")</f>
        <v>0</v>
      </c>
      <c r="G31" s="8">
        <f>IF(N($F31)&gt;0, N($D31) * N($E31) / N($F31), "")</f>
        <v>0</v>
      </c>
    </row>
    <row r="32" spans="1:7">
      <c r="A32" s="3">
        <f>Lots!$A$7</f>
        <v>0</v>
      </c>
      <c r="B32" s="3">
        <f>Catégories!$A$8</f>
        <v>0</v>
      </c>
      <c r="C32" s="3">
        <f>Catégories!$B$8</f>
        <v>0</v>
      </c>
      <c r="D32" s="8">
        <f>Catégories!$D$8</f>
        <v>0</v>
      </c>
      <c r="E32" s="3">
        <f>IF($C32="Tantièmes généraux", INDEX(Lots!$D$4:$D$1000, MATCH($A32, Lots!$A$4:$A$1000, 0)), IF($C32="Surface (m²)", INDEX(Lots!$C$4:$C$1000, MATCH($A32, Lots!$A$4:$A$1000, 0)), IF($C32="Ascenseur", INDEX(Lots!$E$4:$E$1000, MATCH($A32, Lots!$A$4:$A$1000, 0)), IF($C32="Chauffage (coeff)", INDEX(Lots!$F$4:$F$1000, MATCH($A32, Lots!$A$4:$A$1000, 0)), IF($C32="Eau (m³)", INDEX(Lots!$G$4:$G$1000, MATCH($A32, Lots!$A$4:$A$1000, 0)), IF($C32="Par lot (1/unité)", 1, 0))))))</f>
        <v>0</v>
      </c>
      <c r="F32" s="3">
        <f>IFERROR(VLOOKUP($C32, Tbl_Cles, 2, FALSE), "")</f>
        <v>0</v>
      </c>
      <c r="G32" s="8">
        <f>IF(N($F32)&gt;0, N($D32) * N($E32) / N($F32), "")</f>
        <v>0</v>
      </c>
    </row>
    <row r="33" spans="1:7">
      <c r="A33" s="3">
        <f>Lots!$A$7</f>
        <v>0</v>
      </c>
      <c r="B33" s="3">
        <f>Catégories!$A$9</f>
        <v>0</v>
      </c>
      <c r="C33" s="3">
        <f>Catégories!$B$9</f>
        <v>0</v>
      </c>
      <c r="D33" s="8">
        <f>Catégories!$D$9</f>
        <v>0</v>
      </c>
      <c r="E33" s="3">
        <f>IF($C33="Tantièmes généraux", INDEX(Lots!$D$4:$D$1000, MATCH($A33, Lots!$A$4:$A$1000, 0)), IF($C33="Surface (m²)", INDEX(Lots!$C$4:$C$1000, MATCH($A33, Lots!$A$4:$A$1000, 0)), IF($C33="Ascenseur", INDEX(Lots!$E$4:$E$1000, MATCH($A33, Lots!$A$4:$A$1000, 0)), IF($C33="Chauffage (coeff)", INDEX(Lots!$F$4:$F$1000, MATCH($A33, Lots!$A$4:$A$1000, 0)), IF($C33="Eau (m³)", INDEX(Lots!$G$4:$G$1000, MATCH($A33, Lots!$A$4:$A$1000, 0)), IF($C33="Par lot (1/unité)", 1, 0))))))</f>
        <v>0</v>
      </c>
      <c r="F33" s="3">
        <f>IFERROR(VLOOKUP($C33, Tbl_Cles, 2, FALSE), "")</f>
        <v>0</v>
      </c>
      <c r="G33" s="8">
        <f>IF(N($F33)&gt;0, N($D33) * N($E33) / N($F33), "")</f>
        <v>0</v>
      </c>
    </row>
    <row r="34" spans="1:7">
      <c r="A34" s="3">
        <f>Lots!$A$7</f>
        <v>0</v>
      </c>
      <c r="B34" s="3">
        <f>Catégories!$A$10</f>
        <v>0</v>
      </c>
      <c r="C34" s="3">
        <f>Catégories!$B$10</f>
        <v>0</v>
      </c>
      <c r="D34" s="8">
        <f>Catégories!$D$10</f>
        <v>0</v>
      </c>
      <c r="E34" s="3">
        <f>IF($C34="Tantièmes généraux", INDEX(Lots!$D$4:$D$1000, MATCH($A34, Lots!$A$4:$A$1000, 0)), IF($C34="Surface (m²)", INDEX(Lots!$C$4:$C$1000, MATCH($A34, Lots!$A$4:$A$1000, 0)), IF($C34="Ascenseur", INDEX(Lots!$E$4:$E$1000, MATCH($A34, Lots!$A$4:$A$1000, 0)), IF($C34="Chauffage (coeff)", INDEX(Lots!$F$4:$F$1000, MATCH($A34, Lots!$A$4:$A$1000, 0)), IF($C34="Eau (m³)", INDEX(Lots!$G$4:$G$1000, MATCH($A34, Lots!$A$4:$A$1000, 0)), IF($C34="Par lot (1/unité)", 1, 0))))))</f>
        <v>0</v>
      </c>
      <c r="F34" s="3">
        <f>IFERROR(VLOOKUP($C34, Tbl_Cles, 2, FALSE), "")</f>
        <v>0</v>
      </c>
      <c r="G34" s="8">
        <f>IF(N($F34)&gt;0, N($D34) * N($E34) / N($F34), "")</f>
        <v>0</v>
      </c>
    </row>
    <row r="35" spans="1:7">
      <c r="A35" s="3">
        <f>Lots!$A$7</f>
        <v>0</v>
      </c>
      <c r="B35" s="3">
        <f>Catégories!$A$11</f>
        <v>0</v>
      </c>
      <c r="C35" s="3">
        <f>Catégories!$B$11</f>
        <v>0</v>
      </c>
      <c r="D35" s="8">
        <f>Catégories!$D$11</f>
        <v>0</v>
      </c>
      <c r="E35" s="3">
        <f>IF($C35="Tantièmes généraux", INDEX(Lots!$D$4:$D$1000, MATCH($A35, Lots!$A$4:$A$1000, 0)), IF($C35="Surface (m²)", INDEX(Lots!$C$4:$C$1000, MATCH($A35, Lots!$A$4:$A$1000, 0)), IF($C35="Ascenseur", INDEX(Lots!$E$4:$E$1000, MATCH($A35, Lots!$A$4:$A$1000, 0)), IF($C35="Chauffage (coeff)", INDEX(Lots!$F$4:$F$1000, MATCH($A35, Lots!$A$4:$A$1000, 0)), IF($C35="Eau (m³)", INDEX(Lots!$G$4:$G$1000, MATCH($A35, Lots!$A$4:$A$1000, 0)), IF($C35="Par lot (1/unité)", 1, 0))))))</f>
        <v>0</v>
      </c>
      <c r="F35" s="3">
        <f>IFERROR(VLOOKUP($C35, Tbl_Cles, 2, FALSE), "")</f>
        <v>0</v>
      </c>
      <c r="G35" s="8">
        <f>IF(N($F35)&gt;0, N($D35) * N($E35) / N($F35), "")</f>
        <v>0</v>
      </c>
    </row>
    <row r="38" spans="1:7">
      <c r="A38" s="2" t="s">
        <v>50</v>
      </c>
    </row>
    <row r="39" spans="1:7">
      <c r="A39" s="4" t="s">
        <v>9</v>
      </c>
      <c r="G39" s="8">
        <f>SUMIF($A$4:$A$36, A38, $G$4:$G$36)</f>
        <v>0</v>
      </c>
    </row>
    <row r="40" spans="1:7">
      <c r="A40" s="4" t="s">
        <v>11</v>
      </c>
      <c r="G40" s="8">
        <f>SUMIF($A$4:$A$36, A39, $G$4:$G$36)</f>
        <v>0</v>
      </c>
    </row>
    <row r="41" spans="1:7">
      <c r="A41" s="4" t="s">
        <v>12</v>
      </c>
      <c r="G41" s="8">
        <f>SUMIF($A$4:$A$36, A40, $G$4:$G$36)</f>
        <v>0</v>
      </c>
    </row>
    <row r="42" spans="1:7">
      <c r="A42" s="4" t="s">
        <v>14</v>
      </c>
      <c r="G42" s="8">
        <f>SUMIF($A$4:$A$36, A41, $G$4:$G$36)</f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1"/>
  <sheetViews>
    <sheetView workbookViewId="0"/>
  </sheetViews>
  <sheetFormatPr defaultRowHeight="15"/>
  <cols>
    <col min="1" max="1" width="16.7109375" customWidth="1"/>
    <col min="2" max="5" width="22.7109375" customWidth="1"/>
  </cols>
  <sheetData>
    <row r="1" spans="1:5">
      <c r="A1" s="1" t="s">
        <v>51</v>
      </c>
    </row>
    <row r="3" spans="1:5">
      <c r="A3" s="2" t="s">
        <v>1</v>
      </c>
      <c r="B3" s="2" t="s">
        <v>52</v>
      </c>
      <c r="C3" s="2" t="s">
        <v>53</v>
      </c>
      <c r="D3" s="2" t="s">
        <v>54</v>
      </c>
      <c r="E3" s="2" t="s">
        <v>55</v>
      </c>
    </row>
    <row r="4" spans="1:5">
      <c r="A4" s="3">
        <f>Lots!A4</f>
        <v>0</v>
      </c>
      <c r="B4" s="8">
        <f>SUMIF(Répartition!$A$4:$A$10000, Lots!A4, Répartition!$G$4:$G$10000)</f>
        <v>0</v>
      </c>
      <c r="C4" s="7">
        <v>0</v>
      </c>
      <c r="D4" s="9">
        <f>B4-C4</f>
        <v>0</v>
      </c>
      <c r="E4" s="3"/>
    </row>
    <row r="5" spans="1:5">
      <c r="A5" s="3">
        <f>Lots!A5</f>
        <v>0</v>
      </c>
      <c r="B5" s="8">
        <f>SUMIF(Répartition!$A$4:$A$10000, Lots!A5, Répartition!$G$4:$G$10000)</f>
        <v>0</v>
      </c>
      <c r="C5" s="7">
        <v>0</v>
      </c>
      <c r="D5" s="9">
        <f>B5-C5</f>
        <v>0</v>
      </c>
      <c r="E5" s="3"/>
    </row>
    <row r="6" spans="1:5">
      <c r="A6" s="3">
        <f>Lots!A6</f>
        <v>0</v>
      </c>
      <c r="B6" s="8">
        <f>SUMIF(Répartition!$A$4:$A$10000, Lots!A6, Répartition!$G$4:$G$10000)</f>
        <v>0</v>
      </c>
      <c r="C6" s="7">
        <v>0</v>
      </c>
      <c r="D6" s="9">
        <f>B6-C6</f>
        <v>0</v>
      </c>
      <c r="E6" s="3"/>
    </row>
    <row r="7" spans="1:5">
      <c r="A7" s="3">
        <f>Lots!A7</f>
        <v>0</v>
      </c>
      <c r="B7" s="8">
        <f>SUMIF(Répartition!$A$4:$A$10000, Lots!A7, Répartition!$G$4:$G$10000)</f>
        <v>0</v>
      </c>
      <c r="C7" s="7">
        <v>0</v>
      </c>
      <c r="D7" s="9">
        <f>B7-C7</f>
        <v>0</v>
      </c>
      <c r="E7" s="3"/>
    </row>
    <row r="10" spans="1:5">
      <c r="A10" s="2" t="s">
        <v>35</v>
      </c>
    </row>
    <row r="11" spans="1:5">
      <c r="A11" s="5" t="s">
        <v>56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D15"/>
  <sheetViews>
    <sheetView workbookViewId="0"/>
  </sheetViews>
  <sheetFormatPr defaultRowHeight="15"/>
  <cols>
    <col min="1" max="1" width="34.7109375" customWidth="1"/>
    <col min="2" max="4" width="22.7109375" customWidth="1"/>
  </cols>
  <sheetData>
    <row r="1" spans="1:4">
      <c r="A1" s="1" t="s">
        <v>57</v>
      </c>
    </row>
    <row r="3" spans="1:4">
      <c r="A3" s="2" t="s">
        <v>58</v>
      </c>
    </row>
    <row r="4" spans="1:4">
      <c r="A4" s="4" t="s">
        <v>1</v>
      </c>
      <c r="B4" s="6" t="s">
        <v>9</v>
      </c>
    </row>
    <row r="6" spans="1:4">
      <c r="A6" s="2" t="s">
        <v>30</v>
      </c>
      <c r="B6" s="2" t="s">
        <v>45</v>
      </c>
      <c r="C6" s="2" t="s">
        <v>49</v>
      </c>
      <c r="D6" s="2" t="s">
        <v>35</v>
      </c>
    </row>
    <row r="7" spans="1:4">
      <c r="A7" s="3">
        <f>Catégories!A4</f>
        <v>0</v>
      </c>
      <c r="B7" s="3">
        <f>Catégories!B4</f>
        <v>0</v>
      </c>
      <c r="C7" s="8">
        <f>SUMIFS(Répartition!$G:$G, Répartition!$A:$A, $B$4, Répartition!$B:$B, Catégories!A4)</f>
        <v>0</v>
      </c>
      <c r="D7" s="3"/>
    </row>
    <row r="8" spans="1:4">
      <c r="A8" s="3">
        <f>Catégories!A5</f>
        <v>0</v>
      </c>
      <c r="B8" s="3">
        <f>Catégories!B5</f>
        <v>0</v>
      </c>
      <c r="C8" s="8">
        <f>SUMIFS(Répartition!$G:$G, Répartition!$A:$A, $B$4, Répartition!$B:$B, Catégories!A5)</f>
        <v>0</v>
      </c>
      <c r="D8" s="3"/>
    </row>
    <row r="9" spans="1:4">
      <c r="A9" s="3">
        <f>Catégories!A6</f>
        <v>0</v>
      </c>
      <c r="B9" s="3">
        <f>Catégories!B6</f>
        <v>0</v>
      </c>
      <c r="C9" s="8">
        <f>SUMIFS(Répartition!$G:$G, Répartition!$A:$A, $B$4, Répartition!$B:$B, Catégories!A6)</f>
        <v>0</v>
      </c>
      <c r="D9" s="3"/>
    </row>
    <row r="10" spans="1:4">
      <c r="A10" s="3">
        <f>Catégories!A7</f>
        <v>0</v>
      </c>
      <c r="B10" s="3">
        <f>Catégories!B7</f>
        <v>0</v>
      </c>
      <c r="C10" s="8">
        <f>SUMIFS(Répartition!$G:$G, Répartition!$A:$A, $B$4, Répartition!$B:$B, Catégories!A7)</f>
        <v>0</v>
      </c>
      <c r="D10" s="3"/>
    </row>
    <row r="11" spans="1:4">
      <c r="A11" s="3">
        <f>Catégories!A8</f>
        <v>0</v>
      </c>
      <c r="B11" s="3">
        <f>Catégories!B8</f>
        <v>0</v>
      </c>
      <c r="C11" s="8">
        <f>SUMIFS(Répartition!$G:$G, Répartition!$A:$A, $B$4, Répartition!$B:$B, Catégories!A8)</f>
        <v>0</v>
      </c>
      <c r="D11" s="3"/>
    </row>
    <row r="12" spans="1:4">
      <c r="A12" s="3">
        <f>Catégories!A9</f>
        <v>0</v>
      </c>
      <c r="B12" s="3">
        <f>Catégories!B9</f>
        <v>0</v>
      </c>
      <c r="C12" s="8">
        <f>SUMIFS(Répartition!$G:$G, Répartition!$A:$A, $B$4, Répartition!$B:$B, Catégories!A9)</f>
        <v>0</v>
      </c>
      <c r="D12" s="3"/>
    </row>
    <row r="13" spans="1:4">
      <c r="A13" s="3">
        <f>Catégories!A10</f>
        <v>0</v>
      </c>
      <c r="B13" s="3">
        <f>Catégories!B10</f>
        <v>0</v>
      </c>
      <c r="C13" s="8">
        <f>SUMIFS(Répartition!$G:$G, Répartition!$A:$A, $B$4, Répartition!$B:$B, Catégories!A10)</f>
        <v>0</v>
      </c>
      <c r="D13" s="3"/>
    </row>
    <row r="14" spans="1:4">
      <c r="A14" s="3">
        <f>Catégories!A11</f>
        <v>0</v>
      </c>
      <c r="B14" s="3">
        <f>Catégories!B11</f>
        <v>0</v>
      </c>
      <c r="C14" s="8">
        <f>SUMIFS(Répartition!$G:$G, Répartition!$A:$A, $B$4, Répartition!$B:$B, Catégories!A11)</f>
        <v>0</v>
      </c>
      <c r="D14" s="3"/>
    </row>
    <row r="15" spans="1:4">
      <c r="A15" s="2" t="s">
        <v>43</v>
      </c>
      <c r="C15" s="9">
        <f>SUM(C7:C14)</f>
        <v>0</v>
      </c>
    </row>
  </sheetData>
  <dataValidations count="1">
    <dataValidation type="list" allowBlank="1" showInputMessage="1" showErrorMessage="1" sqref="B4">
      <formula1>Liste_Lots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E12"/>
  <sheetViews>
    <sheetView workbookViewId="0"/>
  </sheetViews>
  <sheetFormatPr defaultRowHeight="15"/>
  <cols>
    <col min="1" max="1" width="28.7109375" customWidth="1"/>
    <col min="2" max="5" width="20.7109375" customWidth="1"/>
  </cols>
  <sheetData>
    <row r="1" spans="1:5">
      <c r="A1" s="1" t="s">
        <v>59</v>
      </c>
    </row>
    <row r="3" spans="1:5">
      <c r="A3" s="2" t="s">
        <v>30</v>
      </c>
      <c r="B3" s="2" t="s">
        <v>32</v>
      </c>
      <c r="C3" s="2" t="s">
        <v>33</v>
      </c>
      <c r="D3" s="2" t="s">
        <v>34</v>
      </c>
      <c r="E3" s="2" t="s">
        <v>60</v>
      </c>
    </row>
    <row r="4" spans="1:5">
      <c r="A4" s="3">
        <f>Catégories!A4</f>
        <v>0</v>
      </c>
      <c r="B4" s="8">
        <f>Catégories!C4</f>
        <v>0</v>
      </c>
      <c r="C4" s="8">
        <f>Catégories!D4</f>
        <v>0</v>
      </c>
      <c r="D4" s="8">
        <f>Catégories!E4</f>
        <v>0</v>
      </c>
      <c r="E4" s="3"/>
    </row>
    <row r="5" spans="1:5">
      <c r="A5" s="3">
        <f>Catégories!A5</f>
        <v>0</v>
      </c>
      <c r="B5" s="8">
        <f>Catégories!C5</f>
        <v>0</v>
      </c>
      <c r="C5" s="8">
        <f>Catégories!D5</f>
        <v>0</v>
      </c>
      <c r="D5" s="8">
        <f>Catégories!E5</f>
        <v>0</v>
      </c>
      <c r="E5" s="3"/>
    </row>
    <row r="6" spans="1:5">
      <c r="A6" s="3">
        <f>Catégories!A6</f>
        <v>0</v>
      </c>
      <c r="B6" s="8">
        <f>Catégories!C6</f>
        <v>0</v>
      </c>
      <c r="C6" s="8">
        <f>Catégories!D6</f>
        <v>0</v>
      </c>
      <c r="D6" s="8">
        <f>Catégories!E6</f>
        <v>0</v>
      </c>
      <c r="E6" s="3"/>
    </row>
    <row r="7" spans="1:5">
      <c r="A7" s="3">
        <f>Catégories!A7</f>
        <v>0</v>
      </c>
      <c r="B7" s="8">
        <f>Catégories!C7</f>
        <v>0</v>
      </c>
      <c r="C7" s="8">
        <f>Catégories!D7</f>
        <v>0</v>
      </c>
      <c r="D7" s="8">
        <f>Catégories!E7</f>
        <v>0</v>
      </c>
      <c r="E7" s="3"/>
    </row>
    <row r="8" spans="1:5">
      <c r="A8" s="3">
        <f>Catégories!A8</f>
        <v>0</v>
      </c>
      <c r="B8" s="8">
        <f>Catégories!C8</f>
        <v>0</v>
      </c>
      <c r="C8" s="8">
        <f>Catégories!D8</f>
        <v>0</v>
      </c>
      <c r="D8" s="8">
        <f>Catégories!E8</f>
        <v>0</v>
      </c>
      <c r="E8" s="3"/>
    </row>
    <row r="9" spans="1:5">
      <c r="A9" s="3">
        <f>Catégories!A9</f>
        <v>0</v>
      </c>
      <c r="B9" s="8">
        <f>Catégories!C9</f>
        <v>0</v>
      </c>
      <c r="C9" s="8">
        <f>Catégories!D9</f>
        <v>0</v>
      </c>
      <c r="D9" s="8">
        <f>Catégories!E9</f>
        <v>0</v>
      </c>
      <c r="E9" s="3"/>
    </row>
    <row r="10" spans="1:5">
      <c r="A10" s="3">
        <f>Catégories!A10</f>
        <v>0</v>
      </c>
      <c r="B10" s="8">
        <f>Catégories!C10</f>
        <v>0</v>
      </c>
      <c r="C10" s="8">
        <f>Catégories!D10</f>
        <v>0</v>
      </c>
      <c r="D10" s="8">
        <f>Catégories!E10</f>
        <v>0</v>
      </c>
      <c r="E10" s="3"/>
    </row>
    <row r="11" spans="1:5">
      <c r="A11" s="3">
        <f>Catégories!A11</f>
        <v>0</v>
      </c>
      <c r="B11" s="8">
        <f>Catégories!C11</f>
        <v>0</v>
      </c>
      <c r="C11" s="8">
        <f>Catégories!D11</f>
        <v>0</v>
      </c>
      <c r="D11" s="8">
        <f>Catégories!E11</f>
        <v>0</v>
      </c>
      <c r="E11" s="3"/>
    </row>
    <row r="12" spans="1:5">
      <c r="A12" s="2" t="s">
        <v>43</v>
      </c>
      <c r="B12" s="8">
        <f>SUM(B4:B11)</f>
        <v>0</v>
      </c>
      <c r="C12" s="8">
        <f>SUM(C4:C11)</f>
        <v>0</v>
      </c>
      <c r="D12" s="8">
        <f>SUM(D4:D11)</f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8"/>
  <sheetViews>
    <sheetView workbookViewId="0"/>
  </sheetViews>
  <sheetFormatPr defaultRowHeight="15"/>
  <cols>
    <col min="1" max="1" width="110.7109375" customWidth="1"/>
  </cols>
  <sheetData>
    <row r="1" spans="1:1">
      <c r="A1" s="1" t="s">
        <v>61</v>
      </c>
    </row>
    <row r="3" spans="1:1">
      <c r="A3" s="3" t="s">
        <v>62</v>
      </c>
    </row>
    <row r="4" spans="1:1">
      <c r="A4" s="3" t="s">
        <v>63</v>
      </c>
    </row>
    <row r="5" spans="1:1">
      <c r="A5" s="3" t="s">
        <v>64</v>
      </c>
    </row>
    <row r="6" spans="1:1">
      <c r="A6" s="3" t="s">
        <v>65</v>
      </c>
    </row>
    <row r="7" spans="1:1">
      <c r="A7" s="3" t="s">
        <v>66</v>
      </c>
    </row>
    <row r="8" spans="1:1">
      <c r="A8" s="3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Lots</vt:lpstr>
      <vt:lpstr>Paramètres</vt:lpstr>
      <vt:lpstr>Catégories</vt:lpstr>
      <vt:lpstr>Répartition</vt:lpstr>
      <vt:lpstr>Synthèse_lots</vt:lpstr>
      <vt:lpstr>Décompte_individuel</vt:lpstr>
      <vt:lpstr>Etat_depenses</vt:lpstr>
      <vt:lpstr>Mode d’emploi</vt:lpstr>
      <vt:lpstr>Liste_Cles</vt:lpstr>
      <vt:lpstr>Liste_Lots</vt:lpstr>
      <vt:lpstr>Tbl_Cles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2025-10-28T22:59:37Z</dcterms:created>
  <dcterms:modified xsi:type="dcterms:W3CDTF">2025-10-28T22:59:37Z</dcterms:modified>
</cp:coreProperties>
</file>