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97E8A465-94AD-4386-9416-BFB2E7BEB0E0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Paramètre" sheetId="1" r:id="rId1"/>
    <sheet name="Checklist" sheetId="2" r:id="rId2"/>
    <sheet name="Budget Sall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4" i="3" l="1"/>
  <c r="E43" i="3"/>
  <c r="E42" i="3"/>
  <c r="F31" i="3"/>
  <c r="D31" i="3"/>
  <c r="F30" i="3"/>
  <c r="D30" i="3"/>
  <c r="F29" i="3"/>
  <c r="F28" i="3"/>
  <c r="F27" i="3"/>
  <c r="D27" i="3"/>
  <c r="F26" i="3"/>
  <c r="D26" i="3"/>
  <c r="F25" i="3"/>
  <c r="D25" i="3"/>
  <c r="F24" i="3"/>
  <c r="D24" i="3"/>
  <c r="F23" i="3"/>
  <c r="D23" i="3"/>
  <c r="F22" i="3"/>
  <c r="D22" i="3"/>
  <c r="F21" i="3"/>
  <c r="E41" i="3" s="1"/>
  <c r="F20" i="3"/>
  <c r="D20" i="3"/>
  <c r="E11" i="3"/>
  <c r="E12" i="3" s="1"/>
  <c r="E40" i="3" s="1"/>
  <c r="H24" i="2"/>
  <c r="G24" i="2"/>
  <c r="E45" i="3" l="1"/>
  <c r="E46" i="3" s="1"/>
  <c r="E47" i="3" l="1"/>
  <c r="E48" i="3" s="1"/>
</calcChain>
</file>

<file path=xl/sharedStrings.xml><?xml version="1.0" encoding="utf-8"?>
<sst xmlns="http://schemas.openxmlformats.org/spreadsheetml/2006/main" count="198" uniqueCount="134">
  <si>
    <t>MODÈLE EXCEL — CHECKLIST &amp; SIMULATION BUDGET LOCATION SALLE (Événement professionnel)</t>
  </si>
  <si>
    <t>Mode d’emploi (résumé)</t>
  </si>
  <si>
    <t>1) Onglet « Checklist » : suivez les tâches (statuts en liste déroulante), les échéances et les coûts réalisés.</t>
  </si>
  <si>
    <t>2) Onglet « Budget Salle » : saisissez vos paramètres (capacité, durée, type de tarification) et activez les services (Oui/Non).</t>
  </si>
  <si>
    <t>3) Les cellules bleues sont à renseigner ; les cellules grises claires sont calculées automatiquement.</t>
  </si>
  <si>
    <t>4) Les totaux sont déclinés en HT et TTC (TVA paramétrable).</t>
  </si>
  <si>
    <t>5) Vous pouvez dupliquer le fichier pour comparer plusieurs salles/scénarios.</t>
  </si>
  <si>
    <t>Tâche</t>
  </si>
  <si>
    <t>Responsable</t>
  </si>
  <si>
    <t>Début</t>
  </si>
  <si>
    <t>Échéance</t>
  </si>
  <si>
    <t>Statut</t>
  </si>
  <si>
    <t>Priorité</t>
  </si>
  <si>
    <t>Coût prévu (€)</t>
  </si>
  <si>
    <t>Coût réalisé (€)</t>
  </si>
  <si>
    <t>Commentaires</t>
  </si>
  <si>
    <t>Définir objectifs &amp; KPI</t>
  </si>
  <si>
    <t>Chef de projet</t>
  </si>
  <si>
    <t>Fait</t>
  </si>
  <si>
    <t>Haute</t>
  </si>
  <si>
    <t>Aligné avec direction</t>
  </si>
  <si>
    <t>Choisir et réserver la salle</t>
  </si>
  <si>
    <t>Achats</t>
  </si>
  <si>
    <t>Acompte 30% versé</t>
  </si>
  <si>
    <t>Assurance RC organisateur</t>
  </si>
  <si>
    <t>Finance</t>
  </si>
  <si>
    <t>En cours</t>
  </si>
  <si>
    <t>Attente attestation</t>
  </si>
  <si>
    <t>Plan d’implantation (scène, zones, PMR)</t>
  </si>
  <si>
    <t>Production</t>
  </si>
  <si>
    <t>Version 0.9</t>
  </si>
  <si>
    <t>Internet dédié (test de charge)</t>
  </si>
  <si>
    <t>IT/Tech</t>
  </si>
  <si>
    <t>À faire</t>
  </si>
  <si>
    <t>Moyenne</t>
  </si>
  <si>
    <t>Option 100/100 Mbps</t>
  </si>
  <si>
    <t>Pack son &amp; lumière (devis + validation)</t>
  </si>
  <si>
    <t>Technique</t>
  </si>
  <si>
    <t>Inclut micro HF de secours</t>
  </si>
  <si>
    <t>Sécurité (agents) – dimensionnement</t>
  </si>
  <si>
    <t>HSE</t>
  </si>
  <si>
    <t>1 agent/100 pers. pic</t>
  </si>
  <si>
    <t>Nettoyage (montage/événement/démontage)</t>
  </si>
  <si>
    <t>Logistique</t>
  </si>
  <si>
    <t>Base m²·jour</t>
  </si>
  <si>
    <t>Mobilier (chaises/tables) – inventaire</t>
  </si>
  <si>
    <t>600 chaises, 30 tables</t>
  </si>
  <si>
    <t>Signalétique &amp; habillage</t>
  </si>
  <si>
    <t>Com/RP</t>
  </si>
  <si>
    <t>Plans niveau 1/2 + entrées</t>
  </si>
  <si>
    <t>Badges &amp; QR (génération + test)</t>
  </si>
  <si>
    <t>Accueil</t>
  </si>
  <si>
    <t>Lot tests iOS/Android</t>
  </si>
  <si>
    <t>Hôtes/Hôtesses – staffing &amp; briefing</t>
  </si>
  <si>
    <t>4 hôtes × 4 h</t>
  </si>
  <si>
    <t>Répétition scène (Run of Show)</t>
  </si>
  <si>
    <t>Régie</t>
  </si>
  <si>
    <t>Minutage, entrées/sorties</t>
  </si>
  <si>
    <t>Brief sécurité &amp; évacuation</t>
  </si>
  <si>
    <t>Plan de rassemblement</t>
  </si>
  <si>
    <t>Solde facture salle</t>
  </si>
  <si>
    <t>Échéance J-1</t>
  </si>
  <si>
    <t>Ouverture accueil / contrôle d’accès</t>
  </si>
  <si>
    <t>Scanner QR + file PMR</t>
  </si>
  <si>
    <t>Démontage &amp; état des lieux</t>
  </si>
  <si>
    <t>Check inventaire</t>
  </si>
  <si>
    <t>Clôture &amp; factures (achats, techniques)</t>
  </si>
  <si>
    <t>Avoirs éventuels</t>
  </si>
  <si>
    <t>Revue de presse &amp; remerciements</t>
  </si>
  <si>
    <t>Galerie photo + envoi</t>
  </si>
  <si>
    <t>Note de clôture (écarts, leçons)</t>
  </si>
  <si>
    <t>Rétro en 1 page</t>
  </si>
  <si>
    <t>Total prévu</t>
  </si>
  <si>
    <t>Total réalisé</t>
  </si>
  <si>
    <t>SIMULATION BUDGET — LOCATION SALLE</t>
  </si>
  <si>
    <t>PARAMÈTRES GÉNÉRAUX</t>
  </si>
  <si>
    <t>Devise</t>
  </si>
  <si>
    <t>EUR</t>
  </si>
  <si>
    <t>TVA (%)</t>
  </si>
  <si>
    <t>Remise globale (%)</t>
  </si>
  <si>
    <t>CAPACITÉ &amp; DURÉE</t>
  </si>
  <si>
    <t>TARIF DE BASE</t>
  </si>
  <si>
    <t>Capacité assise (places)</t>
  </si>
  <si>
    <t>Type de tarification</t>
  </si>
  <si>
    <t>Forfait journée</t>
  </si>
  <si>
    <t>Surface utile (m²)</t>
  </si>
  <si>
    <t>Tarif unitaire HT (€)</t>
  </si>
  <si>
    <t>Nb jours événement</t>
  </si>
  <si>
    <t>Quantité (auto)</t>
  </si>
  <si>
    <t>Nb jours montage</t>
  </si>
  <si>
    <t>Sous-total base HT (€)</t>
  </si>
  <si>
    <t>Nb jours démontage</t>
  </si>
  <si>
    <t>Heures/jour</t>
  </si>
  <si>
    <t>Heures de nuit (&gt;22h) / jour</t>
  </si>
  <si>
    <t>Week-end ? (Oui/Non)</t>
  </si>
  <si>
    <t>Non</t>
  </si>
  <si>
    <t>SERVICES &amp; OPTIONS (HT)</t>
  </si>
  <si>
    <t>Inclure (Oui/Non)</t>
  </si>
  <si>
    <t>Service</t>
  </si>
  <si>
    <t>Unité</t>
  </si>
  <si>
    <t>Qté</t>
  </si>
  <si>
    <t>Prix unitaire (€ HT)</t>
  </si>
  <si>
    <t>Sous-total (€ HT)</t>
  </si>
  <si>
    <t>Pack son &amp; lumière</t>
  </si>
  <si>
    <t>forfait/jour</t>
  </si>
  <si>
    <t>Scène / Estrade</t>
  </si>
  <si>
    <t>forfait</t>
  </si>
  <si>
    <t>Mobilier (chaises/tables)</t>
  </si>
  <si>
    <t>unité</t>
  </si>
  <si>
    <t>Internet dédié</t>
  </si>
  <si>
    <t>Sécurité (agents)</t>
  </si>
  <si>
    <t>agent·h</t>
  </si>
  <si>
    <t>Nettoyage</t>
  </si>
  <si>
    <t>m²·jour</t>
  </si>
  <si>
    <t>Électricité additionnelle</t>
  </si>
  <si>
    <t>Gardiennage nuit</t>
  </si>
  <si>
    <t>h</t>
  </si>
  <si>
    <t>Hôtes/Hôtesses</t>
  </si>
  <si>
    <t>Vestiaire / consigne</t>
  </si>
  <si>
    <t>MAJORATIONS &amp; AJUSTEMENTS</t>
  </si>
  <si>
    <t>Majoration week-end (%)</t>
  </si>
  <si>
    <t>Majoration nuit (%)</t>
  </si>
  <si>
    <t>Frais de dossier (forfait HT)</t>
  </si>
  <si>
    <t>RÉCAPITULATIF</t>
  </si>
  <si>
    <t>Total base HT (€)</t>
  </si>
  <si>
    <t>Total services HT (€)</t>
  </si>
  <si>
    <t>Majoration week-end (€)</t>
  </si>
  <si>
    <t>Majoration nuit (€)</t>
  </si>
  <si>
    <t>Frais de dossier (€)</t>
  </si>
  <si>
    <t>Remise HT (€)</t>
  </si>
  <si>
    <t>Sous-total HT (€)</t>
  </si>
  <si>
    <t>TVA (€)</t>
  </si>
  <si>
    <t>TOTAL TTC (€)</t>
  </si>
  <si>
    <t>Checklist LOCATION SALLE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</si>
</sst>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\€"/>
  </numFmts>
  <fonts count="8" x14ac:knownFonts="1">
    <font>
      <sz val="11"/>
      <color theme="1"/>
      <name val="Calibri"/>
      <family val="2"/>
      <scheme val="minor"/>
    </font>
    <font>
      <b/>
      <sz val="14"/>
      <color rgb="FFC9A227"/>
      <name val="Calibri"/>
      <family val="2"/>
    </font>
    <font>
      <b/>
      <sz val="12"/>
      <name val="Calibri"/>
      <family val="2"/>
    </font>
    <font>
      <b/>
      <sz val="11"/>
      <color rgb="FFFFFFFF"/>
      <name val="Calibri"/>
      <family val="2"/>
    </font>
    <font>
      <b/>
      <sz val="11"/>
      <name val="Calibri"/>
      <family val="2"/>
    </font>
    <font>
      <b/>
      <sz val="13"/>
      <color rgb="FFC9A227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DAEEF3"/>
      </patternFill>
    </fill>
    <fill>
      <patternFill patternType="solid">
        <fgColor rgb="FFF2F2F2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3" fillId="2" borderId="0" xfId="0" applyFont="1" applyFill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0" fillId="3" borderId="0" xfId="0" applyFill="1"/>
    <xf numFmtId="164" fontId="0" fillId="3" borderId="0" xfId="0" applyNumberFormat="1" applyFill="1"/>
    <xf numFmtId="0" fontId="0" fillId="4" borderId="0" xfId="0" applyFill="1"/>
    <xf numFmtId="164" fontId="0" fillId="4" borderId="0" xfId="0" applyNumberFormat="1" applyFill="1"/>
    <xf numFmtId="0" fontId="3" fillId="2" borderId="0" xfId="0" applyFont="1" applyFill="1"/>
    <xf numFmtId="14" fontId="0" fillId="0" borderId="0" xfId="0" applyNumberFormat="1"/>
    <xf numFmtId="164" fontId="0" fillId="0" borderId="0" xfId="0" applyNumberFormat="1"/>
    <xf numFmtId="0" fontId="3" fillId="0" borderId="0" xfId="0" applyFont="1"/>
    <xf numFmtId="0" fontId="7" fillId="5" borderId="0" xfId="0" applyFont="1" applyFill="1" applyAlignment="1">
      <alignment horizontal="center"/>
    </xf>
    <xf numFmtId="0" fontId="6" fillId="6" borderId="0" xfId="0" applyFont="1" applyFill="1"/>
  </cellXfs>
  <cellStyles count="1">
    <cellStyle name="Normal" xfId="0" builtinId="0"/>
  </cellStyles>
  <dxfs count="1">
    <dxf>
      <fill>
        <patternFill patternType="solid">
          <fgColor rgb="FFFFF2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9"/>
  <sheetViews>
    <sheetView zoomScale="68" zoomScaleNormal="68" workbookViewId="0">
      <selection activeCell="D4" sqref="D4"/>
    </sheetView>
  </sheetViews>
  <sheetFormatPr baseColWidth="10" defaultColWidth="9.140625" defaultRowHeight="15" x14ac:dyDescent="0.25"/>
  <cols>
    <col min="1" max="1" width="33.7109375" customWidth="1"/>
  </cols>
  <sheetData>
    <row r="1" spans="1:1" ht="141.75" customHeight="1" x14ac:dyDescent="0.3">
      <c r="A1" s="1" t="s">
        <v>0</v>
      </c>
    </row>
    <row r="2" spans="1:1" x14ac:dyDescent="0.25">
      <c r="A2" s="2"/>
    </row>
    <row r="3" spans="1:1" ht="22.5" customHeight="1" x14ac:dyDescent="0.25">
      <c r="A3" s="3" t="s">
        <v>1</v>
      </c>
    </row>
    <row r="4" spans="1:1" ht="113.25" customHeight="1" x14ac:dyDescent="0.25">
      <c r="A4" s="2" t="s">
        <v>2</v>
      </c>
    </row>
    <row r="5" spans="1:1" ht="98.25" customHeight="1" x14ac:dyDescent="0.25">
      <c r="A5" s="2" t="s">
        <v>3</v>
      </c>
    </row>
    <row r="6" spans="1:1" ht="96" customHeight="1" x14ac:dyDescent="0.25">
      <c r="A6" s="2" t="s">
        <v>4</v>
      </c>
    </row>
    <row r="7" spans="1:1" ht="30" x14ac:dyDescent="0.25">
      <c r="A7" s="2" t="s">
        <v>5</v>
      </c>
    </row>
    <row r="8" spans="1:1" ht="60" customHeight="1" x14ac:dyDescent="0.25">
      <c r="A8" s="2" t="s">
        <v>6</v>
      </c>
    </row>
    <row r="9" spans="1:1" x14ac:dyDescent="0.25">
      <c r="A9" s="2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4"/>
  <sheetViews>
    <sheetView tabSelected="1" zoomScale="80" zoomScaleNormal="80" workbookViewId="0">
      <pane ySplit="1" topLeftCell="A2" activePane="bottomLeft" state="frozen"/>
      <selection pane="bottomLeft" activeCell="A26" sqref="A26"/>
    </sheetView>
  </sheetViews>
  <sheetFormatPr baseColWidth="10" defaultColWidth="9.140625" defaultRowHeight="15" x14ac:dyDescent="0.25"/>
  <cols>
    <col min="1" max="1" width="46.42578125" customWidth="1"/>
    <col min="2" max="2" width="15.28515625" customWidth="1"/>
    <col min="3" max="3" width="13.42578125" customWidth="1"/>
    <col min="4" max="4" width="18" customWidth="1"/>
    <col min="5" max="5" width="11.5703125" customWidth="1"/>
    <col min="6" max="6" width="9.42578125" bestFit="1" customWidth="1"/>
    <col min="7" max="7" width="18" customWidth="1"/>
    <col min="8" max="8" width="14.42578125" bestFit="1" customWidth="1"/>
    <col min="9" max="9" width="29.28515625" customWidth="1"/>
    <col min="14" max="14" width="18.140625" customWidth="1"/>
  </cols>
  <sheetData>
    <row r="1" spans="1:14" x14ac:dyDescent="0.25">
      <c r="A1" s="4" t="s">
        <v>7</v>
      </c>
      <c r="B1" s="4" t="s">
        <v>8</v>
      </c>
      <c r="C1" s="4" t="s">
        <v>9</v>
      </c>
      <c r="D1" s="4" t="s">
        <v>10</v>
      </c>
      <c r="E1" s="4" t="s">
        <v>11</v>
      </c>
      <c r="F1" s="4" t="s">
        <v>12</v>
      </c>
      <c r="G1" s="4" t="s">
        <v>13</v>
      </c>
      <c r="H1" s="4" t="s">
        <v>14</v>
      </c>
      <c r="I1" s="4" t="s">
        <v>15</v>
      </c>
    </row>
    <row r="2" spans="1:14" x14ac:dyDescent="0.25">
      <c r="A2" t="s">
        <v>16</v>
      </c>
      <c r="B2" t="s">
        <v>17</v>
      </c>
      <c r="C2" s="12">
        <v>45956</v>
      </c>
      <c r="D2" s="12">
        <v>45961</v>
      </c>
      <c r="E2" t="s">
        <v>18</v>
      </c>
      <c r="F2" t="s">
        <v>19</v>
      </c>
      <c r="G2" s="13">
        <v>0</v>
      </c>
      <c r="H2" s="13"/>
      <c r="I2" t="s">
        <v>20</v>
      </c>
    </row>
    <row r="3" spans="1:14" x14ac:dyDescent="0.25">
      <c r="A3" t="s">
        <v>21</v>
      </c>
      <c r="B3" t="s">
        <v>22</v>
      </c>
      <c r="C3" s="12">
        <v>45958</v>
      </c>
      <c r="D3" s="12">
        <v>45966</v>
      </c>
      <c r="E3" t="s">
        <v>18</v>
      </c>
      <c r="F3" t="s">
        <v>19</v>
      </c>
      <c r="G3" s="13">
        <v>2500</v>
      </c>
      <c r="H3" s="13"/>
      <c r="I3" t="s">
        <v>23</v>
      </c>
    </row>
    <row r="4" spans="1:14" x14ac:dyDescent="0.25">
      <c r="A4" t="s">
        <v>24</v>
      </c>
      <c r="B4" t="s">
        <v>25</v>
      </c>
      <c r="C4" s="12">
        <v>45971</v>
      </c>
      <c r="D4" s="12">
        <v>45976</v>
      </c>
      <c r="E4" t="s">
        <v>26</v>
      </c>
      <c r="F4" t="s">
        <v>19</v>
      </c>
      <c r="G4" s="13">
        <v>180</v>
      </c>
      <c r="H4" s="13"/>
      <c r="I4" t="s">
        <v>27</v>
      </c>
    </row>
    <row r="5" spans="1:14" x14ac:dyDescent="0.25">
      <c r="A5" t="s">
        <v>28</v>
      </c>
      <c r="B5" t="s">
        <v>29</v>
      </c>
      <c r="C5" s="12">
        <v>45974</v>
      </c>
      <c r="D5" s="12">
        <v>45981</v>
      </c>
      <c r="E5" t="s">
        <v>26</v>
      </c>
      <c r="F5" t="s">
        <v>19</v>
      </c>
      <c r="G5" s="13">
        <v>0</v>
      </c>
      <c r="H5" s="13"/>
      <c r="I5" t="s">
        <v>30</v>
      </c>
      <c r="K5" s="15" t="s">
        <v>133</v>
      </c>
      <c r="L5" s="15"/>
      <c r="M5" s="15"/>
      <c r="N5" s="15"/>
    </row>
    <row r="6" spans="1:14" x14ac:dyDescent="0.25">
      <c r="A6" t="s">
        <v>31</v>
      </c>
      <c r="B6" t="s">
        <v>32</v>
      </c>
      <c r="C6" s="12">
        <v>45978</v>
      </c>
      <c r="D6" s="12">
        <v>45986</v>
      </c>
      <c r="E6" t="s">
        <v>33</v>
      </c>
      <c r="F6" t="s">
        <v>34</v>
      </c>
      <c r="G6" s="13">
        <v>350</v>
      </c>
      <c r="H6" s="13"/>
      <c r="I6" t="s">
        <v>35</v>
      </c>
      <c r="K6" s="15"/>
      <c r="L6" s="15"/>
      <c r="M6" s="15"/>
      <c r="N6" s="15"/>
    </row>
    <row r="7" spans="1:14" x14ac:dyDescent="0.25">
      <c r="A7" t="s">
        <v>36</v>
      </c>
      <c r="B7" t="s">
        <v>37</v>
      </c>
      <c r="C7" s="12">
        <v>45976</v>
      </c>
      <c r="D7" s="12">
        <v>45984</v>
      </c>
      <c r="E7" t="s">
        <v>26</v>
      </c>
      <c r="F7" t="s">
        <v>19</v>
      </c>
      <c r="G7" s="13">
        <v>900</v>
      </c>
      <c r="H7" s="13"/>
      <c r="I7" t="s">
        <v>38</v>
      </c>
      <c r="K7" s="15"/>
      <c r="L7" s="15"/>
      <c r="M7" s="15"/>
      <c r="N7" s="15"/>
    </row>
    <row r="8" spans="1:14" x14ac:dyDescent="0.25">
      <c r="A8" t="s">
        <v>39</v>
      </c>
      <c r="B8" t="s">
        <v>40</v>
      </c>
      <c r="C8" s="12">
        <v>45981</v>
      </c>
      <c r="D8" s="12">
        <v>45988</v>
      </c>
      <c r="E8" t="s">
        <v>33</v>
      </c>
      <c r="F8" t="s">
        <v>19</v>
      </c>
      <c r="G8" s="13">
        <v>400</v>
      </c>
      <c r="H8" s="13"/>
      <c r="I8" t="s">
        <v>41</v>
      </c>
      <c r="K8" s="15"/>
      <c r="L8" s="15"/>
      <c r="M8" s="15"/>
      <c r="N8" s="15"/>
    </row>
    <row r="9" spans="1:14" x14ac:dyDescent="0.25">
      <c r="A9" t="s">
        <v>42</v>
      </c>
      <c r="B9" t="s">
        <v>43</v>
      </c>
      <c r="C9" s="12">
        <v>45986</v>
      </c>
      <c r="D9" s="12">
        <v>45992</v>
      </c>
      <c r="E9" t="s">
        <v>33</v>
      </c>
      <c r="F9" t="s">
        <v>34</v>
      </c>
      <c r="G9" s="13">
        <v>720</v>
      </c>
      <c r="H9" s="13"/>
      <c r="I9" t="s">
        <v>44</v>
      </c>
      <c r="K9" s="15"/>
      <c r="L9" s="15"/>
      <c r="M9" s="15"/>
      <c r="N9" s="15"/>
    </row>
    <row r="10" spans="1:14" x14ac:dyDescent="0.25">
      <c r="A10" t="s">
        <v>45</v>
      </c>
      <c r="B10" t="s">
        <v>43</v>
      </c>
      <c r="C10" s="12">
        <v>45984</v>
      </c>
      <c r="D10" s="12">
        <v>45991</v>
      </c>
      <c r="E10" t="s">
        <v>26</v>
      </c>
      <c r="F10" t="s">
        <v>34</v>
      </c>
      <c r="G10" s="13">
        <v>1000</v>
      </c>
      <c r="H10" s="13"/>
      <c r="I10" t="s">
        <v>46</v>
      </c>
      <c r="K10" s="15"/>
      <c r="L10" s="15"/>
      <c r="M10" s="15"/>
      <c r="N10" s="15"/>
    </row>
    <row r="11" spans="1:14" x14ac:dyDescent="0.25">
      <c r="A11" t="s">
        <v>47</v>
      </c>
      <c r="B11" t="s">
        <v>48</v>
      </c>
      <c r="C11" s="12">
        <v>45988</v>
      </c>
      <c r="D11" s="12">
        <v>45996</v>
      </c>
      <c r="E11" t="s">
        <v>33</v>
      </c>
      <c r="F11" t="s">
        <v>34</v>
      </c>
      <c r="G11" s="13">
        <v>600</v>
      </c>
      <c r="H11" s="13"/>
      <c r="I11" t="s">
        <v>49</v>
      </c>
      <c r="K11" s="15"/>
      <c r="L11" s="15"/>
      <c r="M11" s="15"/>
      <c r="N11" s="15"/>
    </row>
    <row r="12" spans="1:14" x14ac:dyDescent="0.25">
      <c r="A12" t="s">
        <v>50</v>
      </c>
      <c r="B12" t="s">
        <v>51</v>
      </c>
      <c r="C12" s="12">
        <v>45990</v>
      </c>
      <c r="D12" s="12">
        <v>45998</v>
      </c>
      <c r="E12" t="s">
        <v>33</v>
      </c>
      <c r="F12" t="s">
        <v>19</v>
      </c>
      <c r="G12" s="13">
        <v>120</v>
      </c>
      <c r="H12" s="13"/>
      <c r="I12" t="s">
        <v>52</v>
      </c>
      <c r="K12" s="15"/>
      <c r="L12" s="15"/>
      <c r="M12" s="15"/>
      <c r="N12" s="15"/>
    </row>
    <row r="13" spans="1:14" x14ac:dyDescent="0.25">
      <c r="A13" t="s">
        <v>53</v>
      </c>
      <c r="B13" t="s">
        <v>51</v>
      </c>
      <c r="C13" s="12">
        <v>45994</v>
      </c>
      <c r="D13" s="12">
        <v>46001</v>
      </c>
      <c r="E13" t="s">
        <v>33</v>
      </c>
      <c r="F13" t="s">
        <v>34</v>
      </c>
      <c r="G13" s="13">
        <v>320</v>
      </c>
      <c r="H13" s="13"/>
      <c r="I13" t="s">
        <v>54</v>
      </c>
      <c r="K13" s="15"/>
      <c r="L13" s="15"/>
      <c r="M13" s="15"/>
      <c r="N13" s="15"/>
    </row>
    <row r="14" spans="1:14" x14ac:dyDescent="0.25">
      <c r="A14" t="s">
        <v>55</v>
      </c>
      <c r="B14" t="s">
        <v>56</v>
      </c>
      <c r="C14" s="12">
        <v>45999</v>
      </c>
      <c r="D14" s="12">
        <v>46003</v>
      </c>
      <c r="E14" t="s">
        <v>33</v>
      </c>
      <c r="F14" t="s">
        <v>19</v>
      </c>
      <c r="G14" s="13">
        <v>0</v>
      </c>
      <c r="H14" s="13"/>
      <c r="I14" t="s">
        <v>57</v>
      </c>
      <c r="K14" s="15"/>
      <c r="L14" s="15"/>
      <c r="M14" s="15"/>
      <c r="N14" s="15"/>
    </row>
    <row r="15" spans="1:14" x14ac:dyDescent="0.25">
      <c r="A15" t="s">
        <v>58</v>
      </c>
      <c r="B15" t="s">
        <v>40</v>
      </c>
      <c r="C15" s="12">
        <v>46000</v>
      </c>
      <c r="D15" s="12">
        <v>46004</v>
      </c>
      <c r="E15" t="s">
        <v>33</v>
      </c>
      <c r="F15" t="s">
        <v>19</v>
      </c>
      <c r="G15" s="13">
        <v>0</v>
      </c>
      <c r="H15" s="13"/>
      <c r="I15" t="s">
        <v>59</v>
      </c>
      <c r="K15" s="15"/>
      <c r="L15" s="15"/>
      <c r="M15" s="15"/>
      <c r="N15" s="15"/>
    </row>
    <row r="16" spans="1:14" x14ac:dyDescent="0.25">
      <c r="A16" t="s">
        <v>60</v>
      </c>
      <c r="B16" t="s">
        <v>25</v>
      </c>
      <c r="C16" s="12">
        <v>46003</v>
      </c>
      <c r="D16" s="12">
        <v>46005</v>
      </c>
      <c r="E16" t="s">
        <v>33</v>
      </c>
      <c r="F16" t="s">
        <v>19</v>
      </c>
      <c r="G16" s="13">
        <v>1750</v>
      </c>
      <c r="H16" s="13"/>
      <c r="I16" t="s">
        <v>61</v>
      </c>
      <c r="K16" s="15"/>
      <c r="L16" s="15"/>
      <c r="M16" s="15"/>
      <c r="N16" s="15"/>
    </row>
    <row r="17" spans="1:14" x14ac:dyDescent="0.25">
      <c r="A17" t="s">
        <v>62</v>
      </c>
      <c r="B17" t="s">
        <v>51</v>
      </c>
      <c r="C17" s="12">
        <v>46006</v>
      </c>
      <c r="D17" s="12">
        <v>46006</v>
      </c>
      <c r="E17" t="s">
        <v>33</v>
      </c>
      <c r="F17" t="s">
        <v>19</v>
      </c>
      <c r="G17" s="13">
        <v>0</v>
      </c>
      <c r="H17" s="13"/>
      <c r="I17" t="s">
        <v>63</v>
      </c>
      <c r="K17" s="15"/>
      <c r="L17" s="15"/>
      <c r="M17" s="15"/>
      <c r="N17" s="15"/>
    </row>
    <row r="18" spans="1:14" x14ac:dyDescent="0.25">
      <c r="A18" t="s">
        <v>64</v>
      </c>
      <c r="B18" t="s">
        <v>43</v>
      </c>
      <c r="C18" s="12">
        <v>46007</v>
      </c>
      <c r="D18" s="12">
        <v>46007</v>
      </c>
      <c r="E18" t="s">
        <v>33</v>
      </c>
      <c r="F18" t="s">
        <v>34</v>
      </c>
      <c r="G18" s="13">
        <v>0</v>
      </c>
      <c r="H18" s="13"/>
      <c r="I18" t="s">
        <v>65</v>
      </c>
    </row>
    <row r="19" spans="1:14" x14ac:dyDescent="0.25">
      <c r="A19" t="s">
        <v>66</v>
      </c>
      <c r="B19" t="s">
        <v>25</v>
      </c>
      <c r="C19" s="12">
        <v>46008</v>
      </c>
      <c r="D19" s="12">
        <v>46013</v>
      </c>
      <c r="E19" t="s">
        <v>33</v>
      </c>
      <c r="F19" t="s">
        <v>34</v>
      </c>
      <c r="G19" s="13">
        <v>0</v>
      </c>
      <c r="H19" s="13"/>
      <c r="I19" t="s">
        <v>67</v>
      </c>
    </row>
    <row r="20" spans="1:14" x14ac:dyDescent="0.25">
      <c r="A20" t="s">
        <v>68</v>
      </c>
      <c r="B20" t="s">
        <v>48</v>
      </c>
      <c r="C20" s="12">
        <v>46007</v>
      </c>
      <c r="D20" s="12">
        <v>46011</v>
      </c>
      <c r="E20" t="s">
        <v>33</v>
      </c>
      <c r="F20" t="s">
        <v>34</v>
      </c>
      <c r="G20" s="13">
        <v>0</v>
      </c>
      <c r="H20" s="13"/>
      <c r="I20" t="s">
        <v>69</v>
      </c>
    </row>
    <row r="21" spans="1:14" x14ac:dyDescent="0.25">
      <c r="A21" t="s">
        <v>70</v>
      </c>
      <c r="B21" t="s">
        <v>17</v>
      </c>
      <c r="C21" s="12">
        <v>46009</v>
      </c>
      <c r="D21" s="12">
        <v>46016</v>
      </c>
      <c r="E21" t="s">
        <v>33</v>
      </c>
      <c r="F21" t="s">
        <v>34</v>
      </c>
      <c r="G21" s="13">
        <v>0</v>
      </c>
      <c r="H21" s="13"/>
      <c r="I21" t="s">
        <v>71</v>
      </c>
    </row>
    <row r="23" spans="1:14" x14ac:dyDescent="0.25">
      <c r="G23" s="14" t="s">
        <v>72</v>
      </c>
      <c r="H23" s="14" t="s">
        <v>73</v>
      </c>
    </row>
    <row r="24" spans="1:14" x14ac:dyDescent="0.25">
      <c r="G24" s="16">
        <f>SUM(G2:G21)</f>
        <v>8840</v>
      </c>
      <c r="H24" s="16">
        <f>SUM(H2:H21)</f>
        <v>0</v>
      </c>
    </row>
  </sheetData>
  <mergeCells count="1">
    <mergeCell ref="K5:N17"/>
  </mergeCells>
  <conditionalFormatting sqref="A2:I200">
    <cfRule type="expression" dxfId="0" priority="1">
      <formula>AND($E2&lt;&gt;"Fait",$D2&lt;TODAY())</formula>
    </cfRule>
  </conditionalFormatting>
  <dataValidations count="2">
    <dataValidation type="list" allowBlank="1" showInputMessage="1" showErrorMessage="1" sqref="E2:E200" xr:uid="{00000000-0002-0000-0100-000000000000}">
      <formula1>"À faire,En cours,Fait,Bloqué"</formula1>
    </dataValidation>
    <dataValidation type="list" allowBlank="1" showInputMessage="1" showErrorMessage="1" sqref="F2:F200" xr:uid="{00000000-0002-0000-0100-000001000000}">
      <formula1>"Haute,Moyenne,Basse"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8"/>
  <sheetViews>
    <sheetView workbookViewId="0">
      <pane ySplit="19" topLeftCell="A20" activePane="bottomLeft" state="frozen"/>
      <selection pane="bottomLeft" activeCell="G12" sqref="G12"/>
    </sheetView>
  </sheetViews>
  <sheetFormatPr baseColWidth="10" defaultColWidth="9.140625" defaultRowHeight="15" x14ac:dyDescent="0.25"/>
  <cols>
    <col min="1" max="1" width="28" customWidth="1"/>
    <col min="2" max="3" width="20" customWidth="1"/>
    <col min="4" max="4" width="26" customWidth="1"/>
    <col min="5" max="5" width="22" customWidth="1"/>
    <col min="6" max="6" width="20" customWidth="1"/>
  </cols>
  <sheetData>
    <row r="1" spans="1:5" ht="17.25" x14ac:dyDescent="0.3">
      <c r="A1" s="6" t="s">
        <v>74</v>
      </c>
    </row>
    <row r="3" spans="1:5" x14ac:dyDescent="0.25">
      <c r="A3" s="5" t="s">
        <v>75</v>
      </c>
    </row>
    <row r="4" spans="1:5" x14ac:dyDescent="0.25">
      <c r="A4" t="s">
        <v>76</v>
      </c>
      <c r="B4" s="7" t="s">
        <v>77</v>
      </c>
    </row>
    <row r="5" spans="1:5" x14ac:dyDescent="0.25">
      <c r="A5" t="s">
        <v>78</v>
      </c>
      <c r="B5" s="7">
        <v>20</v>
      </c>
    </row>
    <row r="6" spans="1:5" x14ac:dyDescent="0.25">
      <c r="A6" t="s">
        <v>79</v>
      </c>
      <c r="B6" s="7">
        <v>0</v>
      </c>
    </row>
    <row r="8" spans="1:5" x14ac:dyDescent="0.25">
      <c r="A8" s="5" t="s">
        <v>80</v>
      </c>
      <c r="D8" s="5" t="s">
        <v>81</v>
      </c>
    </row>
    <row r="9" spans="1:5" x14ac:dyDescent="0.25">
      <c r="A9" t="s">
        <v>82</v>
      </c>
      <c r="B9" s="7">
        <v>200</v>
      </c>
      <c r="D9" t="s">
        <v>83</v>
      </c>
      <c r="E9" s="7" t="s">
        <v>84</v>
      </c>
    </row>
    <row r="10" spans="1:5" x14ac:dyDescent="0.25">
      <c r="A10" t="s">
        <v>85</v>
      </c>
      <c r="B10" s="7">
        <v>600</v>
      </c>
      <c r="D10" t="s">
        <v>86</v>
      </c>
      <c r="E10" s="8">
        <v>2500</v>
      </c>
    </row>
    <row r="11" spans="1:5" x14ac:dyDescent="0.25">
      <c r="A11" t="s">
        <v>87</v>
      </c>
      <c r="B11" s="7">
        <v>1</v>
      </c>
      <c r="D11" t="s">
        <v>88</v>
      </c>
      <c r="E11" s="9">
        <f>IF(E9="Forfait journée",B11,IF(E9="Forfait demi-journée",B11*2,IF(E9="Horaire",B11*B14,IF(E9="Par m²·jour",B10*B11,IF(E9="Par siège·jour",B9*B11,0)))))</f>
        <v>1</v>
      </c>
    </row>
    <row r="12" spans="1:5" x14ac:dyDescent="0.25">
      <c r="A12" t="s">
        <v>89</v>
      </c>
      <c r="B12" s="7">
        <v>0</v>
      </c>
      <c r="D12" t="s">
        <v>90</v>
      </c>
      <c r="E12" s="10">
        <f>E10*E11</f>
        <v>2500</v>
      </c>
    </row>
    <row r="13" spans="1:5" x14ac:dyDescent="0.25">
      <c r="A13" t="s">
        <v>91</v>
      </c>
      <c r="B13" s="7">
        <v>0</v>
      </c>
    </row>
    <row r="14" spans="1:5" x14ac:dyDescent="0.25">
      <c r="A14" t="s">
        <v>92</v>
      </c>
      <c r="B14" s="7">
        <v>8</v>
      </c>
    </row>
    <row r="15" spans="1:5" x14ac:dyDescent="0.25">
      <c r="A15" t="s">
        <v>93</v>
      </c>
      <c r="B15" s="7">
        <v>0</v>
      </c>
    </row>
    <row r="16" spans="1:5" x14ac:dyDescent="0.25">
      <c r="A16" t="s">
        <v>94</v>
      </c>
      <c r="B16" s="7" t="s">
        <v>95</v>
      </c>
    </row>
    <row r="18" spans="1:6" x14ac:dyDescent="0.25">
      <c r="A18" s="5" t="s">
        <v>96</v>
      </c>
    </row>
    <row r="19" spans="1:6" x14ac:dyDescent="0.25">
      <c r="A19" s="11" t="s">
        <v>97</v>
      </c>
      <c r="B19" s="11" t="s">
        <v>98</v>
      </c>
      <c r="C19" s="11" t="s">
        <v>99</v>
      </c>
      <c r="D19" s="11" t="s">
        <v>100</v>
      </c>
      <c r="E19" s="11" t="s">
        <v>101</v>
      </c>
      <c r="F19" s="11" t="s">
        <v>102</v>
      </c>
    </row>
    <row r="20" spans="1:6" x14ac:dyDescent="0.25">
      <c r="A20" s="7" t="s">
        <v>95</v>
      </c>
      <c r="B20" s="7" t="s">
        <v>103</v>
      </c>
      <c r="C20" s="7" t="s">
        <v>104</v>
      </c>
      <c r="D20" s="7">
        <f>B11</f>
        <v>1</v>
      </c>
      <c r="E20" s="8">
        <v>900</v>
      </c>
      <c r="F20" s="10">
        <f t="shared" ref="F20:F31" si="0">IF($A20="Oui",$D20*$E20,0)</f>
        <v>0</v>
      </c>
    </row>
    <row r="21" spans="1:6" x14ac:dyDescent="0.25">
      <c r="A21" s="7" t="s">
        <v>95</v>
      </c>
      <c r="B21" s="7" t="s">
        <v>105</v>
      </c>
      <c r="C21" s="7" t="s">
        <v>106</v>
      </c>
      <c r="D21" s="7">
        <v>1</v>
      </c>
      <c r="E21" s="8">
        <v>1200</v>
      </c>
      <c r="F21" s="10">
        <f t="shared" si="0"/>
        <v>0</v>
      </c>
    </row>
    <row r="22" spans="1:6" x14ac:dyDescent="0.25">
      <c r="A22" s="7" t="s">
        <v>95</v>
      </c>
      <c r="B22" s="7" t="s">
        <v>107</v>
      </c>
      <c r="C22" s="7" t="s">
        <v>108</v>
      </c>
      <c r="D22" s="7">
        <f>B9</f>
        <v>200</v>
      </c>
      <c r="E22" s="8">
        <v>5</v>
      </c>
      <c r="F22" s="10">
        <f t="shared" si="0"/>
        <v>0</v>
      </c>
    </row>
    <row r="23" spans="1:6" x14ac:dyDescent="0.25">
      <c r="A23" s="7" t="s">
        <v>95</v>
      </c>
      <c r="B23" s="7" t="s">
        <v>109</v>
      </c>
      <c r="C23" s="7" t="s">
        <v>104</v>
      </c>
      <c r="D23" s="7">
        <f>B11</f>
        <v>1</v>
      </c>
      <c r="E23" s="8">
        <v>350</v>
      </c>
      <c r="F23" s="10">
        <f t="shared" si="0"/>
        <v>0</v>
      </c>
    </row>
    <row r="24" spans="1:6" x14ac:dyDescent="0.25">
      <c r="A24" s="7" t="s">
        <v>95</v>
      </c>
      <c r="B24" s="7" t="s">
        <v>110</v>
      </c>
      <c r="C24" s="7" t="s">
        <v>111</v>
      </c>
      <c r="D24" s="7">
        <f>B11*B14</f>
        <v>8</v>
      </c>
      <c r="E24" s="8">
        <v>25</v>
      </c>
      <c r="F24" s="10">
        <f t="shared" si="0"/>
        <v>0</v>
      </c>
    </row>
    <row r="25" spans="1:6" x14ac:dyDescent="0.25">
      <c r="A25" s="7" t="s">
        <v>95</v>
      </c>
      <c r="B25" s="7" t="s">
        <v>112</v>
      </c>
      <c r="C25" s="7" t="s">
        <v>113</v>
      </c>
      <c r="D25" s="7">
        <f>B10*(B11+B12+B13)</f>
        <v>600</v>
      </c>
      <c r="E25" s="8">
        <v>1.2</v>
      </c>
      <c r="F25" s="10">
        <f t="shared" si="0"/>
        <v>0</v>
      </c>
    </row>
    <row r="26" spans="1:6" x14ac:dyDescent="0.25">
      <c r="A26" s="7" t="s">
        <v>95</v>
      </c>
      <c r="B26" s="7" t="s">
        <v>114</v>
      </c>
      <c r="C26" s="7" t="s">
        <v>104</v>
      </c>
      <c r="D26" s="7">
        <f>B11</f>
        <v>1</v>
      </c>
      <c r="E26" s="8">
        <v>280</v>
      </c>
      <c r="F26" s="10">
        <f t="shared" si="0"/>
        <v>0</v>
      </c>
    </row>
    <row r="27" spans="1:6" x14ac:dyDescent="0.25">
      <c r="A27" s="7" t="s">
        <v>95</v>
      </c>
      <c r="B27" s="7" t="s">
        <v>115</v>
      </c>
      <c r="C27" s="7" t="s">
        <v>116</v>
      </c>
      <c r="D27" s="7">
        <f>B11*B15</f>
        <v>0</v>
      </c>
      <c r="E27" s="8">
        <v>30</v>
      </c>
      <c r="F27" s="10">
        <f t="shared" si="0"/>
        <v>0</v>
      </c>
    </row>
    <row r="28" spans="1:6" x14ac:dyDescent="0.25">
      <c r="A28" s="7" t="s">
        <v>95</v>
      </c>
      <c r="B28" s="7" t="s">
        <v>24</v>
      </c>
      <c r="C28" s="7" t="s">
        <v>106</v>
      </c>
      <c r="D28" s="7">
        <v>1</v>
      </c>
      <c r="E28" s="8">
        <v>180</v>
      </c>
      <c r="F28" s="10">
        <f t="shared" si="0"/>
        <v>0</v>
      </c>
    </row>
    <row r="29" spans="1:6" x14ac:dyDescent="0.25">
      <c r="A29" s="7" t="s">
        <v>95</v>
      </c>
      <c r="B29" s="7" t="s">
        <v>47</v>
      </c>
      <c r="C29" s="7" t="s">
        <v>106</v>
      </c>
      <c r="D29" s="7">
        <v>1</v>
      </c>
      <c r="E29" s="8">
        <v>600</v>
      </c>
      <c r="F29" s="10">
        <f t="shared" si="0"/>
        <v>0</v>
      </c>
    </row>
    <row r="30" spans="1:6" x14ac:dyDescent="0.25">
      <c r="A30" s="7" t="s">
        <v>95</v>
      </c>
      <c r="B30" s="7" t="s">
        <v>117</v>
      </c>
      <c r="C30" s="7" t="s">
        <v>116</v>
      </c>
      <c r="D30" s="7">
        <f>B11*B14</f>
        <v>8</v>
      </c>
      <c r="E30" s="8">
        <v>20</v>
      </c>
      <c r="F30" s="10">
        <f t="shared" si="0"/>
        <v>0</v>
      </c>
    </row>
    <row r="31" spans="1:6" x14ac:dyDescent="0.25">
      <c r="A31" s="7" t="s">
        <v>95</v>
      </c>
      <c r="B31" s="7" t="s">
        <v>118</v>
      </c>
      <c r="C31" s="7" t="s">
        <v>104</v>
      </c>
      <c r="D31" s="7">
        <f>B11</f>
        <v>1</v>
      </c>
      <c r="E31" s="8">
        <v>150</v>
      </c>
      <c r="F31" s="10">
        <f t="shared" si="0"/>
        <v>0</v>
      </c>
    </row>
    <row r="34" spans="1:5" x14ac:dyDescent="0.25">
      <c r="A34" s="5" t="s">
        <v>119</v>
      </c>
    </row>
    <row r="35" spans="1:5" x14ac:dyDescent="0.25">
      <c r="A35" t="s">
        <v>120</v>
      </c>
      <c r="B35" s="7">
        <v>10</v>
      </c>
    </row>
    <row r="36" spans="1:5" x14ac:dyDescent="0.25">
      <c r="A36" t="s">
        <v>121</v>
      </c>
      <c r="B36" s="7">
        <v>15</v>
      </c>
    </row>
    <row r="37" spans="1:5" x14ac:dyDescent="0.25">
      <c r="A37" t="s">
        <v>122</v>
      </c>
      <c r="B37" s="7">
        <v>0</v>
      </c>
    </row>
    <row r="39" spans="1:5" x14ac:dyDescent="0.25">
      <c r="D39" s="5" t="s">
        <v>123</v>
      </c>
    </row>
    <row r="40" spans="1:5" x14ac:dyDescent="0.25">
      <c r="D40" t="s">
        <v>124</v>
      </c>
      <c r="E40" s="10">
        <f>E12</f>
        <v>2500</v>
      </c>
    </row>
    <row r="41" spans="1:5" x14ac:dyDescent="0.25">
      <c r="D41" t="s">
        <v>125</v>
      </c>
      <c r="E41" s="10">
        <f>SUM(F20:F31)</f>
        <v>0</v>
      </c>
    </row>
    <row r="42" spans="1:5" x14ac:dyDescent="0.25">
      <c r="D42" t="s">
        <v>126</v>
      </c>
      <c r="E42" s="10">
        <f>IF(B16="Oui",(E40+E41)*B35/100,0)</f>
        <v>0</v>
      </c>
    </row>
    <row r="43" spans="1:5" x14ac:dyDescent="0.25">
      <c r="D43" t="s">
        <v>127</v>
      </c>
      <c r="E43" s="10">
        <f>IF(B15&gt;0,(E40+E41)*B36/100,0)</f>
        <v>0</v>
      </c>
    </row>
    <row r="44" spans="1:5" x14ac:dyDescent="0.25">
      <c r="D44" t="s">
        <v>128</v>
      </c>
      <c r="E44" s="10">
        <f>B37</f>
        <v>0</v>
      </c>
    </row>
    <row r="45" spans="1:5" x14ac:dyDescent="0.25">
      <c r="D45" t="s">
        <v>129</v>
      </c>
      <c r="E45" s="10">
        <f>-(E40+E41+E42+E43+E44)*B6/100</f>
        <v>0</v>
      </c>
    </row>
    <row r="46" spans="1:5" x14ac:dyDescent="0.25">
      <c r="D46" t="s">
        <v>130</v>
      </c>
      <c r="E46" s="10">
        <f>SUM(E40:E45)</f>
        <v>2500</v>
      </c>
    </row>
    <row r="47" spans="1:5" x14ac:dyDescent="0.25">
      <c r="D47" t="s">
        <v>131</v>
      </c>
      <c r="E47" s="10">
        <f>E46*B5/100</f>
        <v>500</v>
      </c>
    </row>
    <row r="48" spans="1:5" x14ac:dyDescent="0.25">
      <c r="D48" t="s">
        <v>132</v>
      </c>
      <c r="E48" s="10">
        <f>E46+E47</f>
        <v>3000</v>
      </c>
    </row>
  </sheetData>
  <dataValidations count="3">
    <dataValidation type="list" allowBlank="1" showInputMessage="1" showErrorMessage="1" sqref="B16" xr:uid="{00000000-0002-0000-0200-000000000000}">
      <formula1>"Oui,Non"</formula1>
    </dataValidation>
    <dataValidation type="list" showInputMessage="1" showErrorMessage="1" sqref="E9" xr:uid="{00000000-0002-0000-0200-000001000000}">
      <formula1>"Forfait journée,Forfait demi-journée,Horaire,Par m²·jour,Par siège·jour"</formula1>
    </dataValidation>
    <dataValidation type="list" showInputMessage="1" showErrorMessage="1" sqref="A20:A31" xr:uid="{00000000-0002-0000-0200-000002000000}">
      <formula1>"Oui,Non"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Paramètre</vt:lpstr>
      <vt:lpstr>Checklist</vt:lpstr>
      <vt:lpstr>Budget Salle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2025-10-26T15:10:32Z</dcterms:created>
  <dcterms:modified xsi:type="dcterms:W3CDTF">2025-10-26T15:35:26Z</dcterms:modified>
</cp:coreProperties>
</file>