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Echeancier" sheetId="1" r:id="rId1"/>
    <sheet name="Suivi" sheetId="2" r:id="rId2"/>
    <sheet name="Mode d'emploi" sheetId="3" r:id="rId3"/>
  </sheets>
  <definedNames>
    <definedName name="_xlnm._FilterDatabase" localSheetId="0" hidden="1">Echeancier!$A$1:$Q$200</definedName>
  </definedNames>
  <calcPr calcId="124519" fullCalcOnLoad="1"/>
</workbook>
</file>

<file path=xl/sharedStrings.xml><?xml version="1.0" encoding="utf-8"?>
<sst xmlns="http://schemas.openxmlformats.org/spreadsheetml/2006/main" count="222" uniqueCount="99">
  <si>
    <t>N°</t>
  </si>
  <si>
    <t>Bénéficiaire / Client</t>
  </si>
  <si>
    <t>Référence</t>
  </si>
  <si>
    <t>Date émission</t>
  </si>
  <si>
    <t>Échéance</t>
  </si>
  <si>
    <t>Montant TTC</t>
  </si>
  <si>
    <t>% Acompte</t>
  </si>
  <si>
    <t>Acompte (€)</t>
  </si>
  <si>
    <t>Retenue (€)</t>
  </si>
  <si>
    <t>Montant dû (€)</t>
  </si>
  <si>
    <t>Paiements cumulés (€)</t>
  </si>
  <si>
    <t>Reste à payer (€)</t>
  </si>
  <si>
    <t>Statut</t>
  </si>
  <si>
    <t>Mode de paiement</t>
  </si>
  <si>
    <t>Dernier paiement</t>
  </si>
  <si>
    <t>Jours de retard</t>
  </si>
  <si>
    <t>Notes</t>
  </si>
  <si>
    <t>Société Martin</t>
  </si>
  <si>
    <t>FAC-2025-001</t>
  </si>
  <si>
    <t>Chèque</t>
  </si>
  <si>
    <t>Réglé</t>
  </si>
  <si>
    <t>Fromagerie Duval</t>
  </si>
  <si>
    <t>FAC-2025-002</t>
  </si>
  <si>
    <t>Prélèvement</t>
  </si>
  <si>
    <t>Paiement partiel</t>
  </si>
  <si>
    <t>Boucherie Bernard</t>
  </si>
  <si>
    <t>FAC-2025-003</t>
  </si>
  <si>
    <t>Virement</t>
  </si>
  <si>
    <t>Primeurs Lafleur</t>
  </si>
  <si>
    <t>FAC-2025-004</t>
  </si>
  <si>
    <t>Carte</t>
  </si>
  <si>
    <t>Traiteur Casa</t>
  </si>
  <si>
    <t>FAC-2025-005</t>
  </si>
  <si>
    <t>Espèces</t>
  </si>
  <si>
    <t>FAC-2025-006</t>
  </si>
  <si>
    <t>Solde attendu</t>
  </si>
  <si>
    <t>FAC-2025-007</t>
  </si>
  <si>
    <t>FAC-2025-008</t>
  </si>
  <si>
    <t>FAC-2025-009</t>
  </si>
  <si>
    <t>FAC-2025-010</t>
  </si>
  <si>
    <t>FAC-2025-011</t>
  </si>
  <si>
    <t>Acompte reçu</t>
  </si>
  <si>
    <t>FAC-2025-012</t>
  </si>
  <si>
    <t>À relancer / planifier</t>
  </si>
  <si>
    <t>FAC-2025-013</t>
  </si>
  <si>
    <t>FAC-2025-014</t>
  </si>
  <si>
    <t>FAC-2025-015</t>
  </si>
  <si>
    <t>FAC-2025-016</t>
  </si>
  <si>
    <t>FAC-2025-017</t>
  </si>
  <si>
    <t>FAC-2025-018</t>
  </si>
  <si>
    <t>FAC-2025-019</t>
  </si>
  <si>
    <t>FAC-2025-020</t>
  </si>
  <si>
    <t>FAC-2025-021</t>
  </si>
  <si>
    <t>FAC-2025-022</t>
  </si>
  <si>
    <t>FAC-2025-023</t>
  </si>
  <si>
    <t>FAC-2025-024</t>
  </si>
  <si>
    <t>FAC-2025-025</t>
  </si>
  <si>
    <t>FAC-2025-026</t>
  </si>
  <si>
    <t>FAC-2025-027</t>
  </si>
  <si>
    <t>FAC-2025-028</t>
  </si>
  <si>
    <t>FAC-2025-029</t>
  </si>
  <si>
    <t>FAC-2025-030</t>
  </si>
  <si>
    <t>FAC-2025-031</t>
  </si>
  <si>
    <t>FAC-2025-032</t>
  </si>
  <si>
    <t>FAC-2025-033</t>
  </si>
  <si>
    <t>FAC-2025-034</t>
  </si>
  <si>
    <t>FAC-2025-035</t>
  </si>
  <si>
    <t>FAC-2025-036</t>
  </si>
  <si>
    <t>FAC-2025-037</t>
  </si>
  <si>
    <t>FAC-2025-038</t>
  </si>
  <si>
    <t>FAC-2025-039</t>
  </si>
  <si>
    <t>FAC-2025-040</t>
  </si>
  <si>
    <t>FAC-2025-041</t>
  </si>
  <si>
    <t>FAC-2025-042</t>
  </si>
  <si>
    <t>FAC-2025-043</t>
  </si>
  <si>
    <t>FAC-2025-044</t>
  </si>
  <si>
    <t>FAC-2025-045</t>
  </si>
  <si>
    <t>Échéancier — KPIs</t>
  </si>
  <si>
    <t>Total Montant TTC</t>
  </si>
  <si>
    <t>Total Montant dû</t>
  </si>
  <si>
    <t>Total payé</t>
  </si>
  <si>
    <t>Reste à payer</t>
  </si>
  <si>
    <t>Factures en retard (nombre)</t>
  </si>
  <si>
    <t>Montant en retard</t>
  </si>
  <si>
    <t>Nombre</t>
  </si>
  <si>
    <t>En attente</t>
  </si>
  <si>
    <t>Partiel</t>
  </si>
  <si>
    <t>En retard</t>
  </si>
  <si>
    <t>Mois</t>
  </si>
  <si>
    <t>10/2025</t>
  </si>
  <si>
    <t>11/2025</t>
  </si>
  <si>
    <t>12/2025</t>
  </si>
  <si>
    <t>01/2026</t>
  </si>
  <si>
    <t>02/2026</t>
  </si>
  <si>
    <t>03/2026</t>
  </si>
  <si>
    <t>Échéancier de paiement — Mode d’emploi (exemple PME)</t>
  </si>
  <si>
    <t>• Jeu de données réaliste multipériode pour activer tous les graphes et KPI.</t>
  </si>
  <si>
    <t>• Actualisez vos encaissements en colonne « Paiements cumulés (€) » ; le Statut et les Jours de retard se recalculent.</t>
  </si>
  <si>
    <t>• Filtrez « En retard » pour relances ; utilisez l’histogramme 6 mois pour planifier la trésorerie.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</si>
</sst>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#,##0.00 [$€-x-euro1];[Red]-#,##0.00 [$€-x-euro1]"/>
    <numFmt numFmtId="166" formatCode="0%"/>
  </numFmts>
  <fonts count="5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4"/>
      <color rgb="FF275A9F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275A9F"/>
        <bgColor indexed="64"/>
      </patternFill>
    </fill>
    <fill>
      <patternFill patternType="solid">
        <fgColor rgb="FFD2E4F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Border="1"/>
    <xf numFmtId="0" fontId="2" fillId="0" borderId="0" xfId="0" applyFont="1"/>
    <xf numFmtId="0" fontId="3" fillId="0" borderId="0" xfId="0" applyFont="1"/>
    <xf numFmtId="0" fontId="4" fillId="3" borderId="1" xfId="0" applyFont="1" applyFill="1" applyBorder="1"/>
  </cellXfs>
  <cellStyles count="1">
    <cellStyle name="Normal" xfId="0" builtinId="0"/>
  </cellStyles>
  <dxfs count="3">
    <dxf>
      <font>
        <color rgb="FF006100"/>
      </font>
      <fill>
        <patternFill>
          <bgColor rgb="FFC6EFCE"/>
        </patternFill>
      </fill>
    </dxf>
    <dxf>
      <font>
        <color rgb="FF7F6000"/>
      </font>
      <fill>
        <patternFill>
          <bgColor rgb="FFFFE699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factures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par statut</c:v>
          </c:tx>
          <c:dLbls>
            <c:showPercent val="1"/>
          </c:dLbls>
          <c:cat>
            <c:strRef>
              <c:f>Suivi!$A$13:$A$16</c:f>
              <c:strCache>
                <c:ptCount val="4"/>
                <c:pt idx="1">
                  <c:v>En attente</c:v>
                </c:pt>
                <c:pt idx="2">
                  <c:v>Partiel</c:v>
                </c:pt>
                <c:pt idx="3">
                  <c:v>En retard</c:v>
                </c:pt>
              </c:strCache>
            </c:strRef>
          </c:cat>
          <c:val>
            <c:numRef>
              <c:f>Suivi!$B$13:$B$16</c:f>
              <c:numCache>
                <c:formatCode>General</c:formatCode>
                <c:ptCount val="4"/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r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Reste à payer par mois d’échéance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Échéances à venir (6 mois)</c:v>
          </c:tx>
          <c:dLbls>
            <c:showVal val="1"/>
          </c:dLbls>
          <c:cat>
            <c:strRef>
              <c:f>Suivi!$A$21:$A$26</c:f>
              <c:strCache>
                <c:ptCount val="6"/>
                <c:pt idx="1">
                  <c:v>10/2025</c:v>
                </c:pt>
                <c:pt idx="2">
                  <c:v>11/2025</c:v>
                </c:pt>
                <c:pt idx="3">
                  <c:v>12/2025</c:v>
                </c:pt>
                <c:pt idx="4">
                  <c:v>01/2026</c:v>
                </c:pt>
                <c:pt idx="5">
                  <c:v>02/2026</c:v>
                </c:pt>
              </c:strCache>
            </c:strRef>
          </c:cat>
          <c:val>
            <c:numRef>
              <c:f>Suivi!$B$21:$B$26</c:f>
              <c:numCache>
                <c:formatCode>General</c:formatCode>
                <c:ptCount val="6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#,##0 [$€-x-euro1]" sourceLinked="0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</xdr:row>
      <xdr:rowOff>0</xdr:rowOff>
    </xdr:from>
    <xdr:to>
      <xdr:col>10</xdr:col>
      <xdr:colOff>123825</xdr:colOff>
      <xdr:row>26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19</xdr:row>
      <xdr:rowOff>0</xdr:rowOff>
    </xdr:from>
    <xdr:to>
      <xdr:col>10</xdr:col>
      <xdr:colOff>581025</xdr:colOff>
      <xdr:row>34</xdr:row>
      <xdr:rowOff>161925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0"/>
  <sheetViews>
    <sheetView tabSelected="1" zoomScale="110" zoomScaleNormal="110" workbookViewId="0">
      <pane ySplit="1" topLeftCell="A2" activePane="bottomLeft" state="frozen"/>
      <selection pane="bottomLeft"/>
    </sheetView>
  </sheetViews>
  <sheetFormatPr defaultRowHeight="15"/>
  <cols>
    <col min="1" max="1" width="5.7109375" customWidth="1"/>
    <col min="2" max="2" width="28.7109375" customWidth="1"/>
    <col min="3" max="3" width="18.7109375" customWidth="1"/>
    <col min="4" max="5" width="12.7109375" customWidth="1"/>
    <col min="6" max="6" width="14.7109375" customWidth="1"/>
    <col min="7" max="7" width="10.7109375" customWidth="1"/>
    <col min="8" max="8" width="13.7109375" customWidth="1"/>
    <col min="9" max="9" width="12.7109375" customWidth="1"/>
    <col min="10" max="10" width="14.7109375" customWidth="1"/>
    <col min="11" max="11" width="18.7109375" customWidth="1"/>
    <col min="12" max="12" width="16.7109375" customWidth="1"/>
    <col min="13" max="13" width="13.7109375" customWidth="1"/>
    <col min="14" max="14" width="16.7109375" customWidth="1"/>
    <col min="15" max="15" width="14.7109375" customWidth="1"/>
    <col min="16" max="16" width="12.7109375" customWidth="1"/>
    <col min="17" max="17" width="28.7109375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3">
        <v>45955</v>
      </c>
      <c r="E2" s="3">
        <v>45985</v>
      </c>
      <c r="F2" s="4">
        <v>580</v>
      </c>
      <c r="G2" s="5">
        <v>0.2</v>
      </c>
      <c r="H2" s="4">
        <f>F2*G2</f>
        <v>0</v>
      </c>
      <c r="I2" s="4">
        <v>50</v>
      </c>
      <c r="J2" s="4">
        <f>F2-H2-I2</f>
        <v>0</v>
      </c>
      <c r="K2" s="4">
        <v>580</v>
      </c>
      <c r="L2" s="4">
        <f>J2-K2</f>
        <v>0</v>
      </c>
      <c r="M2">
        <f>IF(L2&lt;=0,"Réglé",IF(TODAY()&gt;E2,"En retard",IF(K2&gt;0,"Partiel","En attente")))</f>
        <v>0</v>
      </c>
      <c r="N2" s="2" t="s">
        <v>19</v>
      </c>
      <c r="O2" s="3">
        <v>45982</v>
      </c>
      <c r="P2">
        <f>IF(L2&gt;0,MAX(0,TODAY()-E2),0)</f>
        <v>0</v>
      </c>
      <c r="Q2" s="2" t="s">
        <v>20</v>
      </c>
    </row>
    <row r="3" spans="1:17">
      <c r="A3" s="2">
        <v>2</v>
      </c>
      <c r="B3" s="2" t="s">
        <v>21</v>
      </c>
      <c r="C3" s="2" t="s">
        <v>22</v>
      </c>
      <c r="D3" s="3">
        <v>45957</v>
      </c>
      <c r="E3" s="3">
        <v>46002</v>
      </c>
      <c r="F3" s="4">
        <v>720</v>
      </c>
      <c r="G3" s="5">
        <v>0</v>
      </c>
      <c r="H3" s="4">
        <f>F3*G3</f>
        <v>0</v>
      </c>
      <c r="I3" s="4">
        <v>0</v>
      </c>
      <c r="J3" s="4">
        <f>F3-H3-I3</f>
        <v>0</v>
      </c>
      <c r="K3" s="4">
        <v>432</v>
      </c>
      <c r="L3" s="4">
        <f>J3-K3</f>
        <v>0</v>
      </c>
      <c r="M3">
        <f>IF(L3&lt;=0,"Réglé",IF(TODAY()&gt;E3,"En retard",IF(K3&gt;0,"Partiel","En attente")))</f>
        <v>0</v>
      </c>
      <c r="N3" s="2" t="s">
        <v>23</v>
      </c>
      <c r="O3" s="3">
        <v>46007</v>
      </c>
      <c r="P3">
        <f>IF(L3&gt;0,MAX(0,TODAY()-E3),0)</f>
        <v>0</v>
      </c>
      <c r="Q3" s="2" t="s">
        <v>24</v>
      </c>
    </row>
    <row r="4" spans="1:17">
      <c r="A4" s="2">
        <v>3</v>
      </c>
      <c r="B4" s="2" t="s">
        <v>25</v>
      </c>
      <c r="C4" s="2" t="s">
        <v>26</v>
      </c>
      <c r="D4" s="3">
        <v>45959</v>
      </c>
      <c r="E4" s="3">
        <v>46019</v>
      </c>
      <c r="F4" s="4">
        <v>860</v>
      </c>
      <c r="G4" s="5">
        <v>0</v>
      </c>
      <c r="H4" s="4">
        <f>F4*G4</f>
        <v>0</v>
      </c>
      <c r="I4" s="4">
        <v>0</v>
      </c>
      <c r="J4" s="4">
        <f>F4-H4-I4</f>
        <v>0</v>
      </c>
      <c r="K4" s="4">
        <v>860</v>
      </c>
      <c r="L4" s="4">
        <f>J4-K4</f>
        <v>0</v>
      </c>
      <c r="M4">
        <f>IF(L4&lt;=0,"Réglé",IF(TODAY()&gt;E4,"En retard",IF(K4&gt;0,"Partiel","En attente")))</f>
        <v>0</v>
      </c>
      <c r="N4" s="2" t="s">
        <v>27</v>
      </c>
      <c r="O4" s="3">
        <v>46016</v>
      </c>
      <c r="P4">
        <f>IF(L4&gt;0,MAX(0,TODAY()-E4),0)</f>
        <v>0</v>
      </c>
      <c r="Q4" s="2" t="s">
        <v>20</v>
      </c>
    </row>
    <row r="5" spans="1:17">
      <c r="A5" s="2">
        <v>4</v>
      </c>
      <c r="B5" s="2" t="s">
        <v>28</v>
      </c>
      <c r="C5" s="2" t="s">
        <v>29</v>
      </c>
      <c r="D5" s="3">
        <v>45961</v>
      </c>
      <c r="E5" s="3">
        <v>45991</v>
      </c>
      <c r="F5" s="4">
        <v>1000</v>
      </c>
      <c r="G5" s="5">
        <v>0.2</v>
      </c>
      <c r="H5" s="4">
        <f>F5*G5</f>
        <v>0</v>
      </c>
      <c r="I5" s="4">
        <v>0</v>
      </c>
      <c r="J5" s="4">
        <f>F5-H5-I5</f>
        <v>0</v>
      </c>
      <c r="K5" s="4">
        <v>600</v>
      </c>
      <c r="L5" s="4">
        <f>J5-K5</f>
        <v>0</v>
      </c>
      <c r="M5">
        <f>IF(L5&lt;=0,"Réglé",IF(TODAY()&gt;E5,"En retard",IF(K5&gt;0,"Partiel","En attente")))</f>
        <v>0</v>
      </c>
      <c r="N5" s="2" t="s">
        <v>30</v>
      </c>
      <c r="O5" s="3">
        <v>45996</v>
      </c>
      <c r="P5">
        <f>IF(L5&gt;0,MAX(0,TODAY()-E5),0)</f>
        <v>0</v>
      </c>
      <c r="Q5" s="2" t="s">
        <v>24</v>
      </c>
    </row>
    <row r="6" spans="1:17">
      <c r="A6" s="2">
        <v>5</v>
      </c>
      <c r="B6" s="2" t="s">
        <v>31</v>
      </c>
      <c r="C6" s="2" t="s">
        <v>32</v>
      </c>
      <c r="D6" s="3">
        <v>45963</v>
      </c>
      <c r="E6" s="3">
        <v>46008</v>
      </c>
      <c r="F6" s="4">
        <v>1140</v>
      </c>
      <c r="G6" s="5">
        <v>0</v>
      </c>
      <c r="H6" s="4">
        <f>F6*G6</f>
        <v>0</v>
      </c>
      <c r="I6" s="4">
        <v>0</v>
      </c>
      <c r="J6" s="4">
        <f>F6-H6-I6</f>
        <v>0</v>
      </c>
      <c r="K6" s="4">
        <v>1140</v>
      </c>
      <c r="L6" s="4">
        <f>J6-K6</f>
        <v>0</v>
      </c>
      <c r="M6">
        <f>IF(L6&lt;=0,"Réglé",IF(TODAY()&gt;E6,"En retard",IF(K6&gt;0,"Partiel","En attente")))</f>
        <v>0</v>
      </c>
      <c r="N6" s="2" t="s">
        <v>33</v>
      </c>
      <c r="O6" s="3">
        <v>46005</v>
      </c>
      <c r="P6">
        <f>IF(L6&gt;0,MAX(0,TODAY()-E6),0)</f>
        <v>0</v>
      </c>
      <c r="Q6" s="2" t="s">
        <v>20</v>
      </c>
    </row>
    <row r="7" spans="1:17">
      <c r="A7" s="2">
        <v>6</v>
      </c>
      <c r="B7" s="2" t="s">
        <v>17</v>
      </c>
      <c r="C7" s="2" t="s">
        <v>34</v>
      </c>
      <c r="D7" s="3">
        <v>45958</v>
      </c>
      <c r="E7" s="3">
        <v>45988</v>
      </c>
      <c r="F7" s="4">
        <v>660</v>
      </c>
      <c r="G7" s="5">
        <v>0.2</v>
      </c>
      <c r="H7" s="4">
        <f>F7*G7</f>
        <v>0</v>
      </c>
      <c r="I7" s="4">
        <v>50</v>
      </c>
      <c r="J7" s="4">
        <f>F7-H7-I7</f>
        <v>0</v>
      </c>
      <c r="K7" s="4">
        <v>462</v>
      </c>
      <c r="L7" s="4">
        <f>J7-K7</f>
        <v>0</v>
      </c>
      <c r="M7">
        <f>IF(L7&lt;=0,"Réglé",IF(TODAY()&gt;E7,"En retard",IF(K7&gt;0,"Partiel","En attente")))</f>
        <v>0</v>
      </c>
      <c r="N7" s="2" t="s">
        <v>19</v>
      </c>
      <c r="O7" s="3">
        <v>45987</v>
      </c>
      <c r="P7">
        <f>IF(L7&gt;0,MAX(0,TODAY()-E7),0)</f>
        <v>0</v>
      </c>
      <c r="Q7" s="2" t="s">
        <v>35</v>
      </c>
    </row>
    <row r="8" spans="1:17">
      <c r="A8" s="2">
        <v>7</v>
      </c>
      <c r="B8" s="2" t="s">
        <v>21</v>
      </c>
      <c r="C8" s="2" t="s">
        <v>36</v>
      </c>
      <c r="D8" s="3">
        <v>45960</v>
      </c>
      <c r="E8" s="3">
        <v>46005</v>
      </c>
      <c r="F8" s="4">
        <v>800</v>
      </c>
      <c r="G8" s="5">
        <v>0</v>
      </c>
      <c r="H8" s="4">
        <f>F8*G8</f>
        <v>0</v>
      </c>
      <c r="I8" s="4">
        <v>0</v>
      </c>
      <c r="J8" s="4">
        <f>F8-H8-I8</f>
        <v>0</v>
      </c>
      <c r="K8" s="4">
        <v>560</v>
      </c>
      <c r="L8" s="4">
        <f>J8-K8</f>
        <v>0</v>
      </c>
      <c r="M8">
        <f>IF(L8&lt;=0,"Réglé",IF(TODAY()&gt;E8,"En retard",IF(K8&gt;0,"Partiel","En attente")))</f>
        <v>0</v>
      </c>
      <c r="N8" s="2" t="s">
        <v>23</v>
      </c>
      <c r="O8" s="3">
        <v>46004</v>
      </c>
      <c r="P8">
        <f>IF(L8&gt;0,MAX(0,TODAY()-E8),0)</f>
        <v>0</v>
      </c>
      <c r="Q8" s="2" t="s">
        <v>35</v>
      </c>
    </row>
    <row r="9" spans="1:17">
      <c r="A9" s="2">
        <v>8</v>
      </c>
      <c r="B9" s="2" t="s">
        <v>25</v>
      </c>
      <c r="C9" s="2" t="s">
        <v>37</v>
      </c>
      <c r="D9" s="3">
        <v>45962</v>
      </c>
      <c r="E9" s="3">
        <v>46022</v>
      </c>
      <c r="F9" s="4">
        <v>940</v>
      </c>
      <c r="G9" s="5">
        <v>0</v>
      </c>
      <c r="H9" s="4">
        <f>F9*G9</f>
        <v>0</v>
      </c>
      <c r="I9" s="4">
        <v>0</v>
      </c>
      <c r="J9" s="4">
        <f>F9-H9-I9</f>
        <v>0</v>
      </c>
      <c r="K9" s="4">
        <v>658</v>
      </c>
      <c r="L9" s="4">
        <f>J9-K9</f>
        <v>0</v>
      </c>
      <c r="M9">
        <f>IF(L9&lt;=0,"Réglé",IF(TODAY()&gt;E9,"En retard",IF(K9&gt;0,"Partiel","En attente")))</f>
        <v>0</v>
      </c>
      <c r="N9" s="2" t="s">
        <v>27</v>
      </c>
      <c r="O9" s="3">
        <v>46021</v>
      </c>
      <c r="P9">
        <f>IF(L9&gt;0,MAX(0,TODAY()-E9),0)</f>
        <v>0</v>
      </c>
      <c r="Q9" s="2" t="s">
        <v>35</v>
      </c>
    </row>
    <row r="10" spans="1:17">
      <c r="A10" s="2">
        <v>9</v>
      </c>
      <c r="B10" s="2" t="s">
        <v>28</v>
      </c>
      <c r="C10" s="2" t="s">
        <v>38</v>
      </c>
      <c r="D10" s="3">
        <v>45964</v>
      </c>
      <c r="E10" s="3">
        <v>45994</v>
      </c>
      <c r="F10" s="4">
        <v>1080</v>
      </c>
      <c r="G10" s="5">
        <v>0.2</v>
      </c>
      <c r="H10" s="4">
        <f>F10*G10</f>
        <v>0</v>
      </c>
      <c r="I10" s="4">
        <v>0</v>
      </c>
      <c r="J10" s="4">
        <f>F10-H10-I10</f>
        <v>0</v>
      </c>
      <c r="K10" s="4">
        <v>756</v>
      </c>
      <c r="L10" s="4">
        <f>J10-K10</f>
        <v>0</v>
      </c>
      <c r="M10">
        <f>IF(L10&lt;=0,"Réglé",IF(TODAY()&gt;E10,"En retard",IF(K10&gt;0,"Partiel","En attente")))</f>
        <v>0</v>
      </c>
      <c r="N10" s="2" t="s">
        <v>30</v>
      </c>
      <c r="O10" s="3">
        <v>45993</v>
      </c>
      <c r="P10">
        <f>IF(L10&gt;0,MAX(0,TODAY()-E10),0)</f>
        <v>0</v>
      </c>
      <c r="Q10" s="2" t="s">
        <v>35</v>
      </c>
    </row>
    <row r="11" spans="1:17">
      <c r="A11" s="2">
        <v>10</v>
      </c>
      <c r="B11" s="2" t="s">
        <v>31</v>
      </c>
      <c r="C11" s="2" t="s">
        <v>39</v>
      </c>
      <c r="D11" s="3">
        <v>45966</v>
      </c>
      <c r="E11" s="3">
        <v>46011</v>
      </c>
      <c r="F11" s="4">
        <v>1220</v>
      </c>
      <c r="G11" s="5">
        <v>0</v>
      </c>
      <c r="H11" s="4">
        <f>F11*G11</f>
        <v>0</v>
      </c>
      <c r="I11" s="4">
        <v>0</v>
      </c>
      <c r="J11" s="4">
        <f>F11-H11-I11</f>
        <v>0</v>
      </c>
      <c r="K11" s="4">
        <v>854</v>
      </c>
      <c r="L11" s="4">
        <f>J11-K11</f>
        <v>0</v>
      </c>
      <c r="M11">
        <f>IF(L11&lt;=0,"Réglé",IF(TODAY()&gt;E11,"En retard",IF(K11&gt;0,"Partiel","En attente")))</f>
        <v>0</v>
      </c>
      <c r="N11" s="2" t="s">
        <v>33</v>
      </c>
      <c r="O11" s="3">
        <v>46010</v>
      </c>
      <c r="P11">
        <f>IF(L11&gt;0,MAX(0,TODAY()-E11),0)</f>
        <v>0</v>
      </c>
      <c r="Q11" s="2" t="s">
        <v>35</v>
      </c>
    </row>
    <row r="12" spans="1:17">
      <c r="A12" s="2">
        <v>11</v>
      </c>
      <c r="B12" s="2" t="s">
        <v>17</v>
      </c>
      <c r="C12" s="2" t="s">
        <v>40</v>
      </c>
      <c r="D12" s="3">
        <v>45961</v>
      </c>
      <c r="E12" s="3">
        <v>45991</v>
      </c>
      <c r="F12" s="4">
        <v>740</v>
      </c>
      <c r="G12" s="5">
        <v>0.2</v>
      </c>
      <c r="H12" s="4">
        <f>F12*G12</f>
        <v>0</v>
      </c>
      <c r="I12" s="4">
        <v>50</v>
      </c>
      <c r="J12" s="4">
        <f>F12-H12-I12</f>
        <v>0</v>
      </c>
      <c r="K12" s="4">
        <v>222</v>
      </c>
      <c r="L12" s="4">
        <f>J12-K12</f>
        <v>0</v>
      </c>
      <c r="M12">
        <f>IF(L12&lt;=0,"Réglé",IF(TODAY()&gt;E12,"En retard",IF(K12&gt;0,"Partiel","En attente")))</f>
        <v>0</v>
      </c>
      <c r="N12" s="2" t="s">
        <v>19</v>
      </c>
      <c r="O12" s="3">
        <v>45960</v>
      </c>
      <c r="P12">
        <f>IF(L12&gt;0,MAX(0,TODAY()-E12),0)</f>
        <v>0</v>
      </c>
      <c r="Q12" s="2" t="s">
        <v>41</v>
      </c>
    </row>
    <row r="13" spans="1:17">
      <c r="A13" s="2">
        <v>12</v>
      </c>
      <c r="B13" s="2" t="s">
        <v>21</v>
      </c>
      <c r="C13" s="2" t="s">
        <v>42</v>
      </c>
      <c r="D13" s="3">
        <v>45963</v>
      </c>
      <c r="E13" s="3">
        <v>46008</v>
      </c>
      <c r="F13" s="4">
        <v>880</v>
      </c>
      <c r="G13" s="5">
        <v>0</v>
      </c>
      <c r="H13" s="4">
        <f>F13*G13</f>
        <v>0</v>
      </c>
      <c r="I13" s="4">
        <v>0</v>
      </c>
      <c r="J13" s="4">
        <f>F13-H13-I13</f>
        <v>0</v>
      </c>
      <c r="K13" s="4">
        <v>0</v>
      </c>
      <c r="L13" s="4">
        <f>J13-K13</f>
        <v>0</v>
      </c>
      <c r="M13">
        <f>IF(L13&lt;=0,"Réglé",IF(TODAY()&gt;E13,"En retard",IF(K13&gt;0,"Partiel","En attente")))</f>
        <v>0</v>
      </c>
      <c r="N13" s="2" t="s">
        <v>23</v>
      </c>
      <c r="O13" s="3"/>
      <c r="P13">
        <f>IF(L13&gt;0,MAX(0,TODAY()-E13),0)</f>
        <v>0</v>
      </c>
      <c r="Q13" s="2" t="s">
        <v>43</v>
      </c>
    </row>
    <row r="14" spans="1:17">
      <c r="A14" s="2">
        <v>13</v>
      </c>
      <c r="B14" s="2" t="s">
        <v>25</v>
      </c>
      <c r="C14" s="2" t="s">
        <v>44</v>
      </c>
      <c r="D14" s="3">
        <v>45965</v>
      </c>
      <c r="E14" s="3">
        <v>46025</v>
      </c>
      <c r="F14" s="4">
        <v>1020</v>
      </c>
      <c r="G14" s="5">
        <v>0</v>
      </c>
      <c r="H14" s="4">
        <f>F14*G14</f>
        <v>0</v>
      </c>
      <c r="I14" s="4">
        <v>0</v>
      </c>
      <c r="J14" s="4">
        <f>F14-H14-I14</f>
        <v>0</v>
      </c>
      <c r="K14" s="4">
        <v>0</v>
      </c>
      <c r="L14" s="4">
        <f>J14-K14</f>
        <v>0</v>
      </c>
      <c r="M14">
        <f>IF(L14&lt;=0,"Réglé",IF(TODAY()&gt;E14,"En retard",IF(K14&gt;0,"Partiel","En attente")))</f>
        <v>0</v>
      </c>
      <c r="N14" s="2" t="s">
        <v>27</v>
      </c>
      <c r="O14" s="3"/>
      <c r="P14">
        <f>IF(L14&gt;0,MAX(0,TODAY()-E14),0)</f>
        <v>0</v>
      </c>
      <c r="Q14" s="2" t="s">
        <v>43</v>
      </c>
    </row>
    <row r="15" spans="1:17">
      <c r="A15" s="2">
        <v>14</v>
      </c>
      <c r="B15" s="2" t="s">
        <v>28</v>
      </c>
      <c r="C15" s="2" t="s">
        <v>45</v>
      </c>
      <c r="D15" s="3">
        <v>45967</v>
      </c>
      <c r="E15" s="3">
        <v>45997</v>
      </c>
      <c r="F15" s="4">
        <v>1160</v>
      </c>
      <c r="G15" s="5">
        <v>0.2</v>
      </c>
      <c r="H15" s="4">
        <f>F15*G15</f>
        <v>0</v>
      </c>
      <c r="I15" s="4">
        <v>0</v>
      </c>
      <c r="J15" s="4">
        <f>F15-H15-I15</f>
        <v>0</v>
      </c>
      <c r="K15" s="4">
        <v>348</v>
      </c>
      <c r="L15" s="4">
        <f>J15-K15</f>
        <v>0</v>
      </c>
      <c r="M15">
        <f>IF(L15&lt;=0,"Réglé",IF(TODAY()&gt;E15,"En retard",IF(K15&gt;0,"Partiel","En attente")))</f>
        <v>0</v>
      </c>
      <c r="N15" s="2" t="s">
        <v>30</v>
      </c>
      <c r="O15" s="3">
        <v>45960</v>
      </c>
      <c r="P15">
        <f>IF(L15&gt;0,MAX(0,TODAY()-E15),0)</f>
        <v>0</v>
      </c>
      <c r="Q15" s="2" t="s">
        <v>41</v>
      </c>
    </row>
    <row r="16" spans="1:17">
      <c r="A16" s="2">
        <v>15</v>
      </c>
      <c r="B16" s="2" t="s">
        <v>31</v>
      </c>
      <c r="C16" s="2" t="s">
        <v>46</v>
      </c>
      <c r="D16" s="3">
        <v>45969</v>
      </c>
      <c r="E16" s="3">
        <v>46014</v>
      </c>
      <c r="F16" s="4">
        <v>1300</v>
      </c>
      <c r="G16" s="5">
        <v>0</v>
      </c>
      <c r="H16" s="4">
        <f>F16*G16</f>
        <v>0</v>
      </c>
      <c r="I16" s="4">
        <v>0</v>
      </c>
      <c r="J16" s="4">
        <f>F16-H16-I16</f>
        <v>0</v>
      </c>
      <c r="K16" s="4">
        <v>0</v>
      </c>
      <c r="L16" s="4">
        <f>J16-K16</f>
        <v>0</v>
      </c>
      <c r="M16">
        <f>IF(L16&lt;=0,"Réglé",IF(TODAY()&gt;E16,"En retard",IF(K16&gt;0,"Partiel","En attente")))</f>
        <v>0</v>
      </c>
      <c r="N16" s="2" t="s">
        <v>33</v>
      </c>
      <c r="O16" s="3"/>
      <c r="P16">
        <f>IF(L16&gt;0,MAX(0,TODAY()-E16),0)</f>
        <v>0</v>
      </c>
      <c r="Q16" s="2" t="s">
        <v>43</v>
      </c>
    </row>
    <row r="17" spans="1:17">
      <c r="A17" s="2">
        <v>16</v>
      </c>
      <c r="B17" s="2" t="s">
        <v>17</v>
      </c>
      <c r="C17" s="2" t="s">
        <v>47</v>
      </c>
      <c r="D17" s="3">
        <v>45964</v>
      </c>
      <c r="E17" s="3">
        <v>45994</v>
      </c>
      <c r="F17" s="4">
        <v>820</v>
      </c>
      <c r="G17" s="5">
        <v>0.2</v>
      </c>
      <c r="H17" s="4">
        <f>F17*G17</f>
        <v>0</v>
      </c>
      <c r="I17" s="4">
        <v>50</v>
      </c>
      <c r="J17" s="4">
        <f>F17-H17-I17</f>
        <v>0</v>
      </c>
      <c r="K17" s="4">
        <v>0</v>
      </c>
      <c r="L17" s="4">
        <f>J17-K17</f>
        <v>0</v>
      </c>
      <c r="M17">
        <f>IF(L17&lt;=0,"Réglé",IF(TODAY()&gt;E17,"En retard",IF(K17&gt;0,"Partiel","En attente")))</f>
        <v>0</v>
      </c>
      <c r="N17" s="2" t="s">
        <v>19</v>
      </c>
      <c r="O17" s="3"/>
      <c r="P17">
        <f>IF(L17&gt;0,MAX(0,TODAY()-E17),0)</f>
        <v>0</v>
      </c>
      <c r="Q17" s="2" t="s">
        <v>43</v>
      </c>
    </row>
    <row r="18" spans="1:17">
      <c r="A18" s="2">
        <v>17</v>
      </c>
      <c r="B18" s="2" t="s">
        <v>21</v>
      </c>
      <c r="C18" s="2" t="s">
        <v>48</v>
      </c>
      <c r="D18" s="3">
        <v>45966</v>
      </c>
      <c r="E18" s="3">
        <v>46011</v>
      </c>
      <c r="F18" s="4">
        <v>960</v>
      </c>
      <c r="G18" s="5">
        <v>0</v>
      </c>
      <c r="H18" s="4">
        <f>F18*G18</f>
        <v>0</v>
      </c>
      <c r="I18" s="4">
        <v>0</v>
      </c>
      <c r="J18" s="4">
        <f>F18-H18-I18</f>
        <v>0</v>
      </c>
      <c r="K18" s="4">
        <v>0</v>
      </c>
      <c r="L18" s="4">
        <f>J18-K18</f>
        <v>0</v>
      </c>
      <c r="M18">
        <f>IF(L18&lt;=0,"Réglé",IF(TODAY()&gt;E18,"En retard",IF(K18&gt;0,"Partiel","En attente")))</f>
        <v>0</v>
      </c>
      <c r="N18" s="2" t="s">
        <v>23</v>
      </c>
      <c r="O18" s="3"/>
      <c r="P18">
        <f>IF(L18&gt;0,MAX(0,TODAY()-E18),0)</f>
        <v>0</v>
      </c>
      <c r="Q18" s="2" t="s">
        <v>43</v>
      </c>
    </row>
    <row r="19" spans="1:17">
      <c r="A19" s="2">
        <v>18</v>
      </c>
      <c r="B19" s="2" t="s">
        <v>25</v>
      </c>
      <c r="C19" s="2" t="s">
        <v>49</v>
      </c>
      <c r="D19" s="3">
        <v>45968</v>
      </c>
      <c r="E19" s="3">
        <v>46028</v>
      </c>
      <c r="F19" s="4">
        <v>1100</v>
      </c>
      <c r="G19" s="5">
        <v>0</v>
      </c>
      <c r="H19" s="4">
        <f>F19*G19</f>
        <v>0</v>
      </c>
      <c r="I19" s="4">
        <v>0</v>
      </c>
      <c r="J19" s="4">
        <f>F19-H19-I19</f>
        <v>0</v>
      </c>
      <c r="K19" s="4">
        <v>0</v>
      </c>
      <c r="L19" s="4">
        <f>J19-K19</f>
        <v>0</v>
      </c>
      <c r="M19">
        <f>IF(L19&lt;=0,"Réglé",IF(TODAY()&gt;E19,"En retard",IF(K19&gt;0,"Partiel","En attente")))</f>
        <v>0</v>
      </c>
      <c r="N19" s="2" t="s">
        <v>27</v>
      </c>
      <c r="O19" s="3"/>
      <c r="P19">
        <f>IF(L19&gt;0,MAX(0,TODAY()-E19),0)</f>
        <v>0</v>
      </c>
      <c r="Q19" s="2" t="s">
        <v>43</v>
      </c>
    </row>
    <row r="20" spans="1:17">
      <c r="A20" s="2">
        <v>19</v>
      </c>
      <c r="B20" s="2" t="s">
        <v>28</v>
      </c>
      <c r="C20" s="2" t="s">
        <v>50</v>
      </c>
      <c r="D20" s="3">
        <v>45970</v>
      </c>
      <c r="E20" s="3">
        <v>46000</v>
      </c>
      <c r="F20" s="4">
        <v>1240</v>
      </c>
      <c r="G20" s="5">
        <v>0.2</v>
      </c>
      <c r="H20" s="4">
        <f>F20*G20</f>
        <v>0</v>
      </c>
      <c r="I20" s="4">
        <v>0</v>
      </c>
      <c r="J20" s="4">
        <f>F20-H20-I20</f>
        <v>0</v>
      </c>
      <c r="K20" s="4">
        <v>0</v>
      </c>
      <c r="L20" s="4">
        <f>J20-K20</f>
        <v>0</v>
      </c>
      <c r="M20">
        <f>IF(L20&lt;=0,"Réglé",IF(TODAY()&gt;E20,"En retard",IF(K20&gt;0,"Partiel","En attente")))</f>
        <v>0</v>
      </c>
      <c r="N20" s="2" t="s">
        <v>30</v>
      </c>
      <c r="O20" s="3"/>
      <c r="P20">
        <f>IF(L20&gt;0,MAX(0,TODAY()-E20),0)</f>
        <v>0</v>
      </c>
      <c r="Q20" s="2" t="s">
        <v>43</v>
      </c>
    </row>
    <row r="21" spans="1:17">
      <c r="A21" s="2">
        <v>20</v>
      </c>
      <c r="B21" s="2" t="s">
        <v>31</v>
      </c>
      <c r="C21" s="2" t="s">
        <v>51</v>
      </c>
      <c r="D21" s="3">
        <v>45972</v>
      </c>
      <c r="E21" s="3">
        <v>46017</v>
      </c>
      <c r="F21" s="4">
        <v>1380</v>
      </c>
      <c r="G21" s="5">
        <v>0</v>
      </c>
      <c r="H21" s="4">
        <f>F21*G21</f>
        <v>0</v>
      </c>
      <c r="I21" s="4">
        <v>0</v>
      </c>
      <c r="J21" s="4">
        <f>F21-H21-I21</f>
        <v>0</v>
      </c>
      <c r="K21" s="4">
        <v>0</v>
      </c>
      <c r="L21" s="4">
        <f>J21-K21</f>
        <v>0</v>
      </c>
      <c r="M21">
        <f>IF(L21&lt;=0,"Réglé",IF(TODAY()&gt;E21,"En retard",IF(K21&gt;0,"Partiel","En attente")))</f>
        <v>0</v>
      </c>
      <c r="N21" s="2" t="s">
        <v>33</v>
      </c>
      <c r="O21" s="3"/>
      <c r="P21">
        <f>IF(L21&gt;0,MAX(0,TODAY()-E21),0)</f>
        <v>0</v>
      </c>
      <c r="Q21" s="2" t="s">
        <v>43</v>
      </c>
    </row>
    <row r="22" spans="1:17">
      <c r="A22" s="2">
        <v>21</v>
      </c>
      <c r="B22" s="2" t="s">
        <v>17</v>
      </c>
      <c r="C22" s="2" t="s">
        <v>52</v>
      </c>
      <c r="D22" s="3">
        <v>45967</v>
      </c>
      <c r="E22" s="3">
        <v>45997</v>
      </c>
      <c r="F22" s="4">
        <v>900</v>
      </c>
      <c r="G22" s="5">
        <v>0.2</v>
      </c>
      <c r="H22" s="4">
        <f>F22*G22</f>
        <v>0</v>
      </c>
      <c r="I22" s="4">
        <v>50</v>
      </c>
      <c r="J22" s="4">
        <f>F22-H22-I22</f>
        <v>0</v>
      </c>
      <c r="K22" s="4">
        <v>0</v>
      </c>
      <c r="L22" s="4">
        <f>J22-K22</f>
        <v>0</v>
      </c>
      <c r="M22">
        <f>IF(L22&lt;=0,"Réglé",IF(TODAY()&gt;E22,"En retard",IF(K22&gt;0,"Partiel","En attente")))</f>
        <v>0</v>
      </c>
      <c r="N22" s="2" t="s">
        <v>19</v>
      </c>
      <c r="O22" s="3"/>
      <c r="P22">
        <f>IF(L22&gt;0,MAX(0,TODAY()-E22),0)</f>
        <v>0</v>
      </c>
      <c r="Q22" s="2" t="s">
        <v>43</v>
      </c>
    </row>
    <row r="23" spans="1:17">
      <c r="A23" s="2">
        <v>22</v>
      </c>
      <c r="B23" s="2" t="s">
        <v>21</v>
      </c>
      <c r="C23" s="2" t="s">
        <v>53</v>
      </c>
      <c r="D23" s="3">
        <v>45969</v>
      </c>
      <c r="E23" s="3">
        <v>46014</v>
      </c>
      <c r="F23" s="4">
        <v>1040</v>
      </c>
      <c r="G23" s="5">
        <v>0</v>
      </c>
      <c r="H23" s="4">
        <f>F23*G23</f>
        <v>0</v>
      </c>
      <c r="I23" s="4">
        <v>0</v>
      </c>
      <c r="J23" s="4">
        <f>F23-H23-I23</f>
        <v>0</v>
      </c>
      <c r="K23" s="4">
        <v>0</v>
      </c>
      <c r="L23" s="4">
        <f>J23-K23</f>
        <v>0</v>
      </c>
      <c r="M23">
        <f>IF(L23&lt;=0,"Réglé",IF(TODAY()&gt;E23,"En retard",IF(K23&gt;0,"Partiel","En attente")))</f>
        <v>0</v>
      </c>
      <c r="N23" s="2" t="s">
        <v>23</v>
      </c>
      <c r="O23" s="3"/>
      <c r="P23">
        <f>IF(L23&gt;0,MAX(0,TODAY()-E23),0)</f>
        <v>0</v>
      </c>
      <c r="Q23" s="2" t="s">
        <v>43</v>
      </c>
    </row>
    <row r="24" spans="1:17">
      <c r="A24" s="2">
        <v>23</v>
      </c>
      <c r="B24" s="2" t="s">
        <v>25</v>
      </c>
      <c r="C24" s="2" t="s">
        <v>54</v>
      </c>
      <c r="D24" s="3">
        <v>45971</v>
      </c>
      <c r="E24" s="3">
        <v>46031</v>
      </c>
      <c r="F24" s="4">
        <v>1180</v>
      </c>
      <c r="G24" s="5">
        <v>0</v>
      </c>
      <c r="H24" s="4">
        <f>F24*G24</f>
        <v>0</v>
      </c>
      <c r="I24" s="4">
        <v>0</v>
      </c>
      <c r="J24" s="4">
        <f>F24-H24-I24</f>
        <v>0</v>
      </c>
      <c r="K24" s="4">
        <v>0</v>
      </c>
      <c r="L24" s="4">
        <f>J24-K24</f>
        <v>0</v>
      </c>
      <c r="M24">
        <f>IF(L24&lt;=0,"Réglé",IF(TODAY()&gt;E24,"En retard",IF(K24&gt;0,"Partiel","En attente")))</f>
        <v>0</v>
      </c>
      <c r="N24" s="2" t="s">
        <v>27</v>
      </c>
      <c r="O24" s="3"/>
      <c r="P24">
        <f>IF(L24&gt;0,MAX(0,TODAY()-E24),0)</f>
        <v>0</v>
      </c>
      <c r="Q24" s="2" t="s">
        <v>43</v>
      </c>
    </row>
    <row r="25" spans="1:17">
      <c r="A25" s="2">
        <v>24</v>
      </c>
      <c r="B25" s="2" t="s">
        <v>28</v>
      </c>
      <c r="C25" s="2" t="s">
        <v>55</v>
      </c>
      <c r="D25" s="3">
        <v>45973</v>
      </c>
      <c r="E25" s="3">
        <v>46003</v>
      </c>
      <c r="F25" s="4">
        <v>1320</v>
      </c>
      <c r="G25" s="5">
        <v>0.2</v>
      </c>
      <c r="H25" s="4">
        <f>F25*G25</f>
        <v>0</v>
      </c>
      <c r="I25" s="4">
        <v>0</v>
      </c>
      <c r="J25" s="4">
        <f>F25-H25-I25</f>
        <v>0</v>
      </c>
      <c r="K25" s="4">
        <v>0</v>
      </c>
      <c r="L25" s="4">
        <f>J25-K25</f>
        <v>0</v>
      </c>
      <c r="M25">
        <f>IF(L25&lt;=0,"Réglé",IF(TODAY()&gt;E25,"En retard",IF(K25&gt;0,"Partiel","En attente")))</f>
        <v>0</v>
      </c>
      <c r="N25" s="2" t="s">
        <v>30</v>
      </c>
      <c r="O25" s="3"/>
      <c r="P25">
        <f>IF(L25&gt;0,MAX(0,TODAY()-E25),0)</f>
        <v>0</v>
      </c>
      <c r="Q25" s="2" t="s">
        <v>43</v>
      </c>
    </row>
    <row r="26" spans="1:17">
      <c r="A26" s="2">
        <v>25</v>
      </c>
      <c r="B26" s="2" t="s">
        <v>31</v>
      </c>
      <c r="C26" s="2" t="s">
        <v>56</v>
      </c>
      <c r="D26" s="3">
        <v>45975</v>
      </c>
      <c r="E26" s="3">
        <v>46020</v>
      </c>
      <c r="F26" s="4">
        <v>1460</v>
      </c>
      <c r="G26" s="5">
        <v>0</v>
      </c>
      <c r="H26" s="4">
        <f>F26*G26</f>
        <v>0</v>
      </c>
      <c r="I26" s="4">
        <v>0</v>
      </c>
      <c r="J26" s="4">
        <f>F26-H26-I26</f>
        <v>0</v>
      </c>
      <c r="K26" s="4">
        <v>0</v>
      </c>
      <c r="L26" s="4">
        <f>J26-K26</f>
        <v>0</v>
      </c>
      <c r="M26">
        <f>IF(L26&lt;=0,"Réglé",IF(TODAY()&gt;E26,"En retard",IF(K26&gt;0,"Partiel","En attente")))</f>
        <v>0</v>
      </c>
      <c r="N26" s="2" t="s">
        <v>33</v>
      </c>
      <c r="O26" s="3"/>
      <c r="P26">
        <f>IF(L26&gt;0,MAX(0,TODAY()-E26),0)</f>
        <v>0</v>
      </c>
      <c r="Q26" s="2" t="s">
        <v>43</v>
      </c>
    </row>
    <row r="27" spans="1:17">
      <c r="A27" s="2">
        <v>26</v>
      </c>
      <c r="B27" s="2" t="s">
        <v>17</v>
      </c>
      <c r="C27" s="2" t="s">
        <v>57</v>
      </c>
      <c r="D27" s="3">
        <v>45970</v>
      </c>
      <c r="E27" s="3">
        <v>46000</v>
      </c>
      <c r="F27" s="4">
        <v>980</v>
      </c>
      <c r="G27" s="5">
        <v>0.2</v>
      </c>
      <c r="H27" s="4">
        <f>F27*G27</f>
        <v>0</v>
      </c>
      <c r="I27" s="4">
        <v>50</v>
      </c>
      <c r="J27" s="4">
        <f>F27-H27-I27</f>
        <v>0</v>
      </c>
      <c r="K27" s="4">
        <v>0</v>
      </c>
      <c r="L27" s="4">
        <f>J27-K27</f>
        <v>0</v>
      </c>
      <c r="M27">
        <f>IF(L27&lt;=0,"Réglé",IF(TODAY()&gt;E27,"En retard",IF(K27&gt;0,"Partiel","En attente")))</f>
        <v>0</v>
      </c>
      <c r="N27" s="2" t="s">
        <v>19</v>
      </c>
      <c r="O27" s="3"/>
      <c r="P27">
        <f>IF(L27&gt;0,MAX(0,TODAY()-E27),0)</f>
        <v>0</v>
      </c>
      <c r="Q27" s="2" t="s">
        <v>43</v>
      </c>
    </row>
    <row r="28" spans="1:17">
      <c r="A28" s="2">
        <v>27</v>
      </c>
      <c r="B28" s="2" t="s">
        <v>21</v>
      </c>
      <c r="C28" s="2" t="s">
        <v>58</v>
      </c>
      <c r="D28" s="3">
        <v>45972</v>
      </c>
      <c r="E28" s="3">
        <v>46017</v>
      </c>
      <c r="F28" s="4">
        <v>1120</v>
      </c>
      <c r="G28" s="5">
        <v>0</v>
      </c>
      <c r="H28" s="4">
        <f>F28*G28</f>
        <v>0</v>
      </c>
      <c r="I28" s="4">
        <v>0</v>
      </c>
      <c r="J28" s="4">
        <f>F28-H28-I28</f>
        <v>0</v>
      </c>
      <c r="K28" s="4">
        <v>0</v>
      </c>
      <c r="L28" s="4">
        <f>J28-K28</f>
        <v>0</v>
      </c>
      <c r="M28">
        <f>IF(L28&lt;=0,"Réglé",IF(TODAY()&gt;E28,"En retard",IF(K28&gt;0,"Partiel","En attente")))</f>
        <v>0</v>
      </c>
      <c r="N28" s="2" t="s">
        <v>23</v>
      </c>
      <c r="O28" s="3"/>
      <c r="P28">
        <f>IF(L28&gt;0,MAX(0,TODAY()-E28),0)</f>
        <v>0</v>
      </c>
      <c r="Q28" s="2" t="s">
        <v>43</v>
      </c>
    </row>
    <row r="29" spans="1:17">
      <c r="A29" s="2">
        <v>28</v>
      </c>
      <c r="B29" s="2" t="s">
        <v>25</v>
      </c>
      <c r="C29" s="2" t="s">
        <v>59</v>
      </c>
      <c r="D29" s="3">
        <v>45974</v>
      </c>
      <c r="E29" s="3">
        <v>46034</v>
      </c>
      <c r="F29" s="4">
        <v>1260</v>
      </c>
      <c r="G29" s="5">
        <v>0</v>
      </c>
      <c r="H29" s="4">
        <f>F29*G29</f>
        <v>0</v>
      </c>
      <c r="I29" s="4">
        <v>0</v>
      </c>
      <c r="J29" s="4">
        <f>F29-H29-I29</f>
        <v>0</v>
      </c>
      <c r="K29" s="4">
        <v>0</v>
      </c>
      <c r="L29" s="4">
        <f>J29-K29</f>
        <v>0</v>
      </c>
      <c r="M29">
        <f>IF(L29&lt;=0,"Réglé",IF(TODAY()&gt;E29,"En retard",IF(K29&gt;0,"Partiel","En attente")))</f>
        <v>0</v>
      </c>
      <c r="N29" s="2" t="s">
        <v>27</v>
      </c>
      <c r="O29" s="3"/>
      <c r="P29">
        <f>IF(L29&gt;0,MAX(0,TODAY()-E29),0)</f>
        <v>0</v>
      </c>
      <c r="Q29" s="2" t="s">
        <v>43</v>
      </c>
    </row>
    <row r="30" spans="1:17">
      <c r="A30" s="2">
        <v>29</v>
      </c>
      <c r="B30" s="2" t="s">
        <v>28</v>
      </c>
      <c r="C30" s="2" t="s">
        <v>60</v>
      </c>
      <c r="D30" s="3">
        <v>45976</v>
      </c>
      <c r="E30" s="3">
        <v>46006</v>
      </c>
      <c r="F30" s="4">
        <v>1400</v>
      </c>
      <c r="G30" s="5">
        <v>0.2</v>
      </c>
      <c r="H30" s="4">
        <f>F30*G30</f>
        <v>0</v>
      </c>
      <c r="I30" s="4">
        <v>0</v>
      </c>
      <c r="J30" s="4">
        <f>F30-H30-I30</f>
        <v>0</v>
      </c>
      <c r="K30" s="4">
        <v>0</v>
      </c>
      <c r="L30" s="4">
        <f>J30-K30</f>
        <v>0</v>
      </c>
      <c r="M30">
        <f>IF(L30&lt;=0,"Réglé",IF(TODAY()&gt;E30,"En retard",IF(K30&gt;0,"Partiel","En attente")))</f>
        <v>0</v>
      </c>
      <c r="N30" s="2" t="s">
        <v>30</v>
      </c>
      <c r="O30" s="3"/>
      <c r="P30">
        <f>IF(L30&gt;0,MAX(0,TODAY()-E30),0)</f>
        <v>0</v>
      </c>
      <c r="Q30" s="2" t="s">
        <v>43</v>
      </c>
    </row>
    <row r="31" spans="1:17">
      <c r="A31" s="2">
        <v>30</v>
      </c>
      <c r="B31" s="2" t="s">
        <v>31</v>
      </c>
      <c r="C31" s="2" t="s">
        <v>61</v>
      </c>
      <c r="D31" s="3">
        <v>45978</v>
      </c>
      <c r="E31" s="3">
        <v>46023</v>
      </c>
      <c r="F31" s="4">
        <v>1540</v>
      </c>
      <c r="G31" s="5">
        <v>0</v>
      </c>
      <c r="H31" s="4">
        <f>F31*G31</f>
        <v>0</v>
      </c>
      <c r="I31" s="4">
        <v>0</v>
      </c>
      <c r="J31" s="4">
        <f>F31-H31-I31</f>
        <v>0</v>
      </c>
      <c r="K31" s="4">
        <v>0</v>
      </c>
      <c r="L31" s="4">
        <f>J31-K31</f>
        <v>0</v>
      </c>
      <c r="M31">
        <f>IF(L31&lt;=0,"Réglé",IF(TODAY()&gt;E31,"En retard",IF(K31&gt;0,"Partiel","En attente")))</f>
        <v>0</v>
      </c>
      <c r="N31" s="2" t="s">
        <v>33</v>
      </c>
      <c r="O31" s="3"/>
      <c r="P31">
        <f>IF(L31&gt;0,MAX(0,TODAY()-E31),0)</f>
        <v>0</v>
      </c>
      <c r="Q31" s="2" t="s">
        <v>43</v>
      </c>
    </row>
    <row r="32" spans="1:17">
      <c r="A32" s="2">
        <v>31</v>
      </c>
      <c r="B32" s="2" t="s">
        <v>17</v>
      </c>
      <c r="C32" s="2" t="s">
        <v>62</v>
      </c>
      <c r="D32" s="3">
        <v>45973</v>
      </c>
      <c r="E32" s="3">
        <v>46003</v>
      </c>
      <c r="F32" s="4">
        <v>1060</v>
      </c>
      <c r="G32" s="5">
        <v>0.2</v>
      </c>
      <c r="H32" s="4">
        <f>F32*G32</f>
        <v>0</v>
      </c>
      <c r="I32" s="4">
        <v>50</v>
      </c>
      <c r="J32" s="4">
        <f>F32-H32-I32</f>
        <v>0</v>
      </c>
      <c r="K32" s="4">
        <v>0</v>
      </c>
      <c r="L32" s="4">
        <f>J32-K32</f>
        <v>0</v>
      </c>
      <c r="M32">
        <f>IF(L32&lt;=0,"Réglé",IF(TODAY()&gt;E32,"En retard",IF(K32&gt;0,"Partiel","En attente")))</f>
        <v>0</v>
      </c>
      <c r="N32" s="2" t="s">
        <v>19</v>
      </c>
      <c r="O32" s="3"/>
      <c r="P32">
        <f>IF(L32&gt;0,MAX(0,TODAY()-E32),0)</f>
        <v>0</v>
      </c>
      <c r="Q32" s="2" t="s">
        <v>43</v>
      </c>
    </row>
    <row r="33" spans="1:17">
      <c r="A33" s="2">
        <v>32</v>
      </c>
      <c r="B33" s="2" t="s">
        <v>21</v>
      </c>
      <c r="C33" s="2" t="s">
        <v>63</v>
      </c>
      <c r="D33" s="3">
        <v>45975</v>
      </c>
      <c r="E33" s="3">
        <v>46020</v>
      </c>
      <c r="F33" s="4">
        <v>1200</v>
      </c>
      <c r="G33" s="5">
        <v>0</v>
      </c>
      <c r="H33" s="4">
        <f>F33*G33</f>
        <v>0</v>
      </c>
      <c r="I33" s="4">
        <v>0</v>
      </c>
      <c r="J33" s="4">
        <f>F33-H33-I33</f>
        <v>0</v>
      </c>
      <c r="K33" s="4">
        <v>0</v>
      </c>
      <c r="L33" s="4">
        <f>J33-K33</f>
        <v>0</v>
      </c>
      <c r="M33">
        <f>IF(L33&lt;=0,"Réglé",IF(TODAY()&gt;E33,"En retard",IF(K33&gt;0,"Partiel","En attente")))</f>
        <v>0</v>
      </c>
      <c r="N33" s="2" t="s">
        <v>23</v>
      </c>
      <c r="O33" s="3"/>
      <c r="P33">
        <f>IF(L33&gt;0,MAX(0,TODAY()-E33),0)</f>
        <v>0</v>
      </c>
      <c r="Q33" s="2" t="s">
        <v>43</v>
      </c>
    </row>
    <row r="34" spans="1:17">
      <c r="A34" s="2">
        <v>33</v>
      </c>
      <c r="B34" s="2" t="s">
        <v>25</v>
      </c>
      <c r="C34" s="2" t="s">
        <v>64</v>
      </c>
      <c r="D34" s="3">
        <v>45977</v>
      </c>
      <c r="E34" s="3">
        <v>46037</v>
      </c>
      <c r="F34" s="4">
        <v>1340</v>
      </c>
      <c r="G34" s="5">
        <v>0</v>
      </c>
      <c r="H34" s="4">
        <f>F34*G34</f>
        <v>0</v>
      </c>
      <c r="I34" s="4">
        <v>0</v>
      </c>
      <c r="J34" s="4">
        <f>F34-H34-I34</f>
        <v>0</v>
      </c>
      <c r="K34" s="4">
        <v>0</v>
      </c>
      <c r="L34" s="4">
        <f>J34-K34</f>
        <v>0</v>
      </c>
      <c r="M34">
        <f>IF(L34&lt;=0,"Réglé",IF(TODAY()&gt;E34,"En retard",IF(K34&gt;0,"Partiel","En attente")))</f>
        <v>0</v>
      </c>
      <c r="N34" s="2" t="s">
        <v>27</v>
      </c>
      <c r="O34" s="3"/>
      <c r="P34">
        <f>IF(L34&gt;0,MAX(0,TODAY()-E34),0)</f>
        <v>0</v>
      </c>
      <c r="Q34" s="2" t="s">
        <v>43</v>
      </c>
    </row>
    <row r="35" spans="1:17">
      <c r="A35" s="2">
        <v>34</v>
      </c>
      <c r="B35" s="2" t="s">
        <v>28</v>
      </c>
      <c r="C35" s="2" t="s">
        <v>65</v>
      </c>
      <c r="D35" s="3">
        <v>45979</v>
      </c>
      <c r="E35" s="3">
        <v>46009</v>
      </c>
      <c r="F35" s="4">
        <v>1480</v>
      </c>
      <c r="G35" s="5">
        <v>0.2</v>
      </c>
      <c r="H35" s="4">
        <f>F35*G35</f>
        <v>0</v>
      </c>
      <c r="I35" s="4">
        <v>0</v>
      </c>
      <c r="J35" s="4">
        <f>F35-H35-I35</f>
        <v>0</v>
      </c>
      <c r="K35" s="4">
        <v>0</v>
      </c>
      <c r="L35" s="4">
        <f>J35-K35</f>
        <v>0</v>
      </c>
      <c r="M35">
        <f>IF(L35&lt;=0,"Réglé",IF(TODAY()&gt;E35,"En retard",IF(K35&gt;0,"Partiel","En attente")))</f>
        <v>0</v>
      </c>
      <c r="N35" s="2" t="s">
        <v>30</v>
      </c>
      <c r="O35" s="3"/>
      <c r="P35">
        <f>IF(L35&gt;0,MAX(0,TODAY()-E35),0)</f>
        <v>0</v>
      </c>
      <c r="Q35" s="2" t="s">
        <v>43</v>
      </c>
    </row>
    <row r="36" spans="1:17">
      <c r="A36" s="2">
        <v>35</v>
      </c>
      <c r="B36" s="2" t="s">
        <v>31</v>
      </c>
      <c r="C36" s="2" t="s">
        <v>66</v>
      </c>
      <c r="D36" s="3">
        <v>45981</v>
      </c>
      <c r="E36" s="3">
        <v>46026</v>
      </c>
      <c r="F36" s="4">
        <v>1620</v>
      </c>
      <c r="G36" s="5">
        <v>0</v>
      </c>
      <c r="H36" s="4">
        <f>F36*G36</f>
        <v>0</v>
      </c>
      <c r="I36" s="4">
        <v>0</v>
      </c>
      <c r="J36" s="4">
        <f>F36-H36-I36</f>
        <v>0</v>
      </c>
      <c r="K36" s="4">
        <v>0</v>
      </c>
      <c r="L36" s="4">
        <f>J36-K36</f>
        <v>0</v>
      </c>
      <c r="M36">
        <f>IF(L36&lt;=0,"Réglé",IF(TODAY()&gt;E36,"En retard",IF(K36&gt;0,"Partiel","En attente")))</f>
        <v>0</v>
      </c>
      <c r="N36" s="2" t="s">
        <v>33</v>
      </c>
      <c r="O36" s="3"/>
      <c r="P36">
        <f>IF(L36&gt;0,MAX(0,TODAY()-E36),0)</f>
        <v>0</v>
      </c>
      <c r="Q36" s="2" t="s">
        <v>43</v>
      </c>
    </row>
    <row r="37" spans="1:17">
      <c r="A37" s="2">
        <v>36</v>
      </c>
      <c r="B37" s="2" t="s">
        <v>17</v>
      </c>
      <c r="C37" s="2" t="s">
        <v>67</v>
      </c>
      <c r="D37" s="3">
        <v>45976</v>
      </c>
      <c r="E37" s="3">
        <v>46006</v>
      </c>
      <c r="F37" s="4">
        <v>1140</v>
      </c>
      <c r="G37" s="5">
        <v>0.2</v>
      </c>
      <c r="H37" s="4">
        <f>F37*G37</f>
        <v>0</v>
      </c>
      <c r="I37" s="4">
        <v>50</v>
      </c>
      <c r="J37" s="4">
        <f>F37-H37-I37</f>
        <v>0</v>
      </c>
      <c r="K37" s="4">
        <v>0</v>
      </c>
      <c r="L37" s="4">
        <f>J37-K37</f>
        <v>0</v>
      </c>
      <c r="M37">
        <f>IF(L37&lt;=0,"Réglé",IF(TODAY()&gt;E37,"En retard",IF(K37&gt;0,"Partiel","En attente")))</f>
        <v>0</v>
      </c>
      <c r="N37" s="2" t="s">
        <v>19</v>
      </c>
      <c r="O37" s="3"/>
      <c r="P37">
        <f>IF(L37&gt;0,MAX(0,TODAY()-E37),0)</f>
        <v>0</v>
      </c>
      <c r="Q37" s="2" t="s">
        <v>43</v>
      </c>
    </row>
    <row r="38" spans="1:17">
      <c r="A38" s="2">
        <v>37</v>
      </c>
      <c r="B38" s="2" t="s">
        <v>21</v>
      </c>
      <c r="C38" s="2" t="s">
        <v>68</v>
      </c>
      <c r="D38" s="3">
        <v>45978</v>
      </c>
      <c r="E38" s="3">
        <v>46023</v>
      </c>
      <c r="F38" s="4">
        <v>1280</v>
      </c>
      <c r="G38" s="5">
        <v>0</v>
      </c>
      <c r="H38" s="4">
        <f>F38*G38</f>
        <v>0</v>
      </c>
      <c r="I38" s="4">
        <v>0</v>
      </c>
      <c r="J38" s="4">
        <f>F38-H38-I38</f>
        <v>0</v>
      </c>
      <c r="K38" s="4">
        <v>0</v>
      </c>
      <c r="L38" s="4">
        <f>J38-K38</f>
        <v>0</v>
      </c>
      <c r="M38">
        <f>IF(L38&lt;=0,"Réglé",IF(TODAY()&gt;E38,"En retard",IF(K38&gt;0,"Partiel","En attente")))</f>
        <v>0</v>
      </c>
      <c r="N38" s="2" t="s">
        <v>23</v>
      </c>
      <c r="O38" s="3"/>
      <c r="P38">
        <f>IF(L38&gt;0,MAX(0,TODAY()-E38),0)</f>
        <v>0</v>
      </c>
      <c r="Q38" s="2" t="s">
        <v>43</v>
      </c>
    </row>
    <row r="39" spans="1:17">
      <c r="A39" s="2">
        <v>38</v>
      </c>
      <c r="B39" s="2" t="s">
        <v>25</v>
      </c>
      <c r="C39" s="2" t="s">
        <v>69</v>
      </c>
      <c r="D39" s="3">
        <v>45980</v>
      </c>
      <c r="E39" s="3">
        <v>46040</v>
      </c>
      <c r="F39" s="4">
        <v>1420</v>
      </c>
      <c r="G39" s="5">
        <v>0</v>
      </c>
      <c r="H39" s="4">
        <f>F39*G39</f>
        <v>0</v>
      </c>
      <c r="I39" s="4">
        <v>0</v>
      </c>
      <c r="J39" s="4">
        <f>F39-H39-I39</f>
        <v>0</v>
      </c>
      <c r="K39" s="4">
        <v>0</v>
      </c>
      <c r="L39" s="4">
        <f>J39-K39</f>
        <v>0</v>
      </c>
      <c r="M39">
        <f>IF(L39&lt;=0,"Réglé",IF(TODAY()&gt;E39,"En retard",IF(K39&gt;0,"Partiel","En attente")))</f>
        <v>0</v>
      </c>
      <c r="N39" s="2" t="s">
        <v>27</v>
      </c>
      <c r="O39" s="3"/>
      <c r="P39">
        <f>IF(L39&gt;0,MAX(0,TODAY()-E39),0)</f>
        <v>0</v>
      </c>
      <c r="Q39" s="2" t="s">
        <v>43</v>
      </c>
    </row>
    <row r="40" spans="1:17">
      <c r="A40" s="2">
        <v>39</v>
      </c>
      <c r="B40" s="2" t="s">
        <v>28</v>
      </c>
      <c r="C40" s="2" t="s">
        <v>70</v>
      </c>
      <c r="D40" s="3">
        <v>45982</v>
      </c>
      <c r="E40" s="3">
        <v>46012</v>
      </c>
      <c r="F40" s="4">
        <v>1560</v>
      </c>
      <c r="G40" s="5">
        <v>0.2</v>
      </c>
      <c r="H40" s="4">
        <f>F40*G40</f>
        <v>0</v>
      </c>
      <c r="I40" s="4">
        <v>0</v>
      </c>
      <c r="J40" s="4">
        <f>F40-H40-I40</f>
        <v>0</v>
      </c>
      <c r="K40" s="4">
        <v>0</v>
      </c>
      <c r="L40" s="4">
        <f>J40-K40</f>
        <v>0</v>
      </c>
      <c r="M40">
        <f>IF(L40&lt;=0,"Réglé",IF(TODAY()&gt;E40,"En retard",IF(K40&gt;0,"Partiel","En attente")))</f>
        <v>0</v>
      </c>
      <c r="N40" s="2" t="s">
        <v>30</v>
      </c>
      <c r="O40" s="3"/>
      <c r="P40">
        <f>IF(L40&gt;0,MAX(0,TODAY()-E40),0)</f>
        <v>0</v>
      </c>
      <c r="Q40" s="2" t="s">
        <v>43</v>
      </c>
    </row>
    <row r="41" spans="1:17">
      <c r="A41" s="2">
        <v>40</v>
      </c>
      <c r="B41" s="2" t="s">
        <v>31</v>
      </c>
      <c r="C41" s="2" t="s">
        <v>71</v>
      </c>
      <c r="D41" s="3">
        <v>45984</v>
      </c>
      <c r="E41" s="3">
        <v>46029</v>
      </c>
      <c r="F41" s="4">
        <v>1700</v>
      </c>
      <c r="G41" s="5">
        <v>0</v>
      </c>
      <c r="H41" s="4">
        <f>F41*G41</f>
        <v>0</v>
      </c>
      <c r="I41" s="4">
        <v>0</v>
      </c>
      <c r="J41" s="4">
        <f>F41-H41-I41</f>
        <v>0</v>
      </c>
      <c r="K41" s="4">
        <v>0</v>
      </c>
      <c r="L41" s="4">
        <f>J41-K41</f>
        <v>0</v>
      </c>
      <c r="M41">
        <f>IF(L41&lt;=0,"Réglé",IF(TODAY()&gt;E41,"En retard",IF(K41&gt;0,"Partiel","En attente")))</f>
        <v>0</v>
      </c>
      <c r="N41" s="2" t="s">
        <v>33</v>
      </c>
      <c r="O41" s="3"/>
      <c r="P41">
        <f>IF(L41&gt;0,MAX(0,TODAY()-E41),0)</f>
        <v>0</v>
      </c>
      <c r="Q41" s="2" t="s">
        <v>43</v>
      </c>
    </row>
    <row r="42" spans="1:17">
      <c r="A42" s="2">
        <v>41</v>
      </c>
      <c r="B42" s="2" t="s">
        <v>17</v>
      </c>
      <c r="C42" s="2" t="s">
        <v>72</v>
      </c>
      <c r="D42" s="3">
        <v>45979</v>
      </c>
      <c r="E42" s="3">
        <v>46009</v>
      </c>
      <c r="F42" s="4">
        <v>1220</v>
      </c>
      <c r="G42" s="5">
        <v>0.2</v>
      </c>
      <c r="H42" s="4">
        <f>F42*G42</f>
        <v>0</v>
      </c>
      <c r="I42" s="4">
        <v>50</v>
      </c>
      <c r="J42" s="4">
        <f>F42-H42-I42</f>
        <v>0</v>
      </c>
      <c r="K42" s="4">
        <v>0</v>
      </c>
      <c r="L42" s="4">
        <f>J42-K42</f>
        <v>0</v>
      </c>
      <c r="M42">
        <f>IF(L42&lt;=0,"Réglé",IF(TODAY()&gt;E42,"En retard",IF(K42&gt;0,"Partiel","En attente")))</f>
        <v>0</v>
      </c>
      <c r="N42" s="2" t="s">
        <v>19</v>
      </c>
      <c r="O42" s="3"/>
      <c r="P42">
        <f>IF(L42&gt;0,MAX(0,TODAY()-E42),0)</f>
        <v>0</v>
      </c>
      <c r="Q42" s="2" t="s">
        <v>43</v>
      </c>
    </row>
    <row r="43" spans="1:17">
      <c r="A43" s="2">
        <v>42</v>
      </c>
      <c r="B43" s="2" t="s">
        <v>21</v>
      </c>
      <c r="C43" s="2" t="s">
        <v>73</v>
      </c>
      <c r="D43" s="3">
        <v>45981</v>
      </c>
      <c r="E43" s="3">
        <v>46026</v>
      </c>
      <c r="F43" s="4">
        <v>1360</v>
      </c>
      <c r="G43" s="5">
        <v>0</v>
      </c>
      <c r="H43" s="4">
        <f>F43*G43</f>
        <v>0</v>
      </c>
      <c r="I43" s="4">
        <v>0</v>
      </c>
      <c r="J43" s="4">
        <f>F43-H43-I43</f>
        <v>0</v>
      </c>
      <c r="K43" s="4">
        <v>0</v>
      </c>
      <c r="L43" s="4">
        <f>J43-K43</f>
        <v>0</v>
      </c>
      <c r="M43">
        <f>IF(L43&lt;=0,"Réglé",IF(TODAY()&gt;E43,"En retard",IF(K43&gt;0,"Partiel","En attente")))</f>
        <v>0</v>
      </c>
      <c r="N43" s="2" t="s">
        <v>23</v>
      </c>
      <c r="O43" s="3"/>
      <c r="P43">
        <f>IF(L43&gt;0,MAX(0,TODAY()-E43),0)</f>
        <v>0</v>
      </c>
      <c r="Q43" s="2" t="s">
        <v>43</v>
      </c>
    </row>
    <row r="44" spans="1:17">
      <c r="A44" s="2">
        <v>43</v>
      </c>
      <c r="B44" s="2" t="s">
        <v>25</v>
      </c>
      <c r="C44" s="2" t="s">
        <v>74</v>
      </c>
      <c r="D44" s="3">
        <v>45983</v>
      </c>
      <c r="E44" s="3">
        <v>46043</v>
      </c>
      <c r="F44" s="4">
        <v>1500</v>
      </c>
      <c r="G44" s="5">
        <v>0</v>
      </c>
      <c r="H44" s="4">
        <f>F44*G44</f>
        <v>0</v>
      </c>
      <c r="I44" s="4">
        <v>0</v>
      </c>
      <c r="J44" s="4">
        <f>F44-H44-I44</f>
        <v>0</v>
      </c>
      <c r="K44" s="4">
        <v>0</v>
      </c>
      <c r="L44" s="4">
        <f>J44-K44</f>
        <v>0</v>
      </c>
      <c r="M44">
        <f>IF(L44&lt;=0,"Réglé",IF(TODAY()&gt;E44,"En retard",IF(K44&gt;0,"Partiel","En attente")))</f>
        <v>0</v>
      </c>
      <c r="N44" s="2" t="s">
        <v>27</v>
      </c>
      <c r="O44" s="3"/>
      <c r="P44">
        <f>IF(L44&gt;0,MAX(0,TODAY()-E44),0)</f>
        <v>0</v>
      </c>
      <c r="Q44" s="2" t="s">
        <v>43</v>
      </c>
    </row>
    <row r="45" spans="1:17">
      <c r="A45" s="2">
        <v>44</v>
      </c>
      <c r="B45" s="2" t="s">
        <v>28</v>
      </c>
      <c r="C45" s="2" t="s">
        <v>75</v>
      </c>
      <c r="D45" s="3">
        <v>45985</v>
      </c>
      <c r="E45" s="3">
        <v>46015</v>
      </c>
      <c r="F45" s="4">
        <v>1640</v>
      </c>
      <c r="G45" s="5">
        <v>0.2</v>
      </c>
      <c r="H45" s="4">
        <f>F45*G45</f>
        <v>0</v>
      </c>
      <c r="I45" s="4">
        <v>0</v>
      </c>
      <c r="J45" s="4">
        <f>F45-H45-I45</f>
        <v>0</v>
      </c>
      <c r="K45" s="4">
        <v>0</v>
      </c>
      <c r="L45" s="4">
        <f>J45-K45</f>
        <v>0</v>
      </c>
      <c r="M45">
        <f>IF(L45&lt;=0,"Réglé",IF(TODAY()&gt;E45,"En retard",IF(K45&gt;0,"Partiel","En attente")))</f>
        <v>0</v>
      </c>
      <c r="N45" s="2" t="s">
        <v>30</v>
      </c>
      <c r="O45" s="3"/>
      <c r="P45">
        <f>IF(L45&gt;0,MAX(0,TODAY()-E45),0)</f>
        <v>0</v>
      </c>
      <c r="Q45" s="2" t="s">
        <v>43</v>
      </c>
    </row>
    <row r="46" spans="1:17">
      <c r="A46" s="2">
        <v>45</v>
      </c>
      <c r="B46" s="2" t="s">
        <v>31</v>
      </c>
      <c r="C46" s="2" t="s">
        <v>76</v>
      </c>
      <c r="D46" s="3">
        <v>45987</v>
      </c>
      <c r="E46" s="3">
        <v>46032</v>
      </c>
      <c r="F46" s="4">
        <v>1780</v>
      </c>
      <c r="G46" s="5">
        <v>0</v>
      </c>
      <c r="H46" s="4">
        <f>F46*G46</f>
        <v>0</v>
      </c>
      <c r="I46" s="4">
        <v>0</v>
      </c>
      <c r="J46" s="4">
        <f>F46-H46-I46</f>
        <v>0</v>
      </c>
      <c r="K46" s="4">
        <v>0</v>
      </c>
      <c r="L46" s="4">
        <f>J46-K46</f>
        <v>0</v>
      </c>
      <c r="M46">
        <f>IF(L46&lt;=0,"Réglé",IF(TODAY()&gt;E46,"En retard",IF(K46&gt;0,"Partiel","En attente")))</f>
        <v>0</v>
      </c>
      <c r="N46" s="2" t="s">
        <v>33</v>
      </c>
      <c r="O46" s="3"/>
      <c r="P46">
        <f>IF(L46&gt;0,MAX(0,TODAY()-E46),0)</f>
        <v>0</v>
      </c>
      <c r="Q46" s="2" t="s">
        <v>43</v>
      </c>
    </row>
    <row r="47" spans="1:17">
      <c r="H47" s="4">
        <f>F47*G47</f>
        <v>0</v>
      </c>
      <c r="J47" s="4">
        <f>F47-H47-I47</f>
        <v>0</v>
      </c>
      <c r="L47" s="4">
        <f>J47-K47</f>
        <v>0</v>
      </c>
      <c r="M47">
        <f>IF(L47&lt;=0,"Réglé",IF(TODAY()&gt;E47,"En retard",IF(K47&gt;0,"Partiel","En attente")))</f>
        <v>0</v>
      </c>
      <c r="P47">
        <f>IF(L47&gt;0,MAX(0,TODAY()-E47),0)</f>
        <v>0</v>
      </c>
    </row>
    <row r="48" spans="1:17">
      <c r="H48" s="4">
        <f>F48*G48</f>
        <v>0</v>
      </c>
      <c r="J48" s="4">
        <f>F48-H48-I48</f>
        <v>0</v>
      </c>
      <c r="L48" s="4">
        <f>J48-K48</f>
        <v>0</v>
      </c>
      <c r="M48">
        <f>IF(L48&lt;=0,"Réglé",IF(TODAY()&gt;E48,"En retard",IF(K48&gt;0,"Partiel","En attente")))</f>
        <v>0</v>
      </c>
      <c r="P48">
        <f>IF(L48&gt;0,MAX(0,TODAY()-E48),0)</f>
        <v>0</v>
      </c>
    </row>
    <row r="49" spans="8:16">
      <c r="H49" s="4">
        <f>F49*G49</f>
        <v>0</v>
      </c>
      <c r="J49" s="4">
        <f>F49-H49-I49</f>
        <v>0</v>
      </c>
      <c r="L49" s="4">
        <f>J49-K49</f>
        <v>0</v>
      </c>
      <c r="M49">
        <f>IF(L49&lt;=0,"Réglé",IF(TODAY()&gt;E49,"En retard",IF(K49&gt;0,"Partiel","En attente")))</f>
        <v>0</v>
      </c>
      <c r="P49">
        <f>IF(L49&gt;0,MAX(0,TODAY()-E49),0)</f>
        <v>0</v>
      </c>
    </row>
    <row r="50" spans="8:16">
      <c r="H50" s="4">
        <f>F50*G50</f>
        <v>0</v>
      </c>
      <c r="J50" s="4">
        <f>F50-H50-I50</f>
        <v>0</v>
      </c>
      <c r="L50" s="4">
        <f>J50-K50</f>
        <v>0</v>
      </c>
      <c r="M50">
        <f>IF(L50&lt;=0,"Réglé",IF(TODAY()&gt;E50,"En retard",IF(K50&gt;0,"Partiel","En attente")))</f>
        <v>0</v>
      </c>
      <c r="P50">
        <f>IF(L50&gt;0,MAX(0,TODAY()-E50),0)</f>
        <v>0</v>
      </c>
    </row>
    <row r="51" spans="8:16">
      <c r="H51" s="4">
        <f>F51*G51</f>
        <v>0</v>
      </c>
      <c r="J51" s="4">
        <f>F51-H51-I51</f>
        <v>0</v>
      </c>
      <c r="L51" s="4">
        <f>J51-K51</f>
        <v>0</v>
      </c>
      <c r="M51">
        <f>IF(L51&lt;=0,"Réglé",IF(TODAY()&gt;E51,"En retard",IF(K51&gt;0,"Partiel","En attente")))</f>
        <v>0</v>
      </c>
      <c r="P51">
        <f>IF(L51&gt;0,MAX(0,TODAY()-E51),0)</f>
        <v>0</v>
      </c>
    </row>
    <row r="52" spans="8:16">
      <c r="H52" s="4">
        <f>F52*G52</f>
        <v>0</v>
      </c>
      <c r="J52" s="4">
        <f>F52-H52-I52</f>
        <v>0</v>
      </c>
      <c r="L52" s="4">
        <f>J52-K52</f>
        <v>0</v>
      </c>
      <c r="M52">
        <f>IF(L52&lt;=0,"Réglé",IF(TODAY()&gt;E52,"En retard",IF(K52&gt;0,"Partiel","En attente")))</f>
        <v>0</v>
      </c>
      <c r="P52">
        <f>IF(L52&gt;0,MAX(0,TODAY()-E52),0)</f>
        <v>0</v>
      </c>
    </row>
    <row r="53" spans="8:16">
      <c r="H53" s="4">
        <f>F53*G53</f>
        <v>0</v>
      </c>
      <c r="J53" s="4">
        <f>F53-H53-I53</f>
        <v>0</v>
      </c>
      <c r="L53" s="4">
        <f>J53-K53</f>
        <v>0</v>
      </c>
      <c r="M53">
        <f>IF(L53&lt;=0,"Réglé",IF(TODAY()&gt;E53,"En retard",IF(K53&gt;0,"Partiel","En attente")))</f>
        <v>0</v>
      </c>
      <c r="P53">
        <f>IF(L53&gt;0,MAX(0,TODAY()-E53),0)</f>
        <v>0</v>
      </c>
    </row>
    <row r="54" spans="8:16">
      <c r="H54" s="4">
        <f>F54*G54</f>
        <v>0</v>
      </c>
      <c r="J54" s="4">
        <f>F54-H54-I54</f>
        <v>0</v>
      </c>
      <c r="L54" s="4">
        <f>J54-K54</f>
        <v>0</v>
      </c>
      <c r="M54">
        <f>IF(L54&lt;=0,"Réglé",IF(TODAY()&gt;E54,"En retard",IF(K54&gt;0,"Partiel","En attente")))</f>
        <v>0</v>
      </c>
      <c r="P54">
        <f>IF(L54&gt;0,MAX(0,TODAY()-E54),0)</f>
        <v>0</v>
      </c>
    </row>
    <row r="55" spans="8:16">
      <c r="H55" s="4">
        <f>F55*G55</f>
        <v>0</v>
      </c>
      <c r="J55" s="4">
        <f>F55-H55-I55</f>
        <v>0</v>
      </c>
      <c r="L55" s="4">
        <f>J55-K55</f>
        <v>0</v>
      </c>
      <c r="M55">
        <f>IF(L55&lt;=0,"Réglé",IF(TODAY()&gt;E55,"En retard",IF(K55&gt;0,"Partiel","En attente")))</f>
        <v>0</v>
      </c>
      <c r="P55">
        <f>IF(L55&gt;0,MAX(0,TODAY()-E55),0)</f>
        <v>0</v>
      </c>
    </row>
    <row r="56" spans="8:16">
      <c r="H56" s="4">
        <f>F56*G56</f>
        <v>0</v>
      </c>
      <c r="J56" s="4">
        <f>F56-H56-I56</f>
        <v>0</v>
      </c>
      <c r="L56" s="4">
        <f>J56-K56</f>
        <v>0</v>
      </c>
      <c r="M56">
        <f>IF(L56&lt;=0,"Réglé",IF(TODAY()&gt;E56,"En retard",IF(K56&gt;0,"Partiel","En attente")))</f>
        <v>0</v>
      </c>
      <c r="P56">
        <f>IF(L56&gt;0,MAX(0,TODAY()-E56),0)</f>
        <v>0</v>
      </c>
    </row>
    <row r="57" spans="8:16">
      <c r="H57" s="4">
        <f>F57*G57</f>
        <v>0</v>
      </c>
      <c r="J57" s="4">
        <f>F57-H57-I57</f>
        <v>0</v>
      </c>
      <c r="L57" s="4">
        <f>J57-K57</f>
        <v>0</v>
      </c>
      <c r="M57">
        <f>IF(L57&lt;=0,"Réglé",IF(TODAY()&gt;E57,"En retard",IF(K57&gt;0,"Partiel","En attente")))</f>
        <v>0</v>
      </c>
      <c r="P57">
        <f>IF(L57&gt;0,MAX(0,TODAY()-E57),0)</f>
        <v>0</v>
      </c>
    </row>
    <row r="58" spans="8:16">
      <c r="H58" s="4">
        <f>F58*G58</f>
        <v>0</v>
      </c>
      <c r="J58" s="4">
        <f>F58-H58-I58</f>
        <v>0</v>
      </c>
      <c r="L58" s="4">
        <f>J58-K58</f>
        <v>0</v>
      </c>
      <c r="M58">
        <f>IF(L58&lt;=0,"Réglé",IF(TODAY()&gt;E58,"En retard",IF(K58&gt;0,"Partiel","En attente")))</f>
        <v>0</v>
      </c>
      <c r="P58">
        <f>IF(L58&gt;0,MAX(0,TODAY()-E58),0)</f>
        <v>0</v>
      </c>
    </row>
    <row r="59" spans="8:16">
      <c r="H59" s="4">
        <f>F59*G59</f>
        <v>0</v>
      </c>
      <c r="J59" s="4">
        <f>F59-H59-I59</f>
        <v>0</v>
      </c>
      <c r="L59" s="4">
        <f>J59-K59</f>
        <v>0</v>
      </c>
      <c r="M59">
        <f>IF(L59&lt;=0,"Réglé",IF(TODAY()&gt;E59,"En retard",IF(K59&gt;0,"Partiel","En attente")))</f>
        <v>0</v>
      </c>
      <c r="P59">
        <f>IF(L59&gt;0,MAX(0,TODAY()-E59),0)</f>
        <v>0</v>
      </c>
    </row>
    <row r="60" spans="8:16">
      <c r="H60" s="4">
        <f>F60*G60</f>
        <v>0</v>
      </c>
      <c r="J60" s="4">
        <f>F60-H60-I60</f>
        <v>0</v>
      </c>
      <c r="L60" s="4">
        <f>J60-K60</f>
        <v>0</v>
      </c>
      <c r="M60">
        <f>IF(L60&lt;=0,"Réglé",IF(TODAY()&gt;E60,"En retard",IF(K60&gt;0,"Partiel","En attente")))</f>
        <v>0</v>
      </c>
      <c r="P60">
        <f>IF(L60&gt;0,MAX(0,TODAY()-E60),0)</f>
        <v>0</v>
      </c>
    </row>
    <row r="61" spans="8:16">
      <c r="H61" s="4">
        <f>F61*G61</f>
        <v>0</v>
      </c>
      <c r="J61" s="4">
        <f>F61-H61-I61</f>
        <v>0</v>
      </c>
      <c r="L61" s="4">
        <f>J61-K61</f>
        <v>0</v>
      </c>
      <c r="M61">
        <f>IF(L61&lt;=0,"Réglé",IF(TODAY()&gt;E61,"En retard",IF(K61&gt;0,"Partiel","En attente")))</f>
        <v>0</v>
      </c>
      <c r="P61">
        <f>IF(L61&gt;0,MAX(0,TODAY()-E61),0)</f>
        <v>0</v>
      </c>
    </row>
    <row r="62" spans="8:16">
      <c r="H62" s="4">
        <f>F62*G62</f>
        <v>0</v>
      </c>
      <c r="J62" s="4">
        <f>F62-H62-I62</f>
        <v>0</v>
      </c>
      <c r="L62" s="4">
        <f>J62-K62</f>
        <v>0</v>
      </c>
      <c r="M62">
        <f>IF(L62&lt;=0,"Réglé",IF(TODAY()&gt;E62,"En retard",IF(K62&gt;0,"Partiel","En attente")))</f>
        <v>0</v>
      </c>
      <c r="P62">
        <f>IF(L62&gt;0,MAX(0,TODAY()-E62),0)</f>
        <v>0</v>
      </c>
    </row>
    <row r="63" spans="8:16">
      <c r="H63" s="4">
        <f>F63*G63</f>
        <v>0</v>
      </c>
      <c r="J63" s="4">
        <f>F63-H63-I63</f>
        <v>0</v>
      </c>
      <c r="L63" s="4">
        <f>J63-K63</f>
        <v>0</v>
      </c>
      <c r="M63">
        <f>IF(L63&lt;=0,"Réglé",IF(TODAY()&gt;E63,"En retard",IF(K63&gt;0,"Partiel","En attente")))</f>
        <v>0</v>
      </c>
      <c r="P63">
        <f>IF(L63&gt;0,MAX(0,TODAY()-E63),0)</f>
        <v>0</v>
      </c>
    </row>
    <row r="64" spans="8:16">
      <c r="H64" s="4">
        <f>F64*G64</f>
        <v>0</v>
      </c>
      <c r="J64" s="4">
        <f>F64-H64-I64</f>
        <v>0</v>
      </c>
      <c r="L64" s="4">
        <f>J64-K64</f>
        <v>0</v>
      </c>
      <c r="M64">
        <f>IF(L64&lt;=0,"Réglé",IF(TODAY()&gt;E64,"En retard",IF(K64&gt;0,"Partiel","En attente")))</f>
        <v>0</v>
      </c>
      <c r="P64">
        <f>IF(L64&gt;0,MAX(0,TODAY()-E64),0)</f>
        <v>0</v>
      </c>
    </row>
    <row r="65" spans="8:16">
      <c r="H65" s="4">
        <f>F65*G65</f>
        <v>0</v>
      </c>
      <c r="J65" s="4">
        <f>F65-H65-I65</f>
        <v>0</v>
      </c>
      <c r="L65" s="4">
        <f>J65-K65</f>
        <v>0</v>
      </c>
      <c r="M65">
        <f>IF(L65&lt;=0,"Réglé",IF(TODAY()&gt;E65,"En retard",IF(K65&gt;0,"Partiel","En attente")))</f>
        <v>0</v>
      </c>
      <c r="P65">
        <f>IF(L65&gt;0,MAX(0,TODAY()-E65),0)</f>
        <v>0</v>
      </c>
    </row>
    <row r="66" spans="8:16">
      <c r="H66" s="4">
        <f>F66*G66</f>
        <v>0</v>
      </c>
      <c r="J66" s="4">
        <f>F66-H66-I66</f>
        <v>0</v>
      </c>
      <c r="L66" s="4">
        <f>J66-K66</f>
        <v>0</v>
      </c>
      <c r="M66">
        <f>IF(L66&lt;=0,"Réglé",IF(TODAY()&gt;E66,"En retard",IF(K66&gt;0,"Partiel","En attente")))</f>
        <v>0</v>
      </c>
      <c r="P66">
        <f>IF(L66&gt;0,MAX(0,TODAY()-E66),0)</f>
        <v>0</v>
      </c>
    </row>
    <row r="67" spans="8:16">
      <c r="H67" s="4">
        <f>F67*G67</f>
        <v>0</v>
      </c>
      <c r="J67" s="4">
        <f>F67-H67-I67</f>
        <v>0</v>
      </c>
      <c r="L67" s="4">
        <f>J67-K67</f>
        <v>0</v>
      </c>
      <c r="M67">
        <f>IF(L67&lt;=0,"Réglé",IF(TODAY()&gt;E67,"En retard",IF(K67&gt;0,"Partiel","En attente")))</f>
        <v>0</v>
      </c>
      <c r="P67">
        <f>IF(L67&gt;0,MAX(0,TODAY()-E67),0)</f>
        <v>0</v>
      </c>
    </row>
    <row r="68" spans="8:16">
      <c r="H68" s="4">
        <f>F68*G68</f>
        <v>0</v>
      </c>
      <c r="J68" s="4">
        <f>F68-H68-I68</f>
        <v>0</v>
      </c>
      <c r="L68" s="4">
        <f>J68-K68</f>
        <v>0</v>
      </c>
      <c r="M68">
        <f>IF(L68&lt;=0,"Réglé",IF(TODAY()&gt;E68,"En retard",IF(K68&gt;0,"Partiel","En attente")))</f>
        <v>0</v>
      </c>
      <c r="P68">
        <f>IF(L68&gt;0,MAX(0,TODAY()-E68),0)</f>
        <v>0</v>
      </c>
    </row>
    <row r="69" spans="8:16">
      <c r="H69" s="4">
        <f>F69*G69</f>
        <v>0</v>
      </c>
      <c r="J69" s="4">
        <f>F69-H69-I69</f>
        <v>0</v>
      </c>
      <c r="L69" s="4">
        <f>J69-K69</f>
        <v>0</v>
      </c>
      <c r="M69">
        <f>IF(L69&lt;=0,"Réglé",IF(TODAY()&gt;E69,"En retard",IF(K69&gt;0,"Partiel","En attente")))</f>
        <v>0</v>
      </c>
      <c r="P69">
        <f>IF(L69&gt;0,MAX(0,TODAY()-E69),0)</f>
        <v>0</v>
      </c>
    </row>
    <row r="70" spans="8:16">
      <c r="H70" s="4">
        <f>F70*G70</f>
        <v>0</v>
      </c>
      <c r="J70" s="4">
        <f>F70-H70-I70</f>
        <v>0</v>
      </c>
      <c r="L70" s="4">
        <f>J70-K70</f>
        <v>0</v>
      </c>
      <c r="M70">
        <f>IF(L70&lt;=0,"Réglé",IF(TODAY()&gt;E70,"En retard",IF(K70&gt;0,"Partiel","En attente")))</f>
        <v>0</v>
      </c>
      <c r="P70">
        <f>IF(L70&gt;0,MAX(0,TODAY()-E70),0)</f>
        <v>0</v>
      </c>
    </row>
    <row r="71" spans="8:16">
      <c r="H71" s="4">
        <f>F71*G71</f>
        <v>0</v>
      </c>
      <c r="J71" s="4">
        <f>F71-H71-I71</f>
        <v>0</v>
      </c>
      <c r="L71" s="4">
        <f>J71-K71</f>
        <v>0</v>
      </c>
      <c r="M71">
        <f>IF(L71&lt;=0,"Réglé",IF(TODAY()&gt;E71,"En retard",IF(K71&gt;0,"Partiel","En attente")))</f>
        <v>0</v>
      </c>
      <c r="P71">
        <f>IF(L71&gt;0,MAX(0,TODAY()-E71),0)</f>
        <v>0</v>
      </c>
    </row>
    <row r="72" spans="8:16">
      <c r="H72" s="4">
        <f>F72*G72</f>
        <v>0</v>
      </c>
      <c r="J72" s="4">
        <f>F72-H72-I72</f>
        <v>0</v>
      </c>
      <c r="L72" s="4">
        <f>J72-K72</f>
        <v>0</v>
      </c>
      <c r="M72">
        <f>IF(L72&lt;=0,"Réglé",IF(TODAY()&gt;E72,"En retard",IF(K72&gt;0,"Partiel","En attente")))</f>
        <v>0</v>
      </c>
      <c r="P72">
        <f>IF(L72&gt;0,MAX(0,TODAY()-E72),0)</f>
        <v>0</v>
      </c>
    </row>
    <row r="73" spans="8:16">
      <c r="H73" s="4">
        <f>F73*G73</f>
        <v>0</v>
      </c>
      <c r="J73" s="4">
        <f>F73-H73-I73</f>
        <v>0</v>
      </c>
      <c r="L73" s="4">
        <f>J73-K73</f>
        <v>0</v>
      </c>
      <c r="M73">
        <f>IF(L73&lt;=0,"Réglé",IF(TODAY()&gt;E73,"En retard",IF(K73&gt;0,"Partiel","En attente")))</f>
        <v>0</v>
      </c>
      <c r="P73">
        <f>IF(L73&gt;0,MAX(0,TODAY()-E73),0)</f>
        <v>0</v>
      </c>
    </row>
    <row r="74" spans="8:16">
      <c r="H74" s="4">
        <f>F74*G74</f>
        <v>0</v>
      </c>
      <c r="J74" s="4">
        <f>F74-H74-I74</f>
        <v>0</v>
      </c>
      <c r="L74" s="4">
        <f>J74-K74</f>
        <v>0</v>
      </c>
      <c r="M74">
        <f>IF(L74&lt;=0,"Réglé",IF(TODAY()&gt;E74,"En retard",IF(K74&gt;0,"Partiel","En attente")))</f>
        <v>0</v>
      </c>
      <c r="P74">
        <f>IF(L74&gt;0,MAX(0,TODAY()-E74),0)</f>
        <v>0</v>
      </c>
    </row>
    <row r="75" spans="8:16">
      <c r="H75" s="4">
        <f>F75*G75</f>
        <v>0</v>
      </c>
      <c r="J75" s="4">
        <f>F75-H75-I75</f>
        <v>0</v>
      </c>
      <c r="L75" s="4">
        <f>J75-K75</f>
        <v>0</v>
      </c>
      <c r="M75">
        <f>IF(L75&lt;=0,"Réglé",IF(TODAY()&gt;E75,"En retard",IF(K75&gt;0,"Partiel","En attente")))</f>
        <v>0</v>
      </c>
      <c r="P75">
        <f>IF(L75&gt;0,MAX(0,TODAY()-E75),0)</f>
        <v>0</v>
      </c>
    </row>
    <row r="76" spans="8:16">
      <c r="H76" s="4">
        <f>F76*G76</f>
        <v>0</v>
      </c>
      <c r="J76" s="4">
        <f>F76-H76-I76</f>
        <v>0</v>
      </c>
      <c r="L76" s="4">
        <f>J76-K76</f>
        <v>0</v>
      </c>
      <c r="M76">
        <f>IF(L76&lt;=0,"Réglé",IF(TODAY()&gt;E76,"En retard",IF(K76&gt;0,"Partiel","En attente")))</f>
        <v>0</v>
      </c>
      <c r="P76">
        <f>IF(L76&gt;0,MAX(0,TODAY()-E76),0)</f>
        <v>0</v>
      </c>
    </row>
    <row r="77" spans="8:16">
      <c r="H77" s="4">
        <f>F77*G77</f>
        <v>0</v>
      </c>
      <c r="J77" s="4">
        <f>F77-H77-I77</f>
        <v>0</v>
      </c>
      <c r="L77" s="4">
        <f>J77-K77</f>
        <v>0</v>
      </c>
      <c r="M77">
        <f>IF(L77&lt;=0,"Réglé",IF(TODAY()&gt;E77,"En retard",IF(K77&gt;0,"Partiel","En attente")))</f>
        <v>0</v>
      </c>
      <c r="P77">
        <f>IF(L77&gt;0,MAX(0,TODAY()-E77),0)</f>
        <v>0</v>
      </c>
    </row>
    <row r="78" spans="8:16">
      <c r="H78" s="4">
        <f>F78*G78</f>
        <v>0</v>
      </c>
      <c r="J78" s="4">
        <f>F78-H78-I78</f>
        <v>0</v>
      </c>
      <c r="L78" s="4">
        <f>J78-K78</f>
        <v>0</v>
      </c>
      <c r="M78">
        <f>IF(L78&lt;=0,"Réglé",IF(TODAY()&gt;E78,"En retard",IF(K78&gt;0,"Partiel","En attente")))</f>
        <v>0</v>
      </c>
      <c r="P78">
        <f>IF(L78&gt;0,MAX(0,TODAY()-E78),0)</f>
        <v>0</v>
      </c>
    </row>
    <row r="79" spans="8:16">
      <c r="H79" s="4">
        <f>F79*G79</f>
        <v>0</v>
      </c>
      <c r="J79" s="4">
        <f>F79-H79-I79</f>
        <v>0</v>
      </c>
      <c r="L79" s="4">
        <f>J79-K79</f>
        <v>0</v>
      </c>
      <c r="M79">
        <f>IF(L79&lt;=0,"Réglé",IF(TODAY()&gt;E79,"En retard",IF(K79&gt;0,"Partiel","En attente")))</f>
        <v>0</v>
      </c>
      <c r="P79">
        <f>IF(L79&gt;0,MAX(0,TODAY()-E79),0)</f>
        <v>0</v>
      </c>
    </row>
    <row r="80" spans="8:16">
      <c r="H80" s="4">
        <f>F80*G80</f>
        <v>0</v>
      </c>
      <c r="J80" s="4">
        <f>F80-H80-I80</f>
        <v>0</v>
      </c>
      <c r="L80" s="4">
        <f>J80-K80</f>
        <v>0</v>
      </c>
      <c r="M80">
        <f>IF(L80&lt;=0,"Réglé",IF(TODAY()&gt;E80,"En retard",IF(K80&gt;0,"Partiel","En attente")))</f>
        <v>0</v>
      </c>
      <c r="P80">
        <f>IF(L80&gt;0,MAX(0,TODAY()-E80),0)</f>
        <v>0</v>
      </c>
    </row>
    <row r="81" spans="8:16">
      <c r="H81" s="4">
        <f>F81*G81</f>
        <v>0</v>
      </c>
      <c r="J81" s="4">
        <f>F81-H81-I81</f>
        <v>0</v>
      </c>
      <c r="L81" s="4">
        <f>J81-K81</f>
        <v>0</v>
      </c>
      <c r="M81">
        <f>IF(L81&lt;=0,"Réglé",IF(TODAY()&gt;E81,"En retard",IF(K81&gt;0,"Partiel","En attente")))</f>
        <v>0</v>
      </c>
      <c r="P81">
        <f>IF(L81&gt;0,MAX(0,TODAY()-E81),0)</f>
        <v>0</v>
      </c>
    </row>
    <row r="82" spans="8:16">
      <c r="H82" s="4">
        <f>F82*G82</f>
        <v>0</v>
      </c>
      <c r="J82" s="4">
        <f>F82-H82-I82</f>
        <v>0</v>
      </c>
      <c r="L82" s="4">
        <f>J82-K82</f>
        <v>0</v>
      </c>
      <c r="M82">
        <f>IF(L82&lt;=0,"Réglé",IF(TODAY()&gt;E82,"En retard",IF(K82&gt;0,"Partiel","En attente")))</f>
        <v>0</v>
      </c>
      <c r="P82">
        <f>IF(L82&gt;0,MAX(0,TODAY()-E82),0)</f>
        <v>0</v>
      </c>
    </row>
    <row r="83" spans="8:16">
      <c r="H83" s="4">
        <f>F83*G83</f>
        <v>0</v>
      </c>
      <c r="J83" s="4">
        <f>F83-H83-I83</f>
        <v>0</v>
      </c>
      <c r="L83" s="4">
        <f>J83-K83</f>
        <v>0</v>
      </c>
      <c r="M83">
        <f>IF(L83&lt;=0,"Réglé",IF(TODAY()&gt;E83,"En retard",IF(K83&gt;0,"Partiel","En attente")))</f>
        <v>0</v>
      </c>
      <c r="P83">
        <f>IF(L83&gt;0,MAX(0,TODAY()-E83),0)</f>
        <v>0</v>
      </c>
    </row>
    <row r="84" spans="8:16">
      <c r="H84" s="4">
        <f>F84*G84</f>
        <v>0</v>
      </c>
      <c r="J84" s="4">
        <f>F84-H84-I84</f>
        <v>0</v>
      </c>
      <c r="L84" s="4">
        <f>J84-K84</f>
        <v>0</v>
      </c>
      <c r="M84">
        <f>IF(L84&lt;=0,"Réglé",IF(TODAY()&gt;E84,"En retard",IF(K84&gt;0,"Partiel","En attente")))</f>
        <v>0</v>
      </c>
      <c r="P84">
        <f>IF(L84&gt;0,MAX(0,TODAY()-E84),0)</f>
        <v>0</v>
      </c>
    </row>
    <row r="85" spans="8:16">
      <c r="H85" s="4">
        <f>F85*G85</f>
        <v>0</v>
      </c>
      <c r="J85" s="4">
        <f>F85-H85-I85</f>
        <v>0</v>
      </c>
      <c r="L85" s="4">
        <f>J85-K85</f>
        <v>0</v>
      </c>
      <c r="M85">
        <f>IF(L85&lt;=0,"Réglé",IF(TODAY()&gt;E85,"En retard",IF(K85&gt;0,"Partiel","En attente")))</f>
        <v>0</v>
      </c>
      <c r="P85">
        <f>IF(L85&gt;0,MAX(0,TODAY()-E85),0)</f>
        <v>0</v>
      </c>
    </row>
    <row r="86" spans="8:16">
      <c r="H86" s="4">
        <f>F86*G86</f>
        <v>0</v>
      </c>
      <c r="J86" s="4">
        <f>F86-H86-I86</f>
        <v>0</v>
      </c>
      <c r="L86" s="4">
        <f>J86-K86</f>
        <v>0</v>
      </c>
      <c r="M86">
        <f>IF(L86&lt;=0,"Réglé",IF(TODAY()&gt;E86,"En retard",IF(K86&gt;0,"Partiel","En attente")))</f>
        <v>0</v>
      </c>
      <c r="P86">
        <f>IF(L86&gt;0,MAX(0,TODAY()-E86),0)</f>
        <v>0</v>
      </c>
    </row>
    <row r="87" spans="8:16">
      <c r="H87" s="4">
        <f>F87*G87</f>
        <v>0</v>
      </c>
      <c r="J87" s="4">
        <f>F87-H87-I87</f>
        <v>0</v>
      </c>
      <c r="L87" s="4">
        <f>J87-K87</f>
        <v>0</v>
      </c>
      <c r="M87">
        <f>IF(L87&lt;=0,"Réglé",IF(TODAY()&gt;E87,"En retard",IF(K87&gt;0,"Partiel","En attente")))</f>
        <v>0</v>
      </c>
      <c r="P87">
        <f>IF(L87&gt;0,MAX(0,TODAY()-E87),0)</f>
        <v>0</v>
      </c>
    </row>
    <row r="88" spans="8:16">
      <c r="H88" s="4">
        <f>F88*G88</f>
        <v>0</v>
      </c>
      <c r="J88" s="4">
        <f>F88-H88-I88</f>
        <v>0</v>
      </c>
      <c r="L88" s="4">
        <f>J88-K88</f>
        <v>0</v>
      </c>
      <c r="M88">
        <f>IF(L88&lt;=0,"Réglé",IF(TODAY()&gt;E88,"En retard",IF(K88&gt;0,"Partiel","En attente")))</f>
        <v>0</v>
      </c>
      <c r="P88">
        <f>IF(L88&gt;0,MAX(0,TODAY()-E88),0)</f>
        <v>0</v>
      </c>
    </row>
    <row r="89" spans="8:16">
      <c r="H89" s="4">
        <f>F89*G89</f>
        <v>0</v>
      </c>
      <c r="J89" s="4">
        <f>F89-H89-I89</f>
        <v>0</v>
      </c>
      <c r="L89" s="4">
        <f>J89-K89</f>
        <v>0</v>
      </c>
      <c r="M89">
        <f>IF(L89&lt;=0,"Réglé",IF(TODAY()&gt;E89,"En retard",IF(K89&gt;0,"Partiel","En attente")))</f>
        <v>0</v>
      </c>
      <c r="P89">
        <f>IF(L89&gt;0,MAX(0,TODAY()-E89),0)</f>
        <v>0</v>
      </c>
    </row>
    <row r="90" spans="8:16">
      <c r="H90" s="4">
        <f>F90*G90</f>
        <v>0</v>
      </c>
      <c r="J90" s="4">
        <f>F90-H90-I90</f>
        <v>0</v>
      </c>
      <c r="L90" s="4">
        <f>J90-K90</f>
        <v>0</v>
      </c>
      <c r="M90">
        <f>IF(L90&lt;=0,"Réglé",IF(TODAY()&gt;E90,"En retard",IF(K90&gt;0,"Partiel","En attente")))</f>
        <v>0</v>
      </c>
      <c r="P90">
        <f>IF(L90&gt;0,MAX(0,TODAY()-E90),0)</f>
        <v>0</v>
      </c>
    </row>
    <row r="91" spans="8:16">
      <c r="H91" s="4">
        <f>F91*G91</f>
        <v>0</v>
      </c>
      <c r="J91" s="4">
        <f>F91-H91-I91</f>
        <v>0</v>
      </c>
      <c r="L91" s="4">
        <f>J91-K91</f>
        <v>0</v>
      </c>
      <c r="M91">
        <f>IF(L91&lt;=0,"Réglé",IF(TODAY()&gt;E91,"En retard",IF(K91&gt;0,"Partiel","En attente")))</f>
        <v>0</v>
      </c>
      <c r="P91">
        <f>IF(L91&gt;0,MAX(0,TODAY()-E91),0)</f>
        <v>0</v>
      </c>
    </row>
    <row r="92" spans="8:16">
      <c r="H92" s="4">
        <f>F92*G92</f>
        <v>0</v>
      </c>
      <c r="J92" s="4">
        <f>F92-H92-I92</f>
        <v>0</v>
      </c>
      <c r="L92" s="4">
        <f>J92-K92</f>
        <v>0</v>
      </c>
      <c r="M92">
        <f>IF(L92&lt;=0,"Réglé",IF(TODAY()&gt;E92,"En retard",IF(K92&gt;0,"Partiel","En attente")))</f>
        <v>0</v>
      </c>
      <c r="P92">
        <f>IF(L92&gt;0,MAX(0,TODAY()-E92),0)</f>
        <v>0</v>
      </c>
    </row>
    <row r="93" spans="8:16">
      <c r="H93" s="4">
        <f>F93*G93</f>
        <v>0</v>
      </c>
      <c r="J93" s="4">
        <f>F93-H93-I93</f>
        <v>0</v>
      </c>
      <c r="L93" s="4">
        <f>J93-K93</f>
        <v>0</v>
      </c>
      <c r="M93">
        <f>IF(L93&lt;=0,"Réglé",IF(TODAY()&gt;E93,"En retard",IF(K93&gt;0,"Partiel","En attente")))</f>
        <v>0</v>
      </c>
      <c r="P93">
        <f>IF(L93&gt;0,MAX(0,TODAY()-E93),0)</f>
        <v>0</v>
      </c>
    </row>
    <row r="94" spans="8:16">
      <c r="H94" s="4">
        <f>F94*G94</f>
        <v>0</v>
      </c>
      <c r="J94" s="4">
        <f>F94-H94-I94</f>
        <v>0</v>
      </c>
      <c r="L94" s="4">
        <f>J94-K94</f>
        <v>0</v>
      </c>
      <c r="M94">
        <f>IF(L94&lt;=0,"Réglé",IF(TODAY()&gt;E94,"En retard",IF(K94&gt;0,"Partiel","En attente")))</f>
        <v>0</v>
      </c>
      <c r="P94">
        <f>IF(L94&gt;0,MAX(0,TODAY()-E94),0)</f>
        <v>0</v>
      </c>
    </row>
    <row r="95" spans="8:16">
      <c r="H95" s="4">
        <f>F95*G95</f>
        <v>0</v>
      </c>
      <c r="J95" s="4">
        <f>F95-H95-I95</f>
        <v>0</v>
      </c>
      <c r="L95" s="4">
        <f>J95-K95</f>
        <v>0</v>
      </c>
      <c r="M95">
        <f>IF(L95&lt;=0,"Réglé",IF(TODAY()&gt;E95,"En retard",IF(K95&gt;0,"Partiel","En attente")))</f>
        <v>0</v>
      </c>
      <c r="P95">
        <f>IF(L95&gt;0,MAX(0,TODAY()-E95),0)</f>
        <v>0</v>
      </c>
    </row>
    <row r="96" spans="8:16">
      <c r="H96" s="4">
        <f>F96*G96</f>
        <v>0</v>
      </c>
      <c r="J96" s="4">
        <f>F96-H96-I96</f>
        <v>0</v>
      </c>
      <c r="L96" s="4">
        <f>J96-K96</f>
        <v>0</v>
      </c>
      <c r="M96">
        <f>IF(L96&lt;=0,"Réglé",IF(TODAY()&gt;E96,"En retard",IF(K96&gt;0,"Partiel","En attente")))</f>
        <v>0</v>
      </c>
      <c r="P96">
        <f>IF(L96&gt;0,MAX(0,TODAY()-E96),0)</f>
        <v>0</v>
      </c>
    </row>
    <row r="97" spans="8:16">
      <c r="H97" s="4">
        <f>F97*G97</f>
        <v>0</v>
      </c>
      <c r="J97" s="4">
        <f>F97-H97-I97</f>
        <v>0</v>
      </c>
      <c r="L97" s="4">
        <f>J97-K97</f>
        <v>0</v>
      </c>
      <c r="M97">
        <f>IF(L97&lt;=0,"Réglé",IF(TODAY()&gt;E97,"En retard",IF(K97&gt;0,"Partiel","En attente")))</f>
        <v>0</v>
      </c>
      <c r="P97">
        <f>IF(L97&gt;0,MAX(0,TODAY()-E97),0)</f>
        <v>0</v>
      </c>
    </row>
    <row r="98" spans="8:16">
      <c r="H98" s="4">
        <f>F98*G98</f>
        <v>0</v>
      </c>
      <c r="J98" s="4">
        <f>F98-H98-I98</f>
        <v>0</v>
      </c>
      <c r="L98" s="4">
        <f>J98-K98</f>
        <v>0</v>
      </c>
      <c r="M98">
        <f>IF(L98&lt;=0,"Réglé",IF(TODAY()&gt;E98,"En retard",IF(K98&gt;0,"Partiel","En attente")))</f>
        <v>0</v>
      </c>
      <c r="P98">
        <f>IF(L98&gt;0,MAX(0,TODAY()-E98),0)</f>
        <v>0</v>
      </c>
    </row>
    <row r="99" spans="8:16">
      <c r="H99" s="4">
        <f>F99*G99</f>
        <v>0</v>
      </c>
      <c r="J99" s="4">
        <f>F99-H99-I99</f>
        <v>0</v>
      </c>
      <c r="L99" s="4">
        <f>J99-K99</f>
        <v>0</v>
      </c>
      <c r="M99">
        <f>IF(L99&lt;=0,"Réglé",IF(TODAY()&gt;E99,"En retard",IF(K99&gt;0,"Partiel","En attente")))</f>
        <v>0</v>
      </c>
      <c r="P99">
        <f>IF(L99&gt;0,MAX(0,TODAY()-E99),0)</f>
        <v>0</v>
      </c>
    </row>
    <row r="100" spans="8:16">
      <c r="H100" s="4">
        <f>F100*G100</f>
        <v>0</v>
      </c>
      <c r="J100" s="4">
        <f>F100-H100-I100</f>
        <v>0</v>
      </c>
      <c r="L100" s="4">
        <f>J100-K100</f>
        <v>0</v>
      </c>
      <c r="M100">
        <f>IF(L100&lt;=0,"Réglé",IF(TODAY()&gt;E100,"En retard",IF(K100&gt;0,"Partiel","En attente")))</f>
        <v>0</v>
      </c>
      <c r="P100">
        <f>IF(L100&gt;0,MAX(0,TODAY()-E100),0)</f>
        <v>0</v>
      </c>
    </row>
    <row r="101" spans="8:16">
      <c r="H101" s="4">
        <f>F101*G101</f>
        <v>0</v>
      </c>
      <c r="J101" s="4">
        <f>F101-H101-I101</f>
        <v>0</v>
      </c>
      <c r="L101" s="4">
        <f>J101-K101</f>
        <v>0</v>
      </c>
      <c r="M101">
        <f>IF(L101&lt;=0,"Réglé",IF(TODAY()&gt;E101,"En retard",IF(K101&gt;0,"Partiel","En attente")))</f>
        <v>0</v>
      </c>
      <c r="P101">
        <f>IF(L101&gt;0,MAX(0,TODAY()-E101),0)</f>
        <v>0</v>
      </c>
    </row>
    <row r="102" spans="8:16">
      <c r="H102" s="4">
        <f>F102*G102</f>
        <v>0</v>
      </c>
      <c r="J102" s="4">
        <f>F102-H102-I102</f>
        <v>0</v>
      </c>
      <c r="L102" s="4">
        <f>J102-K102</f>
        <v>0</v>
      </c>
      <c r="M102">
        <f>IF(L102&lt;=0,"Réglé",IF(TODAY()&gt;E102,"En retard",IF(K102&gt;0,"Partiel","En attente")))</f>
        <v>0</v>
      </c>
      <c r="P102">
        <f>IF(L102&gt;0,MAX(0,TODAY()-E102),0)</f>
        <v>0</v>
      </c>
    </row>
    <row r="103" spans="8:16">
      <c r="H103" s="4">
        <f>F103*G103</f>
        <v>0</v>
      </c>
      <c r="J103" s="4">
        <f>F103-H103-I103</f>
        <v>0</v>
      </c>
      <c r="L103" s="4">
        <f>J103-K103</f>
        <v>0</v>
      </c>
      <c r="M103">
        <f>IF(L103&lt;=0,"Réglé",IF(TODAY()&gt;E103,"En retard",IF(K103&gt;0,"Partiel","En attente")))</f>
        <v>0</v>
      </c>
      <c r="P103">
        <f>IF(L103&gt;0,MAX(0,TODAY()-E103),0)</f>
        <v>0</v>
      </c>
    </row>
    <row r="104" spans="8:16">
      <c r="H104" s="4">
        <f>F104*G104</f>
        <v>0</v>
      </c>
      <c r="J104" s="4">
        <f>F104-H104-I104</f>
        <v>0</v>
      </c>
      <c r="L104" s="4">
        <f>J104-K104</f>
        <v>0</v>
      </c>
      <c r="M104">
        <f>IF(L104&lt;=0,"Réglé",IF(TODAY()&gt;E104,"En retard",IF(K104&gt;0,"Partiel","En attente")))</f>
        <v>0</v>
      </c>
      <c r="P104">
        <f>IF(L104&gt;0,MAX(0,TODAY()-E104),0)</f>
        <v>0</v>
      </c>
    </row>
    <row r="105" spans="8:16">
      <c r="H105" s="4">
        <f>F105*G105</f>
        <v>0</v>
      </c>
      <c r="J105" s="4">
        <f>F105-H105-I105</f>
        <v>0</v>
      </c>
      <c r="L105" s="4">
        <f>J105-K105</f>
        <v>0</v>
      </c>
      <c r="M105">
        <f>IF(L105&lt;=0,"Réglé",IF(TODAY()&gt;E105,"En retard",IF(K105&gt;0,"Partiel","En attente")))</f>
        <v>0</v>
      </c>
      <c r="P105">
        <f>IF(L105&gt;0,MAX(0,TODAY()-E105),0)</f>
        <v>0</v>
      </c>
    </row>
    <row r="106" spans="8:16">
      <c r="H106" s="4">
        <f>F106*G106</f>
        <v>0</v>
      </c>
      <c r="J106" s="4">
        <f>F106-H106-I106</f>
        <v>0</v>
      </c>
      <c r="L106" s="4">
        <f>J106-K106</f>
        <v>0</v>
      </c>
      <c r="M106">
        <f>IF(L106&lt;=0,"Réglé",IF(TODAY()&gt;E106,"En retard",IF(K106&gt;0,"Partiel","En attente")))</f>
        <v>0</v>
      </c>
      <c r="P106">
        <f>IF(L106&gt;0,MAX(0,TODAY()-E106),0)</f>
        <v>0</v>
      </c>
    </row>
    <row r="107" spans="8:16">
      <c r="H107" s="4">
        <f>F107*G107</f>
        <v>0</v>
      </c>
      <c r="J107" s="4">
        <f>F107-H107-I107</f>
        <v>0</v>
      </c>
      <c r="L107" s="4">
        <f>J107-K107</f>
        <v>0</v>
      </c>
      <c r="M107">
        <f>IF(L107&lt;=0,"Réglé",IF(TODAY()&gt;E107,"En retard",IF(K107&gt;0,"Partiel","En attente")))</f>
        <v>0</v>
      </c>
      <c r="P107">
        <f>IF(L107&gt;0,MAX(0,TODAY()-E107),0)</f>
        <v>0</v>
      </c>
    </row>
    <row r="108" spans="8:16">
      <c r="H108" s="4">
        <f>F108*G108</f>
        <v>0</v>
      </c>
      <c r="J108" s="4">
        <f>F108-H108-I108</f>
        <v>0</v>
      </c>
      <c r="L108" s="4">
        <f>J108-K108</f>
        <v>0</v>
      </c>
      <c r="M108">
        <f>IF(L108&lt;=0,"Réglé",IF(TODAY()&gt;E108,"En retard",IF(K108&gt;0,"Partiel","En attente")))</f>
        <v>0</v>
      </c>
      <c r="P108">
        <f>IF(L108&gt;0,MAX(0,TODAY()-E108),0)</f>
        <v>0</v>
      </c>
    </row>
    <row r="109" spans="8:16">
      <c r="H109" s="4">
        <f>F109*G109</f>
        <v>0</v>
      </c>
      <c r="J109" s="4">
        <f>F109-H109-I109</f>
        <v>0</v>
      </c>
      <c r="L109" s="4">
        <f>J109-K109</f>
        <v>0</v>
      </c>
      <c r="M109">
        <f>IF(L109&lt;=0,"Réglé",IF(TODAY()&gt;E109,"En retard",IF(K109&gt;0,"Partiel","En attente")))</f>
        <v>0</v>
      </c>
      <c r="P109">
        <f>IF(L109&gt;0,MAX(0,TODAY()-E109),0)</f>
        <v>0</v>
      </c>
    </row>
    <row r="110" spans="8:16">
      <c r="H110" s="4">
        <f>F110*G110</f>
        <v>0</v>
      </c>
      <c r="J110" s="4">
        <f>F110-H110-I110</f>
        <v>0</v>
      </c>
      <c r="L110" s="4">
        <f>J110-K110</f>
        <v>0</v>
      </c>
      <c r="M110">
        <f>IF(L110&lt;=0,"Réglé",IF(TODAY()&gt;E110,"En retard",IF(K110&gt;0,"Partiel","En attente")))</f>
        <v>0</v>
      </c>
      <c r="P110">
        <f>IF(L110&gt;0,MAX(0,TODAY()-E110),0)</f>
        <v>0</v>
      </c>
    </row>
    <row r="111" spans="8:16">
      <c r="H111" s="4">
        <f>F111*G111</f>
        <v>0</v>
      </c>
      <c r="J111" s="4">
        <f>F111-H111-I111</f>
        <v>0</v>
      </c>
      <c r="L111" s="4">
        <f>J111-K111</f>
        <v>0</v>
      </c>
      <c r="M111">
        <f>IF(L111&lt;=0,"Réglé",IF(TODAY()&gt;E111,"En retard",IF(K111&gt;0,"Partiel","En attente")))</f>
        <v>0</v>
      </c>
      <c r="P111">
        <f>IF(L111&gt;0,MAX(0,TODAY()-E111),0)</f>
        <v>0</v>
      </c>
    </row>
    <row r="112" spans="8:16">
      <c r="H112" s="4">
        <f>F112*G112</f>
        <v>0</v>
      </c>
      <c r="J112" s="4">
        <f>F112-H112-I112</f>
        <v>0</v>
      </c>
      <c r="L112" s="4">
        <f>J112-K112</f>
        <v>0</v>
      </c>
      <c r="M112">
        <f>IF(L112&lt;=0,"Réglé",IF(TODAY()&gt;E112,"En retard",IF(K112&gt;0,"Partiel","En attente")))</f>
        <v>0</v>
      </c>
      <c r="P112">
        <f>IF(L112&gt;0,MAX(0,TODAY()-E112),0)</f>
        <v>0</v>
      </c>
    </row>
    <row r="113" spans="8:16">
      <c r="H113" s="4">
        <f>F113*G113</f>
        <v>0</v>
      </c>
      <c r="J113" s="4">
        <f>F113-H113-I113</f>
        <v>0</v>
      </c>
      <c r="L113" s="4">
        <f>J113-K113</f>
        <v>0</v>
      </c>
      <c r="M113">
        <f>IF(L113&lt;=0,"Réglé",IF(TODAY()&gt;E113,"En retard",IF(K113&gt;0,"Partiel","En attente")))</f>
        <v>0</v>
      </c>
      <c r="P113">
        <f>IF(L113&gt;0,MAX(0,TODAY()-E113),0)</f>
        <v>0</v>
      </c>
    </row>
    <row r="114" spans="8:16">
      <c r="H114" s="4">
        <f>F114*G114</f>
        <v>0</v>
      </c>
      <c r="J114" s="4">
        <f>F114-H114-I114</f>
        <v>0</v>
      </c>
      <c r="L114" s="4">
        <f>J114-K114</f>
        <v>0</v>
      </c>
      <c r="M114">
        <f>IF(L114&lt;=0,"Réglé",IF(TODAY()&gt;E114,"En retard",IF(K114&gt;0,"Partiel","En attente")))</f>
        <v>0</v>
      </c>
      <c r="P114">
        <f>IF(L114&gt;0,MAX(0,TODAY()-E114),0)</f>
        <v>0</v>
      </c>
    </row>
    <row r="115" spans="8:16">
      <c r="H115" s="4">
        <f>F115*G115</f>
        <v>0</v>
      </c>
      <c r="J115" s="4">
        <f>F115-H115-I115</f>
        <v>0</v>
      </c>
      <c r="L115" s="4">
        <f>J115-K115</f>
        <v>0</v>
      </c>
      <c r="M115">
        <f>IF(L115&lt;=0,"Réglé",IF(TODAY()&gt;E115,"En retard",IF(K115&gt;0,"Partiel","En attente")))</f>
        <v>0</v>
      </c>
      <c r="P115">
        <f>IF(L115&gt;0,MAX(0,TODAY()-E115),0)</f>
        <v>0</v>
      </c>
    </row>
    <row r="116" spans="8:16">
      <c r="H116" s="4">
        <f>F116*G116</f>
        <v>0</v>
      </c>
      <c r="J116" s="4">
        <f>F116-H116-I116</f>
        <v>0</v>
      </c>
      <c r="L116" s="4">
        <f>J116-K116</f>
        <v>0</v>
      </c>
      <c r="M116">
        <f>IF(L116&lt;=0,"Réglé",IF(TODAY()&gt;E116,"En retard",IF(K116&gt;0,"Partiel","En attente")))</f>
        <v>0</v>
      </c>
      <c r="P116">
        <f>IF(L116&gt;0,MAX(0,TODAY()-E116),0)</f>
        <v>0</v>
      </c>
    </row>
    <row r="117" spans="8:16">
      <c r="H117" s="4">
        <f>F117*G117</f>
        <v>0</v>
      </c>
      <c r="J117" s="4">
        <f>F117-H117-I117</f>
        <v>0</v>
      </c>
      <c r="L117" s="4">
        <f>J117-K117</f>
        <v>0</v>
      </c>
      <c r="M117">
        <f>IF(L117&lt;=0,"Réglé",IF(TODAY()&gt;E117,"En retard",IF(K117&gt;0,"Partiel","En attente")))</f>
        <v>0</v>
      </c>
      <c r="P117">
        <f>IF(L117&gt;0,MAX(0,TODAY()-E117),0)</f>
        <v>0</v>
      </c>
    </row>
    <row r="118" spans="8:16">
      <c r="H118" s="4">
        <f>F118*G118</f>
        <v>0</v>
      </c>
      <c r="J118" s="4">
        <f>F118-H118-I118</f>
        <v>0</v>
      </c>
      <c r="L118" s="4">
        <f>J118-K118</f>
        <v>0</v>
      </c>
      <c r="M118">
        <f>IF(L118&lt;=0,"Réglé",IF(TODAY()&gt;E118,"En retard",IF(K118&gt;0,"Partiel","En attente")))</f>
        <v>0</v>
      </c>
      <c r="P118">
        <f>IF(L118&gt;0,MAX(0,TODAY()-E118),0)</f>
        <v>0</v>
      </c>
    </row>
    <row r="119" spans="8:16">
      <c r="H119" s="4">
        <f>F119*G119</f>
        <v>0</v>
      </c>
      <c r="J119" s="4">
        <f>F119-H119-I119</f>
        <v>0</v>
      </c>
      <c r="L119" s="4">
        <f>J119-K119</f>
        <v>0</v>
      </c>
      <c r="M119">
        <f>IF(L119&lt;=0,"Réglé",IF(TODAY()&gt;E119,"En retard",IF(K119&gt;0,"Partiel","En attente")))</f>
        <v>0</v>
      </c>
      <c r="P119">
        <f>IF(L119&gt;0,MAX(0,TODAY()-E119),0)</f>
        <v>0</v>
      </c>
    </row>
    <row r="120" spans="8:16">
      <c r="H120" s="4">
        <f>F120*G120</f>
        <v>0</v>
      </c>
      <c r="J120" s="4">
        <f>F120-H120-I120</f>
        <v>0</v>
      </c>
      <c r="L120" s="4">
        <f>J120-K120</f>
        <v>0</v>
      </c>
      <c r="M120">
        <f>IF(L120&lt;=0,"Réglé",IF(TODAY()&gt;E120,"En retard",IF(K120&gt;0,"Partiel","En attente")))</f>
        <v>0</v>
      </c>
      <c r="P120">
        <f>IF(L120&gt;0,MAX(0,TODAY()-E120),0)</f>
        <v>0</v>
      </c>
    </row>
    <row r="121" spans="8:16">
      <c r="H121" s="4">
        <f>F121*G121</f>
        <v>0</v>
      </c>
      <c r="J121" s="4">
        <f>F121-H121-I121</f>
        <v>0</v>
      </c>
      <c r="L121" s="4">
        <f>J121-K121</f>
        <v>0</v>
      </c>
      <c r="M121">
        <f>IF(L121&lt;=0,"Réglé",IF(TODAY()&gt;E121,"En retard",IF(K121&gt;0,"Partiel","En attente")))</f>
        <v>0</v>
      </c>
      <c r="P121">
        <f>IF(L121&gt;0,MAX(0,TODAY()-E121),0)</f>
        <v>0</v>
      </c>
    </row>
    <row r="122" spans="8:16">
      <c r="H122" s="4">
        <f>F122*G122</f>
        <v>0</v>
      </c>
      <c r="J122" s="4">
        <f>F122-H122-I122</f>
        <v>0</v>
      </c>
      <c r="L122" s="4">
        <f>J122-K122</f>
        <v>0</v>
      </c>
      <c r="M122">
        <f>IF(L122&lt;=0,"Réglé",IF(TODAY()&gt;E122,"En retard",IF(K122&gt;0,"Partiel","En attente")))</f>
        <v>0</v>
      </c>
      <c r="P122">
        <f>IF(L122&gt;0,MAX(0,TODAY()-E122),0)</f>
        <v>0</v>
      </c>
    </row>
    <row r="123" spans="8:16">
      <c r="H123" s="4">
        <f>F123*G123</f>
        <v>0</v>
      </c>
      <c r="J123" s="4">
        <f>F123-H123-I123</f>
        <v>0</v>
      </c>
      <c r="L123" s="4">
        <f>J123-K123</f>
        <v>0</v>
      </c>
      <c r="M123">
        <f>IF(L123&lt;=0,"Réglé",IF(TODAY()&gt;E123,"En retard",IF(K123&gt;0,"Partiel","En attente")))</f>
        <v>0</v>
      </c>
      <c r="P123">
        <f>IF(L123&gt;0,MAX(0,TODAY()-E123),0)</f>
        <v>0</v>
      </c>
    </row>
    <row r="124" spans="8:16">
      <c r="H124" s="4">
        <f>F124*G124</f>
        <v>0</v>
      </c>
      <c r="J124" s="4">
        <f>F124-H124-I124</f>
        <v>0</v>
      </c>
      <c r="L124" s="4">
        <f>J124-K124</f>
        <v>0</v>
      </c>
      <c r="M124">
        <f>IF(L124&lt;=0,"Réglé",IF(TODAY()&gt;E124,"En retard",IF(K124&gt;0,"Partiel","En attente")))</f>
        <v>0</v>
      </c>
      <c r="P124">
        <f>IF(L124&gt;0,MAX(0,TODAY()-E124),0)</f>
        <v>0</v>
      </c>
    </row>
    <row r="125" spans="8:16">
      <c r="H125" s="4">
        <f>F125*G125</f>
        <v>0</v>
      </c>
      <c r="J125" s="4">
        <f>F125-H125-I125</f>
        <v>0</v>
      </c>
      <c r="L125" s="4">
        <f>J125-K125</f>
        <v>0</v>
      </c>
      <c r="M125">
        <f>IF(L125&lt;=0,"Réglé",IF(TODAY()&gt;E125,"En retard",IF(K125&gt;0,"Partiel","En attente")))</f>
        <v>0</v>
      </c>
      <c r="P125">
        <f>IF(L125&gt;0,MAX(0,TODAY()-E125),0)</f>
        <v>0</v>
      </c>
    </row>
    <row r="126" spans="8:16">
      <c r="H126" s="4">
        <f>F126*G126</f>
        <v>0</v>
      </c>
      <c r="J126" s="4">
        <f>F126-H126-I126</f>
        <v>0</v>
      </c>
      <c r="L126" s="4">
        <f>J126-K126</f>
        <v>0</v>
      </c>
      <c r="M126">
        <f>IF(L126&lt;=0,"Réglé",IF(TODAY()&gt;E126,"En retard",IF(K126&gt;0,"Partiel","En attente")))</f>
        <v>0</v>
      </c>
      <c r="P126">
        <f>IF(L126&gt;0,MAX(0,TODAY()-E126),0)</f>
        <v>0</v>
      </c>
    </row>
    <row r="127" spans="8:16">
      <c r="H127" s="4">
        <f>F127*G127</f>
        <v>0</v>
      </c>
      <c r="J127" s="4">
        <f>F127-H127-I127</f>
        <v>0</v>
      </c>
      <c r="L127" s="4">
        <f>J127-K127</f>
        <v>0</v>
      </c>
      <c r="M127">
        <f>IF(L127&lt;=0,"Réglé",IF(TODAY()&gt;E127,"En retard",IF(K127&gt;0,"Partiel","En attente")))</f>
        <v>0</v>
      </c>
      <c r="P127">
        <f>IF(L127&gt;0,MAX(0,TODAY()-E127),0)</f>
        <v>0</v>
      </c>
    </row>
    <row r="128" spans="8:16">
      <c r="H128" s="4">
        <f>F128*G128</f>
        <v>0</v>
      </c>
      <c r="J128" s="4">
        <f>F128-H128-I128</f>
        <v>0</v>
      </c>
      <c r="L128" s="4">
        <f>J128-K128</f>
        <v>0</v>
      </c>
      <c r="M128">
        <f>IF(L128&lt;=0,"Réglé",IF(TODAY()&gt;E128,"En retard",IF(K128&gt;0,"Partiel","En attente")))</f>
        <v>0</v>
      </c>
      <c r="P128">
        <f>IF(L128&gt;0,MAX(0,TODAY()-E128),0)</f>
        <v>0</v>
      </c>
    </row>
    <row r="129" spans="8:16">
      <c r="H129" s="4">
        <f>F129*G129</f>
        <v>0</v>
      </c>
      <c r="J129" s="4">
        <f>F129-H129-I129</f>
        <v>0</v>
      </c>
      <c r="L129" s="4">
        <f>J129-K129</f>
        <v>0</v>
      </c>
      <c r="M129">
        <f>IF(L129&lt;=0,"Réglé",IF(TODAY()&gt;E129,"En retard",IF(K129&gt;0,"Partiel","En attente")))</f>
        <v>0</v>
      </c>
      <c r="P129">
        <f>IF(L129&gt;0,MAX(0,TODAY()-E129),0)</f>
        <v>0</v>
      </c>
    </row>
    <row r="130" spans="8:16">
      <c r="H130" s="4">
        <f>F130*G130</f>
        <v>0</v>
      </c>
      <c r="J130" s="4">
        <f>F130-H130-I130</f>
        <v>0</v>
      </c>
      <c r="L130" s="4">
        <f>J130-K130</f>
        <v>0</v>
      </c>
      <c r="M130">
        <f>IF(L130&lt;=0,"Réglé",IF(TODAY()&gt;E130,"En retard",IF(K130&gt;0,"Partiel","En attente")))</f>
        <v>0</v>
      </c>
      <c r="P130">
        <f>IF(L130&gt;0,MAX(0,TODAY()-E130),0)</f>
        <v>0</v>
      </c>
    </row>
    <row r="131" spans="8:16">
      <c r="H131" s="4">
        <f>F131*G131</f>
        <v>0</v>
      </c>
      <c r="J131" s="4">
        <f>F131-H131-I131</f>
        <v>0</v>
      </c>
      <c r="L131" s="4">
        <f>J131-K131</f>
        <v>0</v>
      </c>
      <c r="M131">
        <f>IF(L131&lt;=0,"Réglé",IF(TODAY()&gt;E131,"En retard",IF(K131&gt;0,"Partiel","En attente")))</f>
        <v>0</v>
      </c>
      <c r="P131">
        <f>IF(L131&gt;0,MAX(0,TODAY()-E131),0)</f>
        <v>0</v>
      </c>
    </row>
    <row r="132" spans="8:16">
      <c r="H132" s="4">
        <f>F132*G132</f>
        <v>0</v>
      </c>
      <c r="J132" s="4">
        <f>F132-H132-I132</f>
        <v>0</v>
      </c>
      <c r="L132" s="4">
        <f>J132-K132</f>
        <v>0</v>
      </c>
      <c r="M132">
        <f>IF(L132&lt;=0,"Réglé",IF(TODAY()&gt;E132,"En retard",IF(K132&gt;0,"Partiel","En attente")))</f>
        <v>0</v>
      </c>
      <c r="P132">
        <f>IF(L132&gt;0,MAX(0,TODAY()-E132),0)</f>
        <v>0</v>
      </c>
    </row>
    <row r="133" spans="8:16">
      <c r="H133" s="4">
        <f>F133*G133</f>
        <v>0</v>
      </c>
      <c r="J133" s="4">
        <f>F133-H133-I133</f>
        <v>0</v>
      </c>
      <c r="L133" s="4">
        <f>J133-K133</f>
        <v>0</v>
      </c>
      <c r="M133">
        <f>IF(L133&lt;=0,"Réglé",IF(TODAY()&gt;E133,"En retard",IF(K133&gt;0,"Partiel","En attente")))</f>
        <v>0</v>
      </c>
      <c r="P133">
        <f>IF(L133&gt;0,MAX(0,TODAY()-E133),0)</f>
        <v>0</v>
      </c>
    </row>
    <row r="134" spans="8:16">
      <c r="H134" s="4">
        <f>F134*G134</f>
        <v>0</v>
      </c>
      <c r="J134" s="4">
        <f>F134-H134-I134</f>
        <v>0</v>
      </c>
      <c r="L134" s="4">
        <f>J134-K134</f>
        <v>0</v>
      </c>
      <c r="M134">
        <f>IF(L134&lt;=0,"Réglé",IF(TODAY()&gt;E134,"En retard",IF(K134&gt;0,"Partiel","En attente")))</f>
        <v>0</v>
      </c>
      <c r="P134">
        <f>IF(L134&gt;0,MAX(0,TODAY()-E134),0)</f>
        <v>0</v>
      </c>
    </row>
    <row r="135" spans="8:16">
      <c r="H135" s="4">
        <f>F135*G135</f>
        <v>0</v>
      </c>
      <c r="J135" s="4">
        <f>F135-H135-I135</f>
        <v>0</v>
      </c>
      <c r="L135" s="4">
        <f>J135-K135</f>
        <v>0</v>
      </c>
      <c r="M135">
        <f>IF(L135&lt;=0,"Réglé",IF(TODAY()&gt;E135,"En retard",IF(K135&gt;0,"Partiel","En attente")))</f>
        <v>0</v>
      </c>
      <c r="P135">
        <f>IF(L135&gt;0,MAX(0,TODAY()-E135),0)</f>
        <v>0</v>
      </c>
    </row>
    <row r="136" spans="8:16">
      <c r="H136" s="4">
        <f>F136*G136</f>
        <v>0</v>
      </c>
      <c r="J136" s="4">
        <f>F136-H136-I136</f>
        <v>0</v>
      </c>
      <c r="L136" s="4">
        <f>J136-K136</f>
        <v>0</v>
      </c>
      <c r="M136">
        <f>IF(L136&lt;=0,"Réglé",IF(TODAY()&gt;E136,"En retard",IF(K136&gt;0,"Partiel","En attente")))</f>
        <v>0</v>
      </c>
      <c r="P136">
        <f>IF(L136&gt;0,MAX(0,TODAY()-E136),0)</f>
        <v>0</v>
      </c>
    </row>
    <row r="137" spans="8:16">
      <c r="H137" s="4">
        <f>F137*G137</f>
        <v>0</v>
      </c>
      <c r="J137" s="4">
        <f>F137-H137-I137</f>
        <v>0</v>
      </c>
      <c r="L137" s="4">
        <f>J137-K137</f>
        <v>0</v>
      </c>
      <c r="M137">
        <f>IF(L137&lt;=0,"Réglé",IF(TODAY()&gt;E137,"En retard",IF(K137&gt;0,"Partiel","En attente")))</f>
        <v>0</v>
      </c>
      <c r="P137">
        <f>IF(L137&gt;0,MAX(0,TODAY()-E137),0)</f>
        <v>0</v>
      </c>
    </row>
    <row r="138" spans="8:16">
      <c r="H138" s="4">
        <f>F138*G138</f>
        <v>0</v>
      </c>
      <c r="J138" s="4">
        <f>F138-H138-I138</f>
        <v>0</v>
      </c>
      <c r="L138" s="4">
        <f>J138-K138</f>
        <v>0</v>
      </c>
      <c r="M138">
        <f>IF(L138&lt;=0,"Réglé",IF(TODAY()&gt;E138,"En retard",IF(K138&gt;0,"Partiel","En attente")))</f>
        <v>0</v>
      </c>
      <c r="P138">
        <f>IF(L138&gt;0,MAX(0,TODAY()-E138),0)</f>
        <v>0</v>
      </c>
    </row>
    <row r="139" spans="8:16">
      <c r="H139" s="4">
        <f>F139*G139</f>
        <v>0</v>
      </c>
      <c r="J139" s="4">
        <f>F139-H139-I139</f>
        <v>0</v>
      </c>
      <c r="L139" s="4">
        <f>J139-K139</f>
        <v>0</v>
      </c>
      <c r="M139">
        <f>IF(L139&lt;=0,"Réglé",IF(TODAY()&gt;E139,"En retard",IF(K139&gt;0,"Partiel","En attente")))</f>
        <v>0</v>
      </c>
      <c r="P139">
        <f>IF(L139&gt;0,MAX(0,TODAY()-E139),0)</f>
        <v>0</v>
      </c>
    </row>
    <row r="140" spans="8:16">
      <c r="H140" s="4">
        <f>F140*G140</f>
        <v>0</v>
      </c>
      <c r="J140" s="4">
        <f>F140-H140-I140</f>
        <v>0</v>
      </c>
      <c r="L140" s="4">
        <f>J140-K140</f>
        <v>0</v>
      </c>
      <c r="M140">
        <f>IF(L140&lt;=0,"Réglé",IF(TODAY()&gt;E140,"En retard",IF(K140&gt;0,"Partiel","En attente")))</f>
        <v>0</v>
      </c>
      <c r="P140">
        <f>IF(L140&gt;0,MAX(0,TODAY()-E140),0)</f>
        <v>0</v>
      </c>
    </row>
    <row r="141" spans="8:16">
      <c r="H141" s="4">
        <f>F141*G141</f>
        <v>0</v>
      </c>
      <c r="J141" s="4">
        <f>F141-H141-I141</f>
        <v>0</v>
      </c>
      <c r="L141" s="4">
        <f>J141-K141</f>
        <v>0</v>
      </c>
      <c r="M141">
        <f>IF(L141&lt;=0,"Réglé",IF(TODAY()&gt;E141,"En retard",IF(K141&gt;0,"Partiel","En attente")))</f>
        <v>0</v>
      </c>
      <c r="P141">
        <f>IF(L141&gt;0,MAX(0,TODAY()-E141),0)</f>
        <v>0</v>
      </c>
    </row>
    <row r="142" spans="8:16">
      <c r="H142" s="4">
        <f>F142*G142</f>
        <v>0</v>
      </c>
      <c r="J142" s="4">
        <f>F142-H142-I142</f>
        <v>0</v>
      </c>
      <c r="L142" s="4">
        <f>J142-K142</f>
        <v>0</v>
      </c>
      <c r="M142">
        <f>IF(L142&lt;=0,"Réglé",IF(TODAY()&gt;E142,"En retard",IF(K142&gt;0,"Partiel","En attente")))</f>
        <v>0</v>
      </c>
      <c r="P142">
        <f>IF(L142&gt;0,MAX(0,TODAY()-E142),0)</f>
        <v>0</v>
      </c>
    </row>
    <row r="143" spans="8:16">
      <c r="H143" s="4">
        <f>F143*G143</f>
        <v>0</v>
      </c>
      <c r="J143" s="4">
        <f>F143-H143-I143</f>
        <v>0</v>
      </c>
      <c r="L143" s="4">
        <f>J143-K143</f>
        <v>0</v>
      </c>
      <c r="M143">
        <f>IF(L143&lt;=0,"Réglé",IF(TODAY()&gt;E143,"En retard",IF(K143&gt;0,"Partiel","En attente")))</f>
        <v>0</v>
      </c>
      <c r="P143">
        <f>IF(L143&gt;0,MAX(0,TODAY()-E143),0)</f>
        <v>0</v>
      </c>
    </row>
    <row r="144" spans="8:16">
      <c r="H144" s="4">
        <f>F144*G144</f>
        <v>0</v>
      </c>
      <c r="J144" s="4">
        <f>F144-H144-I144</f>
        <v>0</v>
      </c>
      <c r="L144" s="4">
        <f>J144-K144</f>
        <v>0</v>
      </c>
      <c r="M144">
        <f>IF(L144&lt;=0,"Réglé",IF(TODAY()&gt;E144,"En retard",IF(K144&gt;0,"Partiel","En attente")))</f>
        <v>0</v>
      </c>
      <c r="P144">
        <f>IF(L144&gt;0,MAX(0,TODAY()-E144),0)</f>
        <v>0</v>
      </c>
    </row>
    <row r="145" spans="8:16">
      <c r="H145" s="4">
        <f>F145*G145</f>
        <v>0</v>
      </c>
      <c r="J145" s="4">
        <f>F145-H145-I145</f>
        <v>0</v>
      </c>
      <c r="L145" s="4">
        <f>J145-K145</f>
        <v>0</v>
      </c>
      <c r="M145">
        <f>IF(L145&lt;=0,"Réglé",IF(TODAY()&gt;E145,"En retard",IF(K145&gt;0,"Partiel","En attente")))</f>
        <v>0</v>
      </c>
      <c r="P145">
        <f>IF(L145&gt;0,MAX(0,TODAY()-E145),0)</f>
        <v>0</v>
      </c>
    </row>
    <row r="146" spans="8:16">
      <c r="H146" s="4">
        <f>F146*G146</f>
        <v>0</v>
      </c>
      <c r="J146" s="4">
        <f>F146-H146-I146</f>
        <v>0</v>
      </c>
      <c r="L146" s="4">
        <f>J146-K146</f>
        <v>0</v>
      </c>
      <c r="M146">
        <f>IF(L146&lt;=0,"Réglé",IF(TODAY()&gt;E146,"En retard",IF(K146&gt;0,"Partiel","En attente")))</f>
        <v>0</v>
      </c>
      <c r="P146">
        <f>IF(L146&gt;0,MAX(0,TODAY()-E146),0)</f>
        <v>0</v>
      </c>
    </row>
    <row r="147" spans="8:16">
      <c r="H147" s="4">
        <f>F147*G147</f>
        <v>0</v>
      </c>
      <c r="J147" s="4">
        <f>F147-H147-I147</f>
        <v>0</v>
      </c>
      <c r="L147" s="4">
        <f>J147-K147</f>
        <v>0</v>
      </c>
      <c r="M147">
        <f>IF(L147&lt;=0,"Réglé",IF(TODAY()&gt;E147,"En retard",IF(K147&gt;0,"Partiel","En attente")))</f>
        <v>0</v>
      </c>
      <c r="P147">
        <f>IF(L147&gt;0,MAX(0,TODAY()-E147),0)</f>
        <v>0</v>
      </c>
    </row>
    <row r="148" spans="8:16">
      <c r="H148" s="4">
        <f>F148*G148</f>
        <v>0</v>
      </c>
      <c r="J148" s="4">
        <f>F148-H148-I148</f>
        <v>0</v>
      </c>
      <c r="L148" s="4">
        <f>J148-K148</f>
        <v>0</v>
      </c>
      <c r="M148">
        <f>IF(L148&lt;=0,"Réglé",IF(TODAY()&gt;E148,"En retard",IF(K148&gt;0,"Partiel","En attente")))</f>
        <v>0</v>
      </c>
      <c r="P148">
        <f>IF(L148&gt;0,MAX(0,TODAY()-E148),0)</f>
        <v>0</v>
      </c>
    </row>
    <row r="149" spans="8:16">
      <c r="H149" s="4">
        <f>F149*G149</f>
        <v>0</v>
      </c>
      <c r="J149" s="4">
        <f>F149-H149-I149</f>
        <v>0</v>
      </c>
      <c r="L149" s="4">
        <f>J149-K149</f>
        <v>0</v>
      </c>
      <c r="M149">
        <f>IF(L149&lt;=0,"Réglé",IF(TODAY()&gt;E149,"En retard",IF(K149&gt;0,"Partiel","En attente")))</f>
        <v>0</v>
      </c>
      <c r="P149">
        <f>IF(L149&gt;0,MAX(0,TODAY()-E149),0)</f>
        <v>0</v>
      </c>
    </row>
    <row r="150" spans="8:16">
      <c r="H150" s="4">
        <f>F150*G150</f>
        <v>0</v>
      </c>
      <c r="J150" s="4">
        <f>F150-H150-I150</f>
        <v>0</v>
      </c>
      <c r="L150" s="4">
        <f>J150-K150</f>
        <v>0</v>
      </c>
      <c r="M150">
        <f>IF(L150&lt;=0,"Réglé",IF(TODAY()&gt;E150,"En retard",IF(K150&gt;0,"Partiel","En attente")))</f>
        <v>0</v>
      </c>
      <c r="P150">
        <f>IF(L150&gt;0,MAX(0,TODAY()-E150),0)</f>
        <v>0</v>
      </c>
    </row>
    <row r="151" spans="8:16">
      <c r="H151" s="4">
        <f>F151*G151</f>
        <v>0</v>
      </c>
      <c r="J151" s="4">
        <f>F151-H151-I151</f>
        <v>0</v>
      </c>
      <c r="L151" s="4">
        <f>J151-K151</f>
        <v>0</v>
      </c>
      <c r="M151">
        <f>IF(L151&lt;=0,"Réglé",IF(TODAY()&gt;E151,"En retard",IF(K151&gt;0,"Partiel","En attente")))</f>
        <v>0</v>
      </c>
      <c r="P151">
        <f>IF(L151&gt;0,MAX(0,TODAY()-E151),0)</f>
        <v>0</v>
      </c>
    </row>
    <row r="152" spans="8:16">
      <c r="H152" s="4">
        <f>F152*G152</f>
        <v>0</v>
      </c>
      <c r="J152" s="4">
        <f>F152-H152-I152</f>
        <v>0</v>
      </c>
      <c r="L152" s="4">
        <f>J152-K152</f>
        <v>0</v>
      </c>
      <c r="M152">
        <f>IF(L152&lt;=0,"Réglé",IF(TODAY()&gt;E152,"En retard",IF(K152&gt;0,"Partiel","En attente")))</f>
        <v>0</v>
      </c>
      <c r="P152">
        <f>IF(L152&gt;0,MAX(0,TODAY()-E152),0)</f>
        <v>0</v>
      </c>
    </row>
    <row r="153" spans="8:16">
      <c r="H153" s="4">
        <f>F153*G153</f>
        <v>0</v>
      </c>
      <c r="J153" s="4">
        <f>F153-H153-I153</f>
        <v>0</v>
      </c>
      <c r="L153" s="4">
        <f>J153-K153</f>
        <v>0</v>
      </c>
      <c r="M153">
        <f>IF(L153&lt;=0,"Réglé",IF(TODAY()&gt;E153,"En retard",IF(K153&gt;0,"Partiel","En attente")))</f>
        <v>0</v>
      </c>
      <c r="P153">
        <f>IF(L153&gt;0,MAX(0,TODAY()-E153),0)</f>
        <v>0</v>
      </c>
    </row>
    <row r="154" spans="8:16">
      <c r="H154" s="4">
        <f>F154*G154</f>
        <v>0</v>
      </c>
      <c r="J154" s="4">
        <f>F154-H154-I154</f>
        <v>0</v>
      </c>
      <c r="L154" s="4">
        <f>J154-K154</f>
        <v>0</v>
      </c>
      <c r="M154">
        <f>IF(L154&lt;=0,"Réglé",IF(TODAY()&gt;E154,"En retard",IF(K154&gt;0,"Partiel","En attente")))</f>
        <v>0</v>
      </c>
      <c r="P154">
        <f>IF(L154&gt;0,MAX(0,TODAY()-E154),0)</f>
        <v>0</v>
      </c>
    </row>
    <row r="155" spans="8:16">
      <c r="H155" s="4">
        <f>F155*G155</f>
        <v>0</v>
      </c>
      <c r="J155" s="4">
        <f>F155-H155-I155</f>
        <v>0</v>
      </c>
      <c r="L155" s="4">
        <f>J155-K155</f>
        <v>0</v>
      </c>
      <c r="M155">
        <f>IF(L155&lt;=0,"Réglé",IF(TODAY()&gt;E155,"En retard",IF(K155&gt;0,"Partiel","En attente")))</f>
        <v>0</v>
      </c>
      <c r="P155">
        <f>IF(L155&gt;0,MAX(0,TODAY()-E155),0)</f>
        <v>0</v>
      </c>
    </row>
    <row r="156" spans="8:16">
      <c r="H156" s="4">
        <f>F156*G156</f>
        <v>0</v>
      </c>
      <c r="J156" s="4">
        <f>F156-H156-I156</f>
        <v>0</v>
      </c>
      <c r="L156" s="4">
        <f>J156-K156</f>
        <v>0</v>
      </c>
      <c r="M156">
        <f>IF(L156&lt;=0,"Réglé",IF(TODAY()&gt;E156,"En retard",IF(K156&gt;0,"Partiel","En attente")))</f>
        <v>0</v>
      </c>
      <c r="P156">
        <f>IF(L156&gt;0,MAX(0,TODAY()-E156),0)</f>
        <v>0</v>
      </c>
    </row>
    <row r="157" spans="8:16">
      <c r="H157" s="4">
        <f>F157*G157</f>
        <v>0</v>
      </c>
      <c r="J157" s="4">
        <f>F157-H157-I157</f>
        <v>0</v>
      </c>
      <c r="L157" s="4">
        <f>J157-K157</f>
        <v>0</v>
      </c>
      <c r="M157">
        <f>IF(L157&lt;=0,"Réglé",IF(TODAY()&gt;E157,"En retard",IF(K157&gt;0,"Partiel","En attente")))</f>
        <v>0</v>
      </c>
      <c r="P157">
        <f>IF(L157&gt;0,MAX(0,TODAY()-E157),0)</f>
        <v>0</v>
      </c>
    </row>
    <row r="158" spans="8:16">
      <c r="H158" s="4">
        <f>F158*G158</f>
        <v>0</v>
      </c>
      <c r="J158" s="4">
        <f>F158-H158-I158</f>
        <v>0</v>
      </c>
      <c r="L158" s="4">
        <f>J158-K158</f>
        <v>0</v>
      </c>
      <c r="M158">
        <f>IF(L158&lt;=0,"Réglé",IF(TODAY()&gt;E158,"En retard",IF(K158&gt;0,"Partiel","En attente")))</f>
        <v>0</v>
      </c>
      <c r="P158">
        <f>IF(L158&gt;0,MAX(0,TODAY()-E158),0)</f>
        <v>0</v>
      </c>
    </row>
    <row r="159" spans="8:16">
      <c r="H159" s="4">
        <f>F159*G159</f>
        <v>0</v>
      </c>
      <c r="J159" s="4">
        <f>F159-H159-I159</f>
        <v>0</v>
      </c>
      <c r="L159" s="4">
        <f>J159-K159</f>
        <v>0</v>
      </c>
      <c r="M159">
        <f>IF(L159&lt;=0,"Réglé",IF(TODAY()&gt;E159,"En retard",IF(K159&gt;0,"Partiel","En attente")))</f>
        <v>0</v>
      </c>
      <c r="P159">
        <f>IF(L159&gt;0,MAX(0,TODAY()-E159),0)</f>
        <v>0</v>
      </c>
    </row>
    <row r="160" spans="8:16">
      <c r="H160" s="4">
        <f>F160*G160</f>
        <v>0</v>
      </c>
      <c r="J160" s="4">
        <f>F160-H160-I160</f>
        <v>0</v>
      </c>
      <c r="L160" s="4">
        <f>J160-K160</f>
        <v>0</v>
      </c>
      <c r="M160">
        <f>IF(L160&lt;=0,"Réglé",IF(TODAY()&gt;E160,"En retard",IF(K160&gt;0,"Partiel","En attente")))</f>
        <v>0</v>
      </c>
      <c r="P160">
        <f>IF(L160&gt;0,MAX(0,TODAY()-E160),0)</f>
        <v>0</v>
      </c>
    </row>
    <row r="161" spans="8:16">
      <c r="H161" s="4">
        <f>F161*G161</f>
        <v>0</v>
      </c>
      <c r="J161" s="4">
        <f>F161-H161-I161</f>
        <v>0</v>
      </c>
      <c r="L161" s="4">
        <f>J161-K161</f>
        <v>0</v>
      </c>
      <c r="M161">
        <f>IF(L161&lt;=0,"Réglé",IF(TODAY()&gt;E161,"En retard",IF(K161&gt;0,"Partiel","En attente")))</f>
        <v>0</v>
      </c>
      <c r="P161">
        <f>IF(L161&gt;0,MAX(0,TODAY()-E161),0)</f>
        <v>0</v>
      </c>
    </row>
    <row r="162" spans="8:16">
      <c r="H162" s="4">
        <f>F162*G162</f>
        <v>0</v>
      </c>
      <c r="J162" s="4">
        <f>F162-H162-I162</f>
        <v>0</v>
      </c>
      <c r="L162" s="4">
        <f>J162-K162</f>
        <v>0</v>
      </c>
      <c r="M162">
        <f>IF(L162&lt;=0,"Réglé",IF(TODAY()&gt;E162,"En retard",IF(K162&gt;0,"Partiel","En attente")))</f>
        <v>0</v>
      </c>
      <c r="P162">
        <f>IF(L162&gt;0,MAX(0,TODAY()-E162),0)</f>
        <v>0</v>
      </c>
    </row>
    <row r="163" spans="8:16">
      <c r="H163" s="4">
        <f>F163*G163</f>
        <v>0</v>
      </c>
      <c r="J163" s="4">
        <f>F163-H163-I163</f>
        <v>0</v>
      </c>
      <c r="L163" s="4">
        <f>J163-K163</f>
        <v>0</v>
      </c>
      <c r="M163">
        <f>IF(L163&lt;=0,"Réglé",IF(TODAY()&gt;E163,"En retard",IF(K163&gt;0,"Partiel","En attente")))</f>
        <v>0</v>
      </c>
      <c r="P163">
        <f>IF(L163&gt;0,MAX(0,TODAY()-E163),0)</f>
        <v>0</v>
      </c>
    </row>
    <row r="164" spans="8:16">
      <c r="H164" s="4">
        <f>F164*G164</f>
        <v>0</v>
      </c>
      <c r="J164" s="4">
        <f>F164-H164-I164</f>
        <v>0</v>
      </c>
      <c r="L164" s="4">
        <f>J164-K164</f>
        <v>0</v>
      </c>
      <c r="M164">
        <f>IF(L164&lt;=0,"Réglé",IF(TODAY()&gt;E164,"En retard",IF(K164&gt;0,"Partiel","En attente")))</f>
        <v>0</v>
      </c>
      <c r="P164">
        <f>IF(L164&gt;0,MAX(0,TODAY()-E164),0)</f>
        <v>0</v>
      </c>
    </row>
    <row r="165" spans="8:16">
      <c r="H165" s="4">
        <f>F165*G165</f>
        <v>0</v>
      </c>
      <c r="J165" s="4">
        <f>F165-H165-I165</f>
        <v>0</v>
      </c>
      <c r="L165" s="4">
        <f>J165-K165</f>
        <v>0</v>
      </c>
      <c r="M165">
        <f>IF(L165&lt;=0,"Réglé",IF(TODAY()&gt;E165,"En retard",IF(K165&gt;0,"Partiel","En attente")))</f>
        <v>0</v>
      </c>
      <c r="P165">
        <f>IF(L165&gt;0,MAX(0,TODAY()-E165),0)</f>
        <v>0</v>
      </c>
    </row>
    <row r="166" spans="8:16">
      <c r="H166" s="4">
        <f>F166*G166</f>
        <v>0</v>
      </c>
      <c r="J166" s="4">
        <f>F166-H166-I166</f>
        <v>0</v>
      </c>
      <c r="L166" s="4">
        <f>J166-K166</f>
        <v>0</v>
      </c>
      <c r="M166">
        <f>IF(L166&lt;=0,"Réglé",IF(TODAY()&gt;E166,"En retard",IF(K166&gt;0,"Partiel","En attente")))</f>
        <v>0</v>
      </c>
      <c r="P166">
        <f>IF(L166&gt;0,MAX(0,TODAY()-E166),0)</f>
        <v>0</v>
      </c>
    </row>
    <row r="167" spans="8:16">
      <c r="H167" s="4">
        <f>F167*G167</f>
        <v>0</v>
      </c>
      <c r="J167" s="4">
        <f>F167-H167-I167</f>
        <v>0</v>
      </c>
      <c r="L167" s="4">
        <f>J167-K167</f>
        <v>0</v>
      </c>
      <c r="M167">
        <f>IF(L167&lt;=0,"Réglé",IF(TODAY()&gt;E167,"En retard",IF(K167&gt;0,"Partiel","En attente")))</f>
        <v>0</v>
      </c>
      <c r="P167">
        <f>IF(L167&gt;0,MAX(0,TODAY()-E167),0)</f>
        <v>0</v>
      </c>
    </row>
    <row r="168" spans="8:16">
      <c r="H168" s="4">
        <f>F168*G168</f>
        <v>0</v>
      </c>
      <c r="J168" s="4">
        <f>F168-H168-I168</f>
        <v>0</v>
      </c>
      <c r="L168" s="4">
        <f>J168-K168</f>
        <v>0</v>
      </c>
      <c r="M168">
        <f>IF(L168&lt;=0,"Réglé",IF(TODAY()&gt;E168,"En retard",IF(K168&gt;0,"Partiel","En attente")))</f>
        <v>0</v>
      </c>
      <c r="P168">
        <f>IF(L168&gt;0,MAX(0,TODAY()-E168),0)</f>
        <v>0</v>
      </c>
    </row>
    <row r="169" spans="8:16">
      <c r="H169" s="4">
        <f>F169*G169</f>
        <v>0</v>
      </c>
      <c r="J169" s="4">
        <f>F169-H169-I169</f>
        <v>0</v>
      </c>
      <c r="L169" s="4">
        <f>J169-K169</f>
        <v>0</v>
      </c>
      <c r="M169">
        <f>IF(L169&lt;=0,"Réglé",IF(TODAY()&gt;E169,"En retard",IF(K169&gt;0,"Partiel","En attente")))</f>
        <v>0</v>
      </c>
      <c r="P169">
        <f>IF(L169&gt;0,MAX(0,TODAY()-E169),0)</f>
        <v>0</v>
      </c>
    </row>
    <row r="170" spans="8:16">
      <c r="H170" s="4">
        <f>F170*G170</f>
        <v>0</v>
      </c>
      <c r="J170" s="4">
        <f>F170-H170-I170</f>
        <v>0</v>
      </c>
      <c r="L170" s="4">
        <f>J170-K170</f>
        <v>0</v>
      </c>
      <c r="M170">
        <f>IF(L170&lt;=0,"Réglé",IF(TODAY()&gt;E170,"En retard",IF(K170&gt;0,"Partiel","En attente")))</f>
        <v>0</v>
      </c>
      <c r="P170">
        <f>IF(L170&gt;0,MAX(0,TODAY()-E170),0)</f>
        <v>0</v>
      </c>
    </row>
    <row r="171" spans="8:16">
      <c r="H171" s="4">
        <f>F171*G171</f>
        <v>0</v>
      </c>
      <c r="J171" s="4">
        <f>F171-H171-I171</f>
        <v>0</v>
      </c>
      <c r="L171" s="4">
        <f>J171-K171</f>
        <v>0</v>
      </c>
      <c r="M171">
        <f>IF(L171&lt;=0,"Réglé",IF(TODAY()&gt;E171,"En retard",IF(K171&gt;0,"Partiel","En attente")))</f>
        <v>0</v>
      </c>
      <c r="P171">
        <f>IF(L171&gt;0,MAX(0,TODAY()-E171),0)</f>
        <v>0</v>
      </c>
    </row>
    <row r="172" spans="8:16">
      <c r="H172" s="4">
        <f>F172*G172</f>
        <v>0</v>
      </c>
      <c r="J172" s="4">
        <f>F172-H172-I172</f>
        <v>0</v>
      </c>
      <c r="L172" s="4">
        <f>J172-K172</f>
        <v>0</v>
      </c>
      <c r="M172">
        <f>IF(L172&lt;=0,"Réglé",IF(TODAY()&gt;E172,"En retard",IF(K172&gt;0,"Partiel","En attente")))</f>
        <v>0</v>
      </c>
      <c r="P172">
        <f>IF(L172&gt;0,MAX(0,TODAY()-E172),0)</f>
        <v>0</v>
      </c>
    </row>
    <row r="173" spans="8:16">
      <c r="H173" s="4">
        <f>F173*G173</f>
        <v>0</v>
      </c>
      <c r="J173" s="4">
        <f>F173-H173-I173</f>
        <v>0</v>
      </c>
      <c r="L173" s="4">
        <f>J173-K173</f>
        <v>0</v>
      </c>
      <c r="M173">
        <f>IF(L173&lt;=0,"Réglé",IF(TODAY()&gt;E173,"En retard",IF(K173&gt;0,"Partiel","En attente")))</f>
        <v>0</v>
      </c>
      <c r="P173">
        <f>IF(L173&gt;0,MAX(0,TODAY()-E173),0)</f>
        <v>0</v>
      </c>
    </row>
    <row r="174" spans="8:16">
      <c r="H174" s="4">
        <f>F174*G174</f>
        <v>0</v>
      </c>
      <c r="J174" s="4">
        <f>F174-H174-I174</f>
        <v>0</v>
      </c>
      <c r="L174" s="4">
        <f>J174-K174</f>
        <v>0</v>
      </c>
      <c r="M174">
        <f>IF(L174&lt;=0,"Réglé",IF(TODAY()&gt;E174,"En retard",IF(K174&gt;0,"Partiel","En attente")))</f>
        <v>0</v>
      </c>
      <c r="P174">
        <f>IF(L174&gt;0,MAX(0,TODAY()-E174),0)</f>
        <v>0</v>
      </c>
    </row>
    <row r="175" spans="8:16">
      <c r="H175" s="4">
        <f>F175*G175</f>
        <v>0</v>
      </c>
      <c r="J175" s="4">
        <f>F175-H175-I175</f>
        <v>0</v>
      </c>
      <c r="L175" s="4">
        <f>J175-K175</f>
        <v>0</v>
      </c>
      <c r="M175">
        <f>IF(L175&lt;=0,"Réglé",IF(TODAY()&gt;E175,"En retard",IF(K175&gt;0,"Partiel","En attente")))</f>
        <v>0</v>
      </c>
      <c r="P175">
        <f>IF(L175&gt;0,MAX(0,TODAY()-E175),0)</f>
        <v>0</v>
      </c>
    </row>
    <row r="176" spans="8:16">
      <c r="H176" s="4">
        <f>F176*G176</f>
        <v>0</v>
      </c>
      <c r="J176" s="4">
        <f>F176-H176-I176</f>
        <v>0</v>
      </c>
      <c r="L176" s="4">
        <f>J176-K176</f>
        <v>0</v>
      </c>
      <c r="M176">
        <f>IF(L176&lt;=0,"Réglé",IF(TODAY()&gt;E176,"En retard",IF(K176&gt;0,"Partiel","En attente")))</f>
        <v>0</v>
      </c>
      <c r="P176">
        <f>IF(L176&gt;0,MAX(0,TODAY()-E176),0)</f>
        <v>0</v>
      </c>
    </row>
    <row r="177" spans="8:16">
      <c r="H177" s="4">
        <f>F177*G177</f>
        <v>0</v>
      </c>
      <c r="J177" s="4">
        <f>F177-H177-I177</f>
        <v>0</v>
      </c>
      <c r="L177" s="4">
        <f>J177-K177</f>
        <v>0</v>
      </c>
      <c r="M177">
        <f>IF(L177&lt;=0,"Réglé",IF(TODAY()&gt;E177,"En retard",IF(K177&gt;0,"Partiel","En attente")))</f>
        <v>0</v>
      </c>
      <c r="P177">
        <f>IF(L177&gt;0,MAX(0,TODAY()-E177),0)</f>
        <v>0</v>
      </c>
    </row>
    <row r="178" spans="8:16">
      <c r="H178" s="4">
        <f>F178*G178</f>
        <v>0</v>
      </c>
      <c r="J178" s="4">
        <f>F178-H178-I178</f>
        <v>0</v>
      </c>
      <c r="L178" s="4">
        <f>J178-K178</f>
        <v>0</v>
      </c>
      <c r="M178">
        <f>IF(L178&lt;=0,"Réglé",IF(TODAY()&gt;E178,"En retard",IF(K178&gt;0,"Partiel","En attente")))</f>
        <v>0</v>
      </c>
      <c r="P178">
        <f>IF(L178&gt;0,MAX(0,TODAY()-E178),0)</f>
        <v>0</v>
      </c>
    </row>
    <row r="179" spans="8:16">
      <c r="H179" s="4">
        <f>F179*G179</f>
        <v>0</v>
      </c>
      <c r="J179" s="4">
        <f>F179-H179-I179</f>
        <v>0</v>
      </c>
      <c r="L179" s="4">
        <f>J179-K179</f>
        <v>0</v>
      </c>
      <c r="M179">
        <f>IF(L179&lt;=0,"Réglé",IF(TODAY()&gt;E179,"En retard",IF(K179&gt;0,"Partiel","En attente")))</f>
        <v>0</v>
      </c>
      <c r="P179">
        <f>IF(L179&gt;0,MAX(0,TODAY()-E179),0)</f>
        <v>0</v>
      </c>
    </row>
    <row r="180" spans="8:16">
      <c r="H180" s="4">
        <f>F180*G180</f>
        <v>0</v>
      </c>
      <c r="J180" s="4">
        <f>F180-H180-I180</f>
        <v>0</v>
      </c>
      <c r="L180" s="4">
        <f>J180-K180</f>
        <v>0</v>
      </c>
      <c r="M180">
        <f>IF(L180&lt;=0,"Réglé",IF(TODAY()&gt;E180,"En retard",IF(K180&gt;0,"Partiel","En attente")))</f>
        <v>0</v>
      </c>
      <c r="P180">
        <f>IF(L180&gt;0,MAX(0,TODAY()-E180),0)</f>
        <v>0</v>
      </c>
    </row>
    <row r="181" spans="8:16">
      <c r="H181" s="4">
        <f>F181*G181</f>
        <v>0</v>
      </c>
      <c r="J181" s="4">
        <f>F181-H181-I181</f>
        <v>0</v>
      </c>
      <c r="L181" s="4">
        <f>J181-K181</f>
        <v>0</v>
      </c>
      <c r="M181">
        <f>IF(L181&lt;=0,"Réglé",IF(TODAY()&gt;E181,"En retard",IF(K181&gt;0,"Partiel","En attente")))</f>
        <v>0</v>
      </c>
      <c r="P181">
        <f>IF(L181&gt;0,MAX(0,TODAY()-E181),0)</f>
        <v>0</v>
      </c>
    </row>
    <row r="182" spans="8:16">
      <c r="H182" s="4">
        <f>F182*G182</f>
        <v>0</v>
      </c>
      <c r="J182" s="4">
        <f>F182-H182-I182</f>
        <v>0</v>
      </c>
      <c r="L182" s="4">
        <f>J182-K182</f>
        <v>0</v>
      </c>
      <c r="M182">
        <f>IF(L182&lt;=0,"Réglé",IF(TODAY()&gt;E182,"En retard",IF(K182&gt;0,"Partiel","En attente")))</f>
        <v>0</v>
      </c>
      <c r="P182">
        <f>IF(L182&gt;0,MAX(0,TODAY()-E182),0)</f>
        <v>0</v>
      </c>
    </row>
    <row r="183" spans="8:16">
      <c r="H183" s="4">
        <f>F183*G183</f>
        <v>0</v>
      </c>
      <c r="J183" s="4">
        <f>F183-H183-I183</f>
        <v>0</v>
      </c>
      <c r="L183" s="4">
        <f>J183-K183</f>
        <v>0</v>
      </c>
      <c r="M183">
        <f>IF(L183&lt;=0,"Réglé",IF(TODAY()&gt;E183,"En retard",IF(K183&gt;0,"Partiel","En attente")))</f>
        <v>0</v>
      </c>
      <c r="P183">
        <f>IF(L183&gt;0,MAX(0,TODAY()-E183),0)</f>
        <v>0</v>
      </c>
    </row>
    <row r="184" spans="8:16">
      <c r="H184" s="4">
        <f>F184*G184</f>
        <v>0</v>
      </c>
      <c r="J184" s="4">
        <f>F184-H184-I184</f>
        <v>0</v>
      </c>
      <c r="L184" s="4">
        <f>J184-K184</f>
        <v>0</v>
      </c>
      <c r="M184">
        <f>IF(L184&lt;=0,"Réglé",IF(TODAY()&gt;E184,"En retard",IF(K184&gt;0,"Partiel","En attente")))</f>
        <v>0</v>
      </c>
      <c r="P184">
        <f>IF(L184&gt;0,MAX(0,TODAY()-E184),0)</f>
        <v>0</v>
      </c>
    </row>
    <row r="185" spans="8:16">
      <c r="H185" s="4">
        <f>F185*G185</f>
        <v>0</v>
      </c>
      <c r="J185" s="4">
        <f>F185-H185-I185</f>
        <v>0</v>
      </c>
      <c r="L185" s="4">
        <f>J185-K185</f>
        <v>0</v>
      </c>
      <c r="M185">
        <f>IF(L185&lt;=0,"Réglé",IF(TODAY()&gt;E185,"En retard",IF(K185&gt;0,"Partiel","En attente")))</f>
        <v>0</v>
      </c>
      <c r="P185">
        <f>IF(L185&gt;0,MAX(0,TODAY()-E185),0)</f>
        <v>0</v>
      </c>
    </row>
    <row r="186" spans="8:16">
      <c r="H186" s="4">
        <f>F186*G186</f>
        <v>0</v>
      </c>
      <c r="J186" s="4">
        <f>F186-H186-I186</f>
        <v>0</v>
      </c>
      <c r="L186" s="4">
        <f>J186-K186</f>
        <v>0</v>
      </c>
      <c r="M186">
        <f>IF(L186&lt;=0,"Réglé",IF(TODAY()&gt;E186,"En retard",IF(K186&gt;0,"Partiel","En attente")))</f>
        <v>0</v>
      </c>
      <c r="P186">
        <f>IF(L186&gt;0,MAX(0,TODAY()-E186),0)</f>
        <v>0</v>
      </c>
    </row>
    <row r="187" spans="8:16">
      <c r="H187" s="4">
        <f>F187*G187</f>
        <v>0</v>
      </c>
      <c r="J187" s="4">
        <f>F187-H187-I187</f>
        <v>0</v>
      </c>
      <c r="L187" s="4">
        <f>J187-K187</f>
        <v>0</v>
      </c>
      <c r="M187">
        <f>IF(L187&lt;=0,"Réglé",IF(TODAY()&gt;E187,"En retard",IF(K187&gt;0,"Partiel","En attente")))</f>
        <v>0</v>
      </c>
      <c r="P187">
        <f>IF(L187&gt;0,MAX(0,TODAY()-E187),0)</f>
        <v>0</v>
      </c>
    </row>
    <row r="188" spans="8:16">
      <c r="H188" s="4">
        <f>F188*G188</f>
        <v>0</v>
      </c>
      <c r="J188" s="4">
        <f>F188-H188-I188</f>
        <v>0</v>
      </c>
      <c r="L188" s="4">
        <f>J188-K188</f>
        <v>0</v>
      </c>
      <c r="M188">
        <f>IF(L188&lt;=0,"Réglé",IF(TODAY()&gt;E188,"En retard",IF(K188&gt;0,"Partiel","En attente")))</f>
        <v>0</v>
      </c>
      <c r="P188">
        <f>IF(L188&gt;0,MAX(0,TODAY()-E188),0)</f>
        <v>0</v>
      </c>
    </row>
    <row r="189" spans="8:16">
      <c r="H189" s="4">
        <f>F189*G189</f>
        <v>0</v>
      </c>
      <c r="J189" s="4">
        <f>F189-H189-I189</f>
        <v>0</v>
      </c>
      <c r="L189" s="4">
        <f>J189-K189</f>
        <v>0</v>
      </c>
      <c r="M189">
        <f>IF(L189&lt;=0,"Réglé",IF(TODAY()&gt;E189,"En retard",IF(K189&gt;0,"Partiel","En attente")))</f>
        <v>0</v>
      </c>
      <c r="P189">
        <f>IF(L189&gt;0,MAX(0,TODAY()-E189),0)</f>
        <v>0</v>
      </c>
    </row>
    <row r="190" spans="8:16">
      <c r="H190" s="4">
        <f>F190*G190</f>
        <v>0</v>
      </c>
      <c r="J190" s="4">
        <f>F190-H190-I190</f>
        <v>0</v>
      </c>
      <c r="L190" s="4">
        <f>J190-K190</f>
        <v>0</v>
      </c>
      <c r="M190">
        <f>IF(L190&lt;=0,"Réglé",IF(TODAY()&gt;E190,"En retard",IF(K190&gt;0,"Partiel","En attente")))</f>
        <v>0</v>
      </c>
      <c r="P190">
        <f>IF(L190&gt;0,MAX(0,TODAY()-E190),0)</f>
        <v>0</v>
      </c>
    </row>
    <row r="191" spans="8:16">
      <c r="H191" s="4">
        <f>F191*G191</f>
        <v>0</v>
      </c>
      <c r="J191" s="4">
        <f>F191-H191-I191</f>
        <v>0</v>
      </c>
      <c r="L191" s="4">
        <f>J191-K191</f>
        <v>0</v>
      </c>
      <c r="M191">
        <f>IF(L191&lt;=0,"Réglé",IF(TODAY()&gt;E191,"En retard",IF(K191&gt;0,"Partiel","En attente")))</f>
        <v>0</v>
      </c>
      <c r="P191">
        <f>IF(L191&gt;0,MAX(0,TODAY()-E191),0)</f>
        <v>0</v>
      </c>
    </row>
    <row r="192" spans="8:16">
      <c r="H192" s="4">
        <f>F192*G192</f>
        <v>0</v>
      </c>
      <c r="J192" s="4">
        <f>F192-H192-I192</f>
        <v>0</v>
      </c>
      <c r="L192" s="4">
        <f>J192-K192</f>
        <v>0</v>
      </c>
      <c r="M192">
        <f>IF(L192&lt;=0,"Réglé",IF(TODAY()&gt;E192,"En retard",IF(K192&gt;0,"Partiel","En attente")))</f>
        <v>0</v>
      </c>
      <c r="P192">
        <f>IF(L192&gt;0,MAX(0,TODAY()-E192),0)</f>
        <v>0</v>
      </c>
    </row>
    <row r="193" spans="8:16">
      <c r="H193" s="4">
        <f>F193*G193</f>
        <v>0</v>
      </c>
      <c r="J193" s="4">
        <f>F193-H193-I193</f>
        <v>0</v>
      </c>
      <c r="L193" s="4">
        <f>J193-K193</f>
        <v>0</v>
      </c>
      <c r="M193">
        <f>IF(L193&lt;=0,"Réglé",IF(TODAY()&gt;E193,"En retard",IF(K193&gt;0,"Partiel","En attente")))</f>
        <v>0</v>
      </c>
      <c r="P193">
        <f>IF(L193&gt;0,MAX(0,TODAY()-E193),0)</f>
        <v>0</v>
      </c>
    </row>
    <row r="194" spans="8:16">
      <c r="H194" s="4">
        <f>F194*G194</f>
        <v>0</v>
      </c>
      <c r="J194" s="4">
        <f>F194-H194-I194</f>
        <v>0</v>
      </c>
      <c r="L194" s="4">
        <f>J194-K194</f>
        <v>0</v>
      </c>
      <c r="M194">
        <f>IF(L194&lt;=0,"Réglé",IF(TODAY()&gt;E194,"En retard",IF(K194&gt;0,"Partiel","En attente")))</f>
        <v>0</v>
      </c>
      <c r="P194">
        <f>IF(L194&gt;0,MAX(0,TODAY()-E194),0)</f>
        <v>0</v>
      </c>
    </row>
    <row r="195" spans="8:16">
      <c r="H195" s="4">
        <f>F195*G195</f>
        <v>0</v>
      </c>
      <c r="J195" s="4">
        <f>F195-H195-I195</f>
        <v>0</v>
      </c>
      <c r="L195" s="4">
        <f>J195-K195</f>
        <v>0</v>
      </c>
      <c r="M195">
        <f>IF(L195&lt;=0,"Réglé",IF(TODAY()&gt;E195,"En retard",IF(K195&gt;0,"Partiel","En attente")))</f>
        <v>0</v>
      </c>
      <c r="P195">
        <f>IF(L195&gt;0,MAX(0,TODAY()-E195),0)</f>
        <v>0</v>
      </c>
    </row>
    <row r="196" spans="8:16">
      <c r="H196" s="4">
        <f>F196*G196</f>
        <v>0</v>
      </c>
      <c r="J196" s="4">
        <f>F196-H196-I196</f>
        <v>0</v>
      </c>
      <c r="L196" s="4">
        <f>J196-K196</f>
        <v>0</v>
      </c>
      <c r="M196">
        <f>IF(L196&lt;=0,"Réglé",IF(TODAY()&gt;E196,"En retard",IF(K196&gt;0,"Partiel","En attente")))</f>
        <v>0</v>
      </c>
      <c r="P196">
        <f>IF(L196&gt;0,MAX(0,TODAY()-E196),0)</f>
        <v>0</v>
      </c>
    </row>
    <row r="197" spans="8:16">
      <c r="H197" s="4">
        <f>F197*G197</f>
        <v>0</v>
      </c>
      <c r="J197" s="4">
        <f>F197-H197-I197</f>
        <v>0</v>
      </c>
      <c r="L197" s="4">
        <f>J197-K197</f>
        <v>0</v>
      </c>
      <c r="M197">
        <f>IF(L197&lt;=0,"Réglé",IF(TODAY()&gt;E197,"En retard",IF(K197&gt;0,"Partiel","En attente")))</f>
        <v>0</v>
      </c>
      <c r="P197">
        <f>IF(L197&gt;0,MAX(0,TODAY()-E197),0)</f>
        <v>0</v>
      </c>
    </row>
    <row r="198" spans="8:16">
      <c r="H198" s="4">
        <f>F198*G198</f>
        <v>0</v>
      </c>
      <c r="J198" s="4">
        <f>F198-H198-I198</f>
        <v>0</v>
      </c>
      <c r="L198" s="4">
        <f>J198-K198</f>
        <v>0</v>
      </c>
      <c r="M198">
        <f>IF(L198&lt;=0,"Réglé",IF(TODAY()&gt;E198,"En retard",IF(K198&gt;0,"Partiel","En attente")))</f>
        <v>0</v>
      </c>
      <c r="P198">
        <f>IF(L198&gt;0,MAX(0,TODAY()-E198),0)</f>
        <v>0</v>
      </c>
    </row>
    <row r="199" spans="8:16">
      <c r="H199" s="4">
        <f>F199*G199</f>
        <v>0</v>
      </c>
      <c r="J199" s="4">
        <f>F199-H199-I199</f>
        <v>0</v>
      </c>
      <c r="L199" s="4">
        <f>J199-K199</f>
        <v>0</v>
      </c>
      <c r="M199">
        <f>IF(L199&lt;=0,"Réglé",IF(TODAY()&gt;E199,"En retard",IF(K199&gt;0,"Partiel","En attente")))</f>
        <v>0</v>
      </c>
      <c r="P199">
        <f>IF(L199&gt;0,MAX(0,TODAY()-E199),0)</f>
        <v>0</v>
      </c>
    </row>
    <row r="200" spans="8:16">
      <c r="H200" s="4">
        <f>F200*G200</f>
        <v>0</v>
      </c>
      <c r="J200" s="4">
        <f>F200-H200-I200</f>
        <v>0</v>
      </c>
      <c r="L200" s="4">
        <f>J200-K200</f>
        <v>0</v>
      </c>
      <c r="M200">
        <f>IF(L200&lt;=0,"Réglé",IF(TODAY()&gt;E200,"En retard",IF(K200&gt;0,"Partiel","En attente")))</f>
        <v>0</v>
      </c>
      <c r="P200">
        <f>IF(L200&gt;0,MAX(0,TODAY()-E200),0)</f>
        <v>0</v>
      </c>
    </row>
  </sheetData>
  <autoFilter ref="A1:Q200"/>
  <conditionalFormatting sqref="A2:Q200">
    <cfRule type="expression" dxfId="1" priority="4">
      <formula>AND($L2&gt;0,$E2-TODAY()&gt;=0,$E2-TODAY()&lt;=7)</formula>
    </cfRule>
    <cfRule type="expression" dxfId="2" priority="5">
      <formula>AND($L2&gt;0,TODAY()&gt;$E2)</formula>
    </cfRule>
  </conditionalFormatting>
  <conditionalFormatting sqref="M2:M200">
    <cfRule type="containsText" dxfId="0" priority="1" operator="containsText" text="Réglé">
      <formula>NOT(ISERROR(SEARCH("Réglé",M2)))</formula>
    </cfRule>
    <cfRule type="containsText" dxfId="1" priority="2" operator="containsText" text="Partiel">
      <formula>NOT(ISERROR(SEARCH("Partiel",M2)))</formula>
    </cfRule>
    <cfRule type="containsText" dxfId="2" priority="3" operator="containsText" text="En retard">
      <formula>NOT(ISERROR(SEARCH("En retard",M2)))</formula>
    </cfRule>
  </conditionalFormatting>
  <dataValidations count="3">
    <dataValidation type="decimal" operator="greaterThanOrEqual" allowBlank="1" showInputMessage="1" showErrorMessage="1" sqref="G2:G200">
      <formula1>0</formula1>
    </dataValidation>
    <dataValidation type="decimal" operator="lessThanOrEqual" allowBlank="1" showInputMessage="1" showErrorMessage="1" sqref="G2:G200">
      <formula1>1</formula1>
    </dataValidation>
    <dataValidation type="list" allowBlank="1" showInputMessage="1" showErrorMessage="1" sqref="N2:N200">
      <formula1>"Virement,Chèque,Espèces,Carte,Prélèvement"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7"/>
  <sheetViews>
    <sheetView workbookViewId="0"/>
  </sheetViews>
  <sheetFormatPr defaultRowHeight="15"/>
  <cols>
    <col min="1" max="2" width="28.7109375" customWidth="1"/>
    <col min="3" max="4" width="18.7109375" customWidth="1"/>
  </cols>
  <sheetData>
    <row r="1" spans="1:2">
      <c r="A1" s="6" t="s">
        <v>77</v>
      </c>
    </row>
    <row r="3" spans="1:2">
      <c r="A3" s="7" t="s">
        <v>78</v>
      </c>
      <c r="B3" s="4">
        <f>SUM(Echeancier!F2:F200)</f>
        <v>0</v>
      </c>
    </row>
    <row r="4" spans="1:2">
      <c r="A4" s="7" t="s">
        <v>79</v>
      </c>
      <c r="B4" s="4">
        <f>SUM(Echeancier!J2:J200)</f>
        <v>0</v>
      </c>
    </row>
    <row r="5" spans="1:2">
      <c r="A5" s="7" t="s">
        <v>80</v>
      </c>
      <c r="B5" s="4">
        <f>SUM(Echeancier!K2:K200)</f>
        <v>0</v>
      </c>
    </row>
    <row r="6" spans="1:2">
      <c r="A6" s="7" t="s">
        <v>81</v>
      </c>
      <c r="B6" s="4">
        <f>SUM(Echeancier!L2:L200)</f>
        <v>0</v>
      </c>
    </row>
    <row r="8" spans="1:2">
      <c r="A8" s="7" t="s">
        <v>82</v>
      </c>
      <c r="B8">
        <f>COUNTIF(Echeancier!M2:M200,"En retard")</f>
        <v>0</v>
      </c>
    </row>
    <row r="9" spans="1:2">
      <c r="A9" s="7" t="s">
        <v>83</v>
      </c>
      <c r="B9" s="4">
        <f>SUMIFS(Echeancier!L2:L200,Echeancier!M2:M200,"En retard")</f>
        <v>0</v>
      </c>
    </row>
    <row r="12" spans="1:2">
      <c r="A12" s="8" t="s">
        <v>12</v>
      </c>
      <c r="B12" s="8" t="s">
        <v>84</v>
      </c>
    </row>
    <row r="14" spans="1:2">
      <c r="A14" s="2" t="s">
        <v>85</v>
      </c>
      <c r="B14">
        <f>COUNTIF(Echeancier!M2:M200,"En attente")</f>
        <v>0</v>
      </c>
    </row>
    <row r="15" spans="1:2">
      <c r="A15" s="2" t="s">
        <v>86</v>
      </c>
      <c r="B15">
        <f>COUNTIF(Echeancier!M2:M200,"Partiel")</f>
        <v>0</v>
      </c>
    </row>
    <row r="16" spans="1:2">
      <c r="A16" s="2" t="s">
        <v>87</v>
      </c>
      <c r="B16">
        <f>COUNTIF(Echeancier!M2:M200,"En retard")</f>
        <v>0</v>
      </c>
    </row>
    <row r="17" spans="1:2">
      <c r="A17" s="2" t="s">
        <v>20</v>
      </c>
      <c r="B17">
        <f>COUNTIF(Echeancier!M2:M200,"Réglé")</f>
        <v>0</v>
      </c>
    </row>
    <row r="20" spans="1:2">
      <c r="A20" s="8" t="s">
        <v>88</v>
      </c>
      <c r="B20" s="8" t="s">
        <v>11</v>
      </c>
    </row>
    <row r="22" spans="1:2">
      <c r="A22" s="2" t="s">
        <v>89</v>
      </c>
      <c r="B22" s="4">
        <f>SUMIFS(Echeancier!L2:L200,Echeancier!E2:E200,"&gt;="&amp;DATE(2025,10+0,1),Echeancier!E2:E200,"&lt;"&amp;EOMONTH(DATE(2025,10+0,1),0)+1)</f>
        <v>0</v>
      </c>
    </row>
    <row r="23" spans="1:2">
      <c r="A23" s="2" t="s">
        <v>90</v>
      </c>
      <c r="B23" s="4">
        <f>SUMIFS(Echeancier!L2:L200,Echeancier!E2:E200,"&gt;="&amp;DATE(2025,10+1,1),Echeancier!E2:E200,"&lt;"&amp;EOMONTH(DATE(2025,10+1,1),0)+1)</f>
        <v>0</v>
      </c>
    </row>
    <row r="24" spans="1:2">
      <c r="A24" s="2" t="s">
        <v>91</v>
      </c>
      <c r="B24" s="4">
        <f>SUMIFS(Echeancier!L2:L200,Echeancier!E2:E200,"&gt;="&amp;DATE(2025,10+2,1),Echeancier!E2:E200,"&lt;"&amp;EOMONTH(DATE(2025,10+2,1),0)+1)</f>
        <v>0</v>
      </c>
    </row>
    <row r="25" spans="1:2">
      <c r="A25" s="2" t="s">
        <v>92</v>
      </c>
      <c r="B25" s="4">
        <f>SUMIFS(Echeancier!L2:L200,Echeancier!E2:E200,"&gt;="&amp;DATE(2025,10+3,1),Echeancier!E2:E200,"&lt;"&amp;EOMONTH(DATE(2025,10+3,1),0)+1)</f>
        <v>0</v>
      </c>
    </row>
    <row r="26" spans="1:2">
      <c r="A26" s="2" t="s">
        <v>93</v>
      </c>
      <c r="B26" s="4">
        <f>SUMIFS(Echeancier!L2:L200,Echeancier!E2:E200,"&gt;="&amp;DATE(2025,10+4,1),Echeancier!E2:E200,"&lt;"&amp;EOMONTH(DATE(2025,10+4,1),0)+1)</f>
        <v>0</v>
      </c>
    </row>
    <row r="27" spans="1:2">
      <c r="A27" s="2" t="s">
        <v>94</v>
      </c>
      <c r="B27" s="4">
        <f>SUMIFS(Echeancier!L2:L200,Echeancier!E2:E200,"&gt;="&amp;DATE(2025,10+5,1),Echeancier!E2:E200,"&lt;"&amp;EOMONTH(DATE(2025,10+5,1),0)+1)</f>
        <v>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defaultRowHeight="15"/>
  <cols>
    <col min="1" max="1" width="110.7109375" customWidth="1"/>
  </cols>
  <sheetData>
    <row r="1" spans="1:1">
      <c r="A1" s="6" t="s">
        <v>95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Echeancier</vt:lpstr>
      <vt:lpstr>Suivi</vt:lpstr>
      <vt:lpstr>Mode d'emploi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2025-10-31T00:42:07Z</dcterms:created>
  <dcterms:modified xsi:type="dcterms:W3CDTF">2025-10-31T00:42:07Z</dcterms:modified>
</cp:coreProperties>
</file>