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Paramètres" sheetId="1" state="visible" r:id="rId1"/>
    <sheet xmlns:r="http://schemas.openxmlformats.org/officeDocument/2006/relationships" name="Catalogue_Services" sheetId="2" state="visible" r:id="rId2"/>
    <sheet xmlns:r="http://schemas.openxmlformats.org/officeDocument/2006/relationships" name="Suivi_Incidents" sheetId="3" state="visible" r:id="rId3"/>
    <sheet xmlns:r="http://schemas.openxmlformats.org/officeDocument/2006/relationships" name="SLA_Calcul" sheetId="4" state="visible" r:id="rId4"/>
    <sheet xmlns:r="http://schemas.openxmlformats.org/officeDocument/2006/relationships" name="Dashboard" sheetId="5" state="visible" r:id="rId5"/>
  </sheets>
  <definedNames>
    <definedName name="StartMonth">'Paramètres'!B3</definedName>
    <definedName name="EndMonth">'Paramètres'!B4</definedName>
    <definedName name="BizHoursPerDay">'Paramètres'!B5</definedName>
    <definedName name="IncludeWeekends">'Paramètres'!B6</definedName>
    <definedName name="Devise">'Paramètres'!B7</definedName>
    <definedName name="TierTable">'Paramètres'!D3:E6</definedName>
    <definedName name="TierList">'Paramètres'!D3:D6</definedName>
    <definedName name="Services">'Catalogue_Services'!A3:A37</definedName>
  </definedNames>
  <calcPr calcId="124519" fullCalcOnLoad="1"/>
</workbook>
</file>

<file path=xl/styles.xml><?xml version="1.0" encoding="utf-8"?>
<styleSheet xmlns="http://schemas.openxmlformats.org/spreadsheetml/2006/main">
  <numFmts count="3">
    <numFmt numFmtId="164" formatCode="yyyy-mm-dd h:mm:ss"/>
    <numFmt numFmtId="165" formatCode="&quot;$&quot;#,##0.00"/>
    <numFmt numFmtId="166" formatCode="yyyy-mm-dd"/>
  </numFmts>
  <fonts count="6">
    <font>
      <name val="Calibri"/>
      <family val="2"/>
      <color theme="1"/>
      <sz val="11"/>
      <scheme val="minor"/>
    </font>
    <font>
      <b val="1"/>
      <color rgb="00FFFFFF"/>
      <sz val="14"/>
    </font>
    <font>
      <b val="1"/>
      <color rgb="00FFFFFF"/>
      <sz val="11"/>
    </font>
    <font>
      <b val="1"/>
      <color rgb="00FFFFFF"/>
      <sz val="13"/>
    </font>
    <font>
      <b val="1"/>
    </font>
    <font>
      <b val="1"/>
      <color rgb="00FFFFFF"/>
    </font>
  </fonts>
  <fills count="5">
    <fill>
      <patternFill/>
    </fill>
    <fill>
      <patternFill patternType="gray125"/>
    </fill>
    <fill>
      <patternFill patternType="solid">
        <fgColor rgb="000F766E"/>
      </patternFill>
    </fill>
    <fill>
      <patternFill patternType="solid">
        <fgColor rgb="001F2937"/>
      </patternFill>
    </fill>
    <fill>
      <patternFill patternType="solid">
        <fgColor rgb="00E5E7EB"/>
      </patternFill>
    </fill>
  </fills>
  <borders count="2">
    <border>
      <left/>
      <right/>
      <top/>
      <bottom/>
      <diagonal/>
    </border>
    <border>
      <left style="thin">
        <color rgb="00CCCCCC"/>
      </left>
      <right style="thin">
        <color rgb="00CCCCCC"/>
      </right>
      <top style="thin">
        <color rgb="00CCCCCC"/>
      </top>
      <bottom style="thin">
        <color rgb="00CCCCCC"/>
      </bottom>
    </border>
  </borders>
  <cellStyleXfs count="1">
    <xf numFmtId="0" fontId="0" fillId="0" borderId="0"/>
  </cellStyleXfs>
  <cellXfs count="16">
    <xf numFmtId="0" fontId="0" fillId="0" borderId="0" pivotButton="0" quotePrefix="0" xfId="0"/>
    <xf numFmtId="0" fontId="1" fillId="2" borderId="0" applyAlignment="1" pivotButton="0" quotePrefix="0" xfId="0">
      <alignment horizontal="center"/>
    </xf>
    <xf numFmtId="0" fontId="2" fillId="3" borderId="1" applyAlignment="1" pivotButton="0" quotePrefix="0" xfId="0">
      <alignment horizontal="center" vertical="center" wrapText="1"/>
    </xf>
    <xf numFmtId="0" fontId="3" fillId="2" borderId="0" applyAlignment="1" pivotButton="0" quotePrefix="0" xfId="0">
      <alignment horizontal="center"/>
    </xf>
    <xf numFmtId="164" fontId="0" fillId="0" borderId="0" pivotButton="0" quotePrefix="0" xfId="0"/>
    <xf numFmtId="0" fontId="0" fillId="0" borderId="1" pivotButton="0" quotePrefix="0" xfId="0"/>
    <xf numFmtId="165" fontId="0" fillId="0" borderId="1" pivotButton="0" quotePrefix="0" xfId="0"/>
    <xf numFmtId="1" fontId="0" fillId="0" borderId="1" pivotButton="0" quotePrefix="0" xfId="0"/>
    <xf numFmtId="10" fontId="0" fillId="0" borderId="1" pivotButton="0" quotePrefix="0" xfId="0"/>
    <xf numFmtId="0" fontId="4" fillId="0" borderId="1" pivotButton="0" quotePrefix="0" xfId="0"/>
    <xf numFmtId="165" fontId="4" fillId="0" borderId="1" pivotButton="0" quotePrefix="0" xfId="0"/>
    <xf numFmtId="1" fontId="4" fillId="0" borderId="1" pivotButton="0" quotePrefix="0" xfId="0"/>
    <xf numFmtId="10" fontId="4" fillId="0" borderId="1" pivotButton="0" quotePrefix="0" xfId="0"/>
    <xf numFmtId="0" fontId="4" fillId="4" borderId="1" pivotButton="0" quotePrefix="0" xfId="0"/>
    <xf numFmtId="166" fontId="0" fillId="0" borderId="0" pivotButton="0" quotePrefix="0" xfId="0"/>
    <xf numFmtId="0" fontId="5" fillId="3" borderId="1" applyAlignment="1" pivotButton="0" quotePrefix="0" xfId="0">
      <alignment horizontal="center" vertical="center" wrapText="1"/>
    </xf>
  </cellXfs>
  <cellStyles count="1">
    <cellStyle name="Normal" xfId="0" builtinId="0" hidden="0"/>
  </cellStyles>
  <dxfs count="2">
    <dxf>
      <fill>
        <patternFill patternType="solid">
          <fgColor rgb="00D1FAE5"/>
          <bgColor rgb="00D1FAE5"/>
        </patternFill>
      </fill>
    </dxf>
    <dxf>
      <fill>
        <patternFill patternType="solid">
          <fgColor rgb="00FEE2E2"/>
          <bgColor rgb="00FEE2E2"/>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40" customWidth="1" min="1" max="1"/>
    <col width="24" customWidth="1" min="2" max="2"/>
    <col width="12" customWidth="1" min="3" max="3"/>
    <col width="15" customWidth="1" min="4" max="4"/>
    <col width="23" customWidth="1" min="5" max="5"/>
    <col width="12" customWidth="1" min="6" max="6"/>
  </cols>
  <sheetData>
    <row r="1">
      <c r="A1" s="1" t="inlineStr">
        <is>
          <t>Calculateur SLA Informatique — Paramètres (lecoursgratuit.com)</t>
        </is>
      </c>
    </row>
    <row r="2" ht="20" customHeight="1">
      <c r="A2" s="2" t="inlineStr">
        <is>
          <t>Paramètre</t>
        </is>
      </c>
      <c r="B2" s="2" t="inlineStr">
        <is>
          <t>Valeur</t>
        </is>
      </c>
      <c r="D2" s="2" t="inlineStr">
        <is>
          <t>Niveau (Tier)</t>
        </is>
      </c>
      <c r="E2" s="2" t="inlineStr">
        <is>
          <t>Cible disponibilité %</t>
        </is>
      </c>
    </row>
    <row r="3">
      <c r="A3" t="inlineStr">
        <is>
          <t>Date début du mois</t>
        </is>
      </c>
      <c r="B3" s="14" t="n">
        <v>45931</v>
      </c>
      <c r="D3" t="inlineStr">
        <is>
          <t>T1</t>
        </is>
      </c>
      <c r="E3" t="n">
        <v>0.9995000000000001</v>
      </c>
    </row>
    <row r="4">
      <c r="A4" t="inlineStr">
        <is>
          <t>Date fin du mois</t>
        </is>
      </c>
      <c r="B4" s="14" t="n">
        <v>45961</v>
      </c>
      <c r="D4" t="inlineStr">
        <is>
          <t>T2</t>
        </is>
      </c>
      <c r="E4" t="n">
        <v>0.999</v>
      </c>
    </row>
    <row r="5">
      <c r="A5" t="inlineStr">
        <is>
          <t>Heures par jour (Business Hours)</t>
        </is>
      </c>
      <c r="B5" t="n">
        <v>10</v>
      </c>
      <c r="D5" t="inlineStr">
        <is>
          <t>T3</t>
        </is>
      </c>
      <c r="E5" t="n">
        <v>0.995</v>
      </c>
    </row>
    <row r="6">
      <c r="A6" t="inlineStr">
        <is>
          <t>Inclure week-ends pour Business Hours ?</t>
        </is>
      </c>
      <c r="B6" t="inlineStr">
        <is>
          <t>Non</t>
        </is>
      </c>
      <c r="D6" t="inlineStr">
        <is>
          <t>T4</t>
        </is>
      </c>
      <c r="E6" t="n">
        <v>0.99</v>
      </c>
    </row>
    <row r="7">
      <c r="A7" t="inlineStr">
        <is>
          <t>Devise</t>
        </is>
      </c>
      <c r="B7" t="inlineStr">
        <is>
          <t>CAD</t>
        </is>
      </c>
    </row>
  </sheetData>
  <mergeCells count="1">
    <mergeCell ref="A1:F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H7"/>
  <sheetViews>
    <sheetView workbookViewId="0">
      <selection activeCell="A1" sqref="A1"/>
    </sheetView>
  </sheetViews>
  <sheetFormatPr baseColWidth="8" defaultRowHeight="15"/>
  <cols>
    <col width="40" customWidth="1" min="1" max="1"/>
    <col width="12" customWidth="1" min="2" max="2"/>
    <col width="14" customWidth="1" min="3" max="3"/>
    <col width="12" customWidth="1" min="4" max="4"/>
    <col width="12" customWidth="1" min="5" max="5"/>
    <col width="16" customWidth="1" min="6" max="6"/>
    <col width="32" customWidth="1" min="7" max="7"/>
    <col width="14" customWidth="1" min="8" max="8"/>
  </cols>
  <sheetData>
    <row r="1">
      <c r="A1" s="3" t="inlineStr">
        <is>
          <t>Catalogue des services (niveaux, horaires, pénalités)</t>
        </is>
      </c>
    </row>
    <row r="2" ht="20" customHeight="1">
      <c r="A2" s="2" t="inlineStr">
        <is>
          <t>Service</t>
        </is>
      </c>
      <c r="B2" s="2" t="inlineStr">
        <is>
          <t>Tier</t>
        </is>
      </c>
      <c r="C2" s="2" t="inlineStr">
        <is>
          <t>Owner</t>
        </is>
      </c>
      <c r="D2" s="2" t="inlineStr">
        <is>
          <t>Criticité</t>
        </is>
      </c>
      <c r="E2" s="2" t="inlineStr">
        <is>
          <t>Horaire</t>
        </is>
      </c>
      <c r="F2" s="2" t="inlineStr">
        <is>
          <t>Pénalité $/min</t>
        </is>
      </c>
      <c r="G2" s="2" t="inlineStr">
        <is>
          <t>Fenêtre maintenance (min/mois)</t>
        </is>
      </c>
      <c r="H2" s="2" t="inlineStr">
        <is>
          <t>Commentaires</t>
        </is>
      </c>
    </row>
    <row r="3">
      <c r="A3" t="inlineStr">
        <is>
          <t>ERP — Finance</t>
        </is>
      </c>
      <c r="B3" t="inlineStr">
        <is>
          <t>T1</t>
        </is>
      </c>
      <c r="C3" t="inlineStr">
        <is>
          <t>Direction SI</t>
        </is>
      </c>
      <c r="D3" t="inlineStr">
        <is>
          <t>Haute</t>
        </is>
      </c>
      <c r="E3" t="inlineStr">
        <is>
          <t>24/7</t>
        </is>
      </c>
      <c r="F3" t="n">
        <v>12</v>
      </c>
      <c r="G3" t="n">
        <v>120</v>
      </c>
    </row>
    <row r="4">
      <c r="A4" t="inlineStr">
        <is>
          <t>Site e-commerce</t>
        </is>
      </c>
      <c r="B4" t="inlineStr">
        <is>
          <t>T1</t>
        </is>
      </c>
      <c r="C4" t="inlineStr">
        <is>
          <t>Digital</t>
        </is>
      </c>
      <c r="D4" t="inlineStr">
        <is>
          <t>Haute</t>
        </is>
      </c>
      <c r="E4" t="inlineStr">
        <is>
          <t>24/7</t>
        </is>
      </c>
      <c r="F4" t="n">
        <v>15</v>
      </c>
      <c r="G4" t="n">
        <v>90</v>
      </c>
    </row>
    <row r="5">
      <c r="A5" t="inlineStr">
        <is>
          <t>Email (M365)</t>
        </is>
      </c>
      <c r="B5" t="inlineStr">
        <is>
          <t>T2</t>
        </is>
      </c>
      <c r="C5" t="inlineStr">
        <is>
          <t>Infra</t>
        </is>
      </c>
      <c r="D5" t="inlineStr">
        <is>
          <t>Moyenne</t>
        </is>
      </c>
      <c r="E5" t="inlineStr">
        <is>
          <t>Bureau</t>
        </is>
      </c>
      <c r="F5" t="n">
        <v>5</v>
      </c>
      <c r="G5" t="n">
        <v>60</v>
      </c>
    </row>
    <row r="6">
      <c r="A6" t="inlineStr">
        <is>
          <t>Réseau LAN</t>
        </is>
      </c>
      <c r="B6" t="inlineStr">
        <is>
          <t>T2</t>
        </is>
      </c>
      <c r="C6" t="inlineStr">
        <is>
          <t>Infra</t>
        </is>
      </c>
      <c r="D6" t="inlineStr">
        <is>
          <t>Haute</t>
        </is>
      </c>
      <c r="E6" t="inlineStr">
        <is>
          <t>24/7</t>
        </is>
      </c>
      <c r="F6" t="n">
        <v>8</v>
      </c>
      <c r="G6" t="n">
        <v>60</v>
      </c>
    </row>
    <row r="7">
      <c r="A7" t="inlineStr">
        <is>
          <t>Base de données BI</t>
        </is>
      </c>
      <c r="B7" t="inlineStr">
        <is>
          <t>T3</t>
        </is>
      </c>
      <c r="C7" t="inlineStr">
        <is>
          <t>Data</t>
        </is>
      </c>
      <c r="D7" t="inlineStr">
        <is>
          <t>Moyenne</t>
        </is>
      </c>
      <c r="E7" t="inlineStr">
        <is>
          <t>Bureau</t>
        </is>
      </c>
      <c r="F7" t="n">
        <v>6</v>
      </c>
      <c r="G7" t="n">
        <v>120</v>
      </c>
    </row>
  </sheetData>
  <mergeCells count="1">
    <mergeCell ref="A1:H1"/>
  </mergeCells>
  <dataValidations count="3">
    <dataValidation sqref="B3 B4 B5 B6 B7 B8 B9 B10 B11 B12 B13 B14 B15 B16 B17 B18 B19 B20 B21 B22 B23 B24 B25 B26 B27 B28 B29 B30 B31 B32 B33 B34 B35 B36 B37" showErrorMessage="1" showInputMessage="1" allowBlank="0" type="list">
      <formula1>=TierList</formula1>
    </dataValidation>
    <dataValidation sqref="E3 E4 E5 E6 E7 E8 E9 E10 E11 E12 E13 E14 E15 E16 E17 E18 E19 E20 E21 E22 E23 E24 E25 E26 E27 E28 E29 E30 E31 E32 E33 E34 E35 E36 E37" showErrorMessage="1" showInputMessage="1" allowBlank="0" type="list">
      <formula1>"24/7,Bureau"</formula1>
    </dataValidation>
    <dataValidation sqref="D3 D4 D5 D6 D7 D8 D9 D10 D11 D12 D13 D14 D15 D16 D17 D18 D19 D20 D21 D22 D23 D24 D25 D26 D27 D28 D29 D30 D31 D32 D33 D34 D35 D36 D37" showErrorMessage="1" showInputMessage="1" allowBlank="0" type="list">
      <formula1>"Faible,Moyenne,Haute"</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202"/>
  <sheetViews>
    <sheetView workbookViewId="0">
      <pane ySplit="2" topLeftCell="A3" activePane="bottomLeft" state="frozen"/>
      <selection pane="bottomLeft" activeCell="A1" sqref="A1"/>
    </sheetView>
  </sheetViews>
  <sheetFormatPr baseColWidth="8" defaultRowHeight="15"/>
  <cols>
    <col width="40" customWidth="1" min="1" max="1"/>
    <col width="20" customWidth="1" min="2" max="2"/>
    <col width="21" customWidth="1" min="3" max="3"/>
    <col width="21" customWidth="1" min="4" max="4"/>
    <col width="33" customWidth="1" min="5" max="5"/>
    <col width="19" customWidth="1" min="6" max="6"/>
    <col width="24" customWidth="1" min="7" max="7"/>
    <col width="13" customWidth="1" min="8" max="8"/>
    <col width="12" customWidth="1" min="9" max="9"/>
    <col width="26" customWidth="1" min="10" max="10"/>
  </cols>
  <sheetData>
    <row r="1">
      <c r="A1" s="3" t="inlineStr">
        <is>
          <t>Suivi des incidents (journal des indisponibilités)</t>
        </is>
      </c>
    </row>
    <row r="2" ht="20" customHeight="1">
      <c r="A2" s="2" t="inlineStr">
        <is>
          <t>Ticket</t>
        </is>
      </c>
      <c r="B2" s="2" t="inlineStr">
        <is>
          <t>Service</t>
        </is>
      </c>
      <c r="C2" s="2" t="inlineStr">
        <is>
          <t>Date début</t>
        </is>
      </c>
      <c r="D2" s="2" t="inlineStr">
        <is>
          <t>Date fin</t>
        </is>
      </c>
      <c r="E2" s="2" t="inlineStr">
        <is>
          <t>Durée (min)</t>
        </is>
      </c>
      <c r="F2" s="2" t="inlineStr">
        <is>
          <t>Exonéré (Oui/Non)</t>
        </is>
      </c>
      <c r="G2" s="2" t="inlineStr">
        <is>
          <t>À déduire (min)</t>
        </is>
      </c>
      <c r="H2" s="2" t="inlineStr">
        <is>
          <t>Catégorie</t>
        </is>
      </c>
      <c r="I2" s="2" t="inlineStr">
        <is>
          <t>Priorité</t>
        </is>
      </c>
      <c r="J2" s="2" t="inlineStr">
        <is>
          <t>Description</t>
        </is>
      </c>
    </row>
    <row r="3">
      <c r="A3" t="inlineStr">
        <is>
          <t>INC-1001</t>
        </is>
      </c>
      <c r="B3" t="inlineStr">
        <is>
          <t>ERP — Finance</t>
        </is>
      </c>
      <c r="C3" s="4" t="n">
        <v>45931.38541666666</v>
      </c>
      <c r="D3" s="4" t="n">
        <v>45931.41319444445</v>
      </c>
      <c r="E3">
        <f>IF(OR(C3="",D3=""),"",MAX(0,(D3-C3)*1440))</f>
        <v/>
      </c>
      <c r="F3" t="inlineStr">
        <is>
          <t>Non</t>
        </is>
      </c>
      <c r="G3">
        <f>IF(F3="Oui",E3,0)</f>
        <v/>
      </c>
      <c r="H3" t="inlineStr">
        <is>
          <t>Panne</t>
        </is>
      </c>
      <c r="I3" t="inlineStr">
        <is>
          <t>P1</t>
        </is>
      </c>
      <c r="J3" t="inlineStr">
        <is>
          <t>Perte de connectivité DB</t>
        </is>
      </c>
    </row>
    <row r="4">
      <c r="A4" t="inlineStr">
        <is>
          <t>INC-1002</t>
        </is>
      </c>
      <c r="B4" t="inlineStr">
        <is>
          <t>Site e-commerce</t>
        </is>
      </c>
      <c r="C4" s="4" t="n">
        <v>45933.92013888889</v>
      </c>
      <c r="D4" s="4" t="n">
        <v>45933.93541666667</v>
      </c>
      <c r="E4">
        <f>IF(OR(C4="",D4=""),"",MAX(0,(D4-C4)*1440))</f>
        <v/>
      </c>
      <c r="F4" t="inlineStr">
        <is>
          <t>Non</t>
        </is>
      </c>
      <c r="G4">
        <f>IF(F4="Oui",E4,0)</f>
        <v/>
      </c>
      <c r="H4" t="inlineStr">
        <is>
          <t>Dégradation</t>
        </is>
      </c>
      <c r="I4" t="inlineStr">
        <is>
          <t>P2</t>
        </is>
      </c>
      <c r="J4" t="inlineStr">
        <is>
          <t>Pics de latence &gt; 2s</t>
        </is>
      </c>
    </row>
    <row r="5">
      <c r="A5" t="inlineStr">
        <is>
          <t>INC-1003</t>
        </is>
      </c>
      <c r="B5" t="inlineStr">
        <is>
          <t>Email (M365)</t>
        </is>
      </c>
      <c r="C5" s="4" t="n">
        <v>45935.41666666666</v>
      </c>
      <c r="D5" s="4" t="n">
        <v>45935.44444444445</v>
      </c>
      <c r="E5">
        <f>IF(OR(C5="",D5=""),"",MAX(0,(D5-C5)*1440))</f>
        <v/>
      </c>
      <c r="F5" t="inlineStr">
        <is>
          <t>Oui</t>
        </is>
      </c>
      <c r="G5">
        <f>IF(F5="Oui",E5,0)</f>
        <v/>
      </c>
      <c r="H5" t="inlineStr">
        <is>
          <t>Maintenance</t>
        </is>
      </c>
      <c r="I5" t="inlineStr">
        <is>
          <t>P3</t>
        </is>
      </c>
      <c r="J5" t="inlineStr">
        <is>
          <t>Fenêtre approuvée</t>
        </is>
      </c>
    </row>
    <row r="6">
      <c r="A6" t="inlineStr">
        <is>
          <t>INC-1004</t>
        </is>
      </c>
      <c r="B6" t="inlineStr">
        <is>
          <t>Réseau LAN</t>
        </is>
      </c>
      <c r="C6" s="4" t="n">
        <v>45937.04861111111</v>
      </c>
      <c r="D6" s="4" t="n">
        <v>45937.08680555555</v>
      </c>
      <c r="E6">
        <f>IF(OR(C6="",D6=""),"",MAX(0,(D6-C6)*1440))</f>
        <v/>
      </c>
      <c r="F6" t="inlineStr">
        <is>
          <t>Non</t>
        </is>
      </c>
      <c r="G6">
        <f>IF(F6="Oui",E6,0)</f>
        <v/>
      </c>
      <c r="H6" t="inlineStr">
        <is>
          <t>Panne</t>
        </is>
      </c>
      <c r="I6" t="inlineStr">
        <is>
          <t>P1</t>
        </is>
      </c>
      <c r="J6" t="inlineStr">
        <is>
          <t>Switch cœur HS</t>
        </is>
      </c>
    </row>
    <row r="7">
      <c r="A7" t="inlineStr">
        <is>
          <t>INC-1005</t>
        </is>
      </c>
      <c r="B7" t="inlineStr">
        <is>
          <t>Base de données BI</t>
        </is>
      </c>
      <c r="C7" s="4" t="n">
        <v>45939.64583333334</v>
      </c>
      <c r="D7" s="4" t="n">
        <v>45939.67013888889</v>
      </c>
      <c r="E7">
        <f>IF(OR(C7="",D7=""),"",MAX(0,(D7-C7)*1440))</f>
        <v/>
      </c>
      <c r="F7" t="inlineStr">
        <is>
          <t>Non</t>
        </is>
      </c>
      <c r="G7">
        <f>IF(F7="Oui",E7,0)</f>
        <v/>
      </c>
      <c r="H7" t="inlineStr">
        <is>
          <t>Dégradation</t>
        </is>
      </c>
      <c r="I7" t="inlineStr">
        <is>
          <t>P2</t>
        </is>
      </c>
      <c r="J7" t="inlineStr">
        <is>
          <t>Requête lourde bloquante</t>
        </is>
      </c>
    </row>
    <row r="8">
      <c r="E8">
        <f>IF(OR(C8="",D8=""),"",MAX(0,(D8-C8)*1440))</f>
        <v/>
      </c>
      <c r="G8">
        <f>IF(F8="Oui",E8,0)</f>
        <v/>
      </c>
    </row>
    <row r="9">
      <c r="E9">
        <f>IF(OR(C9="",D9=""),"",MAX(0,(D9-C9)*1440))</f>
        <v/>
      </c>
      <c r="G9">
        <f>IF(F9="Oui",E9,0)</f>
        <v/>
      </c>
    </row>
    <row r="10">
      <c r="E10">
        <f>IF(OR(C10="",D10=""),"",MAX(0,(D10-C10)*1440))</f>
        <v/>
      </c>
      <c r="G10">
        <f>IF(F10="Oui",E10,0)</f>
        <v/>
      </c>
    </row>
    <row r="11">
      <c r="E11">
        <f>IF(OR(C11="",D11=""),"",MAX(0,(D11-C11)*1440))</f>
        <v/>
      </c>
      <c r="G11">
        <f>IF(F11="Oui",E11,0)</f>
        <v/>
      </c>
    </row>
    <row r="12">
      <c r="E12">
        <f>IF(OR(C12="",D12=""),"",MAX(0,(D12-C12)*1440))</f>
        <v/>
      </c>
      <c r="G12">
        <f>IF(F12="Oui",E12,0)</f>
        <v/>
      </c>
    </row>
    <row r="13">
      <c r="E13">
        <f>IF(OR(C13="",D13=""),"",MAX(0,(D13-C13)*1440))</f>
        <v/>
      </c>
      <c r="G13">
        <f>IF(F13="Oui",E13,0)</f>
        <v/>
      </c>
    </row>
    <row r="14">
      <c r="E14">
        <f>IF(OR(C14="",D14=""),"",MAX(0,(D14-C14)*1440))</f>
        <v/>
      </c>
      <c r="G14">
        <f>IF(F14="Oui",E14,0)</f>
        <v/>
      </c>
    </row>
    <row r="15">
      <c r="E15">
        <f>IF(OR(C15="",D15=""),"",MAX(0,(D15-C15)*1440))</f>
        <v/>
      </c>
      <c r="G15">
        <f>IF(F15="Oui",E15,0)</f>
        <v/>
      </c>
    </row>
    <row r="16">
      <c r="E16">
        <f>IF(OR(C16="",D16=""),"",MAX(0,(D16-C16)*1440))</f>
        <v/>
      </c>
      <c r="G16">
        <f>IF(F16="Oui",E16,0)</f>
        <v/>
      </c>
    </row>
    <row r="17">
      <c r="E17">
        <f>IF(OR(C17="",D17=""),"",MAX(0,(D17-C17)*1440))</f>
        <v/>
      </c>
      <c r="G17">
        <f>IF(F17="Oui",E17,0)</f>
        <v/>
      </c>
    </row>
    <row r="18">
      <c r="E18">
        <f>IF(OR(C18="",D18=""),"",MAX(0,(D18-C18)*1440))</f>
        <v/>
      </c>
      <c r="G18">
        <f>IF(F18="Oui",E18,0)</f>
        <v/>
      </c>
    </row>
    <row r="19">
      <c r="E19">
        <f>IF(OR(C19="",D19=""),"",MAX(0,(D19-C19)*1440))</f>
        <v/>
      </c>
      <c r="G19">
        <f>IF(F19="Oui",E19,0)</f>
        <v/>
      </c>
    </row>
    <row r="20">
      <c r="E20">
        <f>IF(OR(C20="",D20=""),"",MAX(0,(D20-C20)*1440))</f>
        <v/>
      </c>
      <c r="G20">
        <f>IF(F20="Oui",E20,0)</f>
        <v/>
      </c>
    </row>
    <row r="21">
      <c r="E21">
        <f>IF(OR(C21="",D21=""),"",MAX(0,(D21-C21)*1440))</f>
        <v/>
      </c>
      <c r="G21">
        <f>IF(F21="Oui",E21,0)</f>
        <v/>
      </c>
    </row>
    <row r="22">
      <c r="E22">
        <f>IF(OR(C22="",D22=""),"",MAX(0,(D22-C22)*1440))</f>
        <v/>
      </c>
      <c r="G22">
        <f>IF(F22="Oui",E22,0)</f>
        <v/>
      </c>
    </row>
    <row r="23">
      <c r="E23">
        <f>IF(OR(C23="",D23=""),"",MAX(0,(D23-C23)*1440))</f>
        <v/>
      </c>
      <c r="G23">
        <f>IF(F23="Oui",E23,0)</f>
        <v/>
      </c>
    </row>
    <row r="24">
      <c r="E24">
        <f>IF(OR(C24="",D24=""),"",MAX(0,(D24-C24)*1440))</f>
        <v/>
      </c>
      <c r="G24">
        <f>IF(F24="Oui",E24,0)</f>
        <v/>
      </c>
    </row>
    <row r="25">
      <c r="E25">
        <f>IF(OR(C25="",D25=""),"",MAX(0,(D25-C25)*1440))</f>
        <v/>
      </c>
      <c r="G25">
        <f>IF(F25="Oui",E25,0)</f>
        <v/>
      </c>
    </row>
    <row r="26">
      <c r="E26">
        <f>IF(OR(C26="",D26=""),"",MAX(0,(D26-C26)*1440))</f>
        <v/>
      </c>
      <c r="G26">
        <f>IF(F26="Oui",E26,0)</f>
        <v/>
      </c>
    </row>
    <row r="27">
      <c r="E27">
        <f>IF(OR(C27="",D27=""),"",MAX(0,(D27-C27)*1440))</f>
        <v/>
      </c>
      <c r="G27">
        <f>IF(F27="Oui",E27,0)</f>
        <v/>
      </c>
    </row>
    <row r="28">
      <c r="E28">
        <f>IF(OR(C28="",D28=""),"",MAX(0,(D28-C28)*1440))</f>
        <v/>
      </c>
      <c r="G28">
        <f>IF(F28="Oui",E28,0)</f>
        <v/>
      </c>
    </row>
    <row r="29">
      <c r="E29">
        <f>IF(OR(C29="",D29=""),"",MAX(0,(D29-C29)*1440))</f>
        <v/>
      </c>
      <c r="G29">
        <f>IF(F29="Oui",E29,0)</f>
        <v/>
      </c>
    </row>
    <row r="30">
      <c r="E30">
        <f>IF(OR(C30="",D30=""),"",MAX(0,(D30-C30)*1440))</f>
        <v/>
      </c>
      <c r="G30">
        <f>IF(F30="Oui",E30,0)</f>
        <v/>
      </c>
    </row>
    <row r="31">
      <c r="E31">
        <f>IF(OR(C31="",D31=""),"",MAX(0,(D31-C31)*1440))</f>
        <v/>
      </c>
      <c r="G31">
        <f>IF(F31="Oui",E31,0)</f>
        <v/>
      </c>
    </row>
    <row r="32">
      <c r="E32">
        <f>IF(OR(C32="",D32=""),"",MAX(0,(D32-C32)*1440))</f>
        <v/>
      </c>
      <c r="G32">
        <f>IF(F32="Oui",E32,0)</f>
        <v/>
      </c>
    </row>
    <row r="33">
      <c r="E33">
        <f>IF(OR(C33="",D33=""),"",MAX(0,(D33-C33)*1440))</f>
        <v/>
      </c>
      <c r="G33">
        <f>IF(F33="Oui",E33,0)</f>
        <v/>
      </c>
    </row>
    <row r="34">
      <c r="E34">
        <f>IF(OR(C34="",D34=""),"",MAX(0,(D34-C34)*1440))</f>
        <v/>
      </c>
      <c r="G34">
        <f>IF(F34="Oui",E34,0)</f>
        <v/>
      </c>
    </row>
    <row r="35">
      <c r="E35">
        <f>IF(OR(C35="",D35=""),"",MAX(0,(D35-C35)*1440))</f>
        <v/>
      </c>
      <c r="G35">
        <f>IF(F35="Oui",E35,0)</f>
        <v/>
      </c>
    </row>
    <row r="36">
      <c r="E36">
        <f>IF(OR(C36="",D36=""),"",MAX(0,(D36-C36)*1440))</f>
        <v/>
      </c>
      <c r="G36">
        <f>IF(F36="Oui",E36,0)</f>
        <v/>
      </c>
    </row>
    <row r="37">
      <c r="E37">
        <f>IF(OR(C37="",D37=""),"",MAX(0,(D37-C37)*1440))</f>
        <v/>
      </c>
      <c r="G37">
        <f>IF(F37="Oui",E37,0)</f>
        <v/>
      </c>
    </row>
    <row r="38">
      <c r="E38">
        <f>IF(OR(C38="",D38=""),"",MAX(0,(D38-C38)*1440))</f>
        <v/>
      </c>
      <c r="G38">
        <f>IF(F38="Oui",E38,0)</f>
        <v/>
      </c>
    </row>
    <row r="39">
      <c r="E39">
        <f>IF(OR(C39="",D39=""),"",MAX(0,(D39-C39)*1440))</f>
        <v/>
      </c>
      <c r="G39">
        <f>IF(F39="Oui",E39,0)</f>
        <v/>
      </c>
    </row>
    <row r="40">
      <c r="E40">
        <f>IF(OR(C40="",D40=""),"",MAX(0,(D40-C40)*1440))</f>
        <v/>
      </c>
      <c r="G40">
        <f>IF(F40="Oui",E40,0)</f>
        <v/>
      </c>
    </row>
    <row r="41">
      <c r="E41">
        <f>IF(OR(C41="",D41=""),"",MAX(0,(D41-C41)*1440))</f>
        <v/>
      </c>
      <c r="G41">
        <f>IF(F41="Oui",E41,0)</f>
        <v/>
      </c>
    </row>
    <row r="42">
      <c r="E42">
        <f>IF(OR(C42="",D42=""),"",MAX(0,(D42-C42)*1440))</f>
        <v/>
      </c>
      <c r="G42">
        <f>IF(F42="Oui",E42,0)</f>
        <v/>
      </c>
    </row>
    <row r="43">
      <c r="E43">
        <f>IF(OR(C43="",D43=""),"",MAX(0,(D43-C43)*1440))</f>
        <v/>
      </c>
      <c r="G43">
        <f>IF(F43="Oui",E43,0)</f>
        <v/>
      </c>
    </row>
    <row r="44">
      <c r="E44">
        <f>IF(OR(C44="",D44=""),"",MAX(0,(D44-C44)*1440))</f>
        <v/>
      </c>
      <c r="G44">
        <f>IF(F44="Oui",E44,0)</f>
        <v/>
      </c>
    </row>
    <row r="45">
      <c r="E45">
        <f>IF(OR(C45="",D45=""),"",MAX(0,(D45-C45)*1440))</f>
        <v/>
      </c>
      <c r="G45">
        <f>IF(F45="Oui",E45,0)</f>
        <v/>
      </c>
    </row>
    <row r="46">
      <c r="E46">
        <f>IF(OR(C46="",D46=""),"",MAX(0,(D46-C46)*1440))</f>
        <v/>
      </c>
      <c r="G46">
        <f>IF(F46="Oui",E46,0)</f>
        <v/>
      </c>
    </row>
    <row r="47">
      <c r="E47">
        <f>IF(OR(C47="",D47=""),"",MAX(0,(D47-C47)*1440))</f>
        <v/>
      </c>
      <c r="G47">
        <f>IF(F47="Oui",E47,0)</f>
        <v/>
      </c>
    </row>
    <row r="48">
      <c r="E48">
        <f>IF(OR(C48="",D48=""),"",MAX(0,(D48-C48)*1440))</f>
        <v/>
      </c>
      <c r="G48">
        <f>IF(F48="Oui",E48,0)</f>
        <v/>
      </c>
    </row>
    <row r="49">
      <c r="E49">
        <f>IF(OR(C49="",D49=""),"",MAX(0,(D49-C49)*1440))</f>
        <v/>
      </c>
      <c r="G49">
        <f>IF(F49="Oui",E49,0)</f>
        <v/>
      </c>
    </row>
    <row r="50">
      <c r="E50">
        <f>IF(OR(C50="",D50=""),"",MAX(0,(D50-C50)*1440))</f>
        <v/>
      </c>
      <c r="G50">
        <f>IF(F50="Oui",E50,0)</f>
        <v/>
      </c>
    </row>
    <row r="51">
      <c r="E51">
        <f>IF(OR(C51="",D51=""),"",MAX(0,(D51-C51)*1440))</f>
        <v/>
      </c>
      <c r="G51">
        <f>IF(F51="Oui",E51,0)</f>
        <v/>
      </c>
    </row>
    <row r="52">
      <c r="E52">
        <f>IF(OR(C52="",D52=""),"",MAX(0,(D52-C52)*1440))</f>
        <v/>
      </c>
      <c r="G52">
        <f>IF(F52="Oui",E52,0)</f>
        <v/>
      </c>
    </row>
    <row r="53">
      <c r="E53">
        <f>IF(OR(C53="",D53=""),"",MAX(0,(D53-C53)*1440))</f>
        <v/>
      </c>
      <c r="G53">
        <f>IF(F53="Oui",E53,0)</f>
        <v/>
      </c>
    </row>
    <row r="54">
      <c r="E54">
        <f>IF(OR(C54="",D54=""),"",MAX(0,(D54-C54)*1440))</f>
        <v/>
      </c>
      <c r="G54">
        <f>IF(F54="Oui",E54,0)</f>
        <v/>
      </c>
    </row>
    <row r="55">
      <c r="E55">
        <f>IF(OR(C55="",D55=""),"",MAX(0,(D55-C55)*1440))</f>
        <v/>
      </c>
      <c r="G55">
        <f>IF(F55="Oui",E55,0)</f>
        <v/>
      </c>
    </row>
    <row r="56">
      <c r="E56">
        <f>IF(OR(C56="",D56=""),"",MAX(0,(D56-C56)*1440))</f>
        <v/>
      </c>
      <c r="G56">
        <f>IF(F56="Oui",E56,0)</f>
        <v/>
      </c>
    </row>
    <row r="57">
      <c r="E57">
        <f>IF(OR(C57="",D57=""),"",MAX(0,(D57-C57)*1440))</f>
        <v/>
      </c>
      <c r="G57">
        <f>IF(F57="Oui",E57,0)</f>
        <v/>
      </c>
    </row>
    <row r="58">
      <c r="E58">
        <f>IF(OR(C58="",D58=""),"",MAX(0,(D58-C58)*1440))</f>
        <v/>
      </c>
      <c r="G58">
        <f>IF(F58="Oui",E58,0)</f>
        <v/>
      </c>
    </row>
    <row r="59">
      <c r="E59">
        <f>IF(OR(C59="",D59=""),"",MAX(0,(D59-C59)*1440))</f>
        <v/>
      </c>
      <c r="G59">
        <f>IF(F59="Oui",E59,0)</f>
        <v/>
      </c>
    </row>
    <row r="60">
      <c r="E60">
        <f>IF(OR(C60="",D60=""),"",MAX(0,(D60-C60)*1440))</f>
        <v/>
      </c>
      <c r="G60">
        <f>IF(F60="Oui",E60,0)</f>
        <v/>
      </c>
    </row>
    <row r="61">
      <c r="E61">
        <f>IF(OR(C61="",D61=""),"",MAX(0,(D61-C61)*1440))</f>
        <v/>
      </c>
      <c r="G61">
        <f>IF(F61="Oui",E61,0)</f>
        <v/>
      </c>
    </row>
    <row r="62">
      <c r="E62">
        <f>IF(OR(C62="",D62=""),"",MAX(0,(D62-C62)*1440))</f>
        <v/>
      </c>
      <c r="G62">
        <f>IF(F62="Oui",E62,0)</f>
        <v/>
      </c>
    </row>
    <row r="63">
      <c r="E63">
        <f>IF(OR(C63="",D63=""),"",MAX(0,(D63-C63)*1440))</f>
        <v/>
      </c>
      <c r="G63">
        <f>IF(F63="Oui",E63,0)</f>
        <v/>
      </c>
    </row>
    <row r="64">
      <c r="E64">
        <f>IF(OR(C64="",D64=""),"",MAX(0,(D64-C64)*1440))</f>
        <v/>
      </c>
      <c r="G64">
        <f>IF(F64="Oui",E64,0)</f>
        <v/>
      </c>
    </row>
    <row r="65">
      <c r="E65">
        <f>IF(OR(C65="",D65=""),"",MAX(0,(D65-C65)*1440))</f>
        <v/>
      </c>
      <c r="G65">
        <f>IF(F65="Oui",E65,0)</f>
        <v/>
      </c>
    </row>
    <row r="66">
      <c r="E66">
        <f>IF(OR(C66="",D66=""),"",MAX(0,(D66-C66)*1440))</f>
        <v/>
      </c>
      <c r="G66">
        <f>IF(F66="Oui",E66,0)</f>
        <v/>
      </c>
    </row>
    <row r="67">
      <c r="E67">
        <f>IF(OR(C67="",D67=""),"",MAX(0,(D67-C67)*1440))</f>
        <v/>
      </c>
      <c r="G67">
        <f>IF(F67="Oui",E67,0)</f>
        <v/>
      </c>
    </row>
    <row r="68">
      <c r="E68">
        <f>IF(OR(C68="",D68=""),"",MAX(0,(D68-C68)*1440))</f>
        <v/>
      </c>
      <c r="G68">
        <f>IF(F68="Oui",E68,0)</f>
        <v/>
      </c>
    </row>
    <row r="69">
      <c r="E69">
        <f>IF(OR(C69="",D69=""),"",MAX(0,(D69-C69)*1440))</f>
        <v/>
      </c>
      <c r="G69">
        <f>IF(F69="Oui",E69,0)</f>
        <v/>
      </c>
    </row>
    <row r="70">
      <c r="E70">
        <f>IF(OR(C70="",D70=""),"",MAX(0,(D70-C70)*1440))</f>
        <v/>
      </c>
      <c r="G70">
        <f>IF(F70="Oui",E70,0)</f>
        <v/>
      </c>
    </row>
    <row r="71">
      <c r="E71">
        <f>IF(OR(C71="",D71=""),"",MAX(0,(D71-C71)*1440))</f>
        <v/>
      </c>
      <c r="G71">
        <f>IF(F71="Oui",E71,0)</f>
        <v/>
      </c>
    </row>
    <row r="72">
      <c r="E72">
        <f>IF(OR(C72="",D72=""),"",MAX(0,(D72-C72)*1440))</f>
        <v/>
      </c>
      <c r="G72">
        <f>IF(F72="Oui",E72,0)</f>
        <v/>
      </c>
    </row>
    <row r="73">
      <c r="E73">
        <f>IF(OR(C73="",D73=""),"",MAX(0,(D73-C73)*1440))</f>
        <v/>
      </c>
      <c r="G73">
        <f>IF(F73="Oui",E73,0)</f>
        <v/>
      </c>
    </row>
    <row r="74">
      <c r="E74">
        <f>IF(OR(C74="",D74=""),"",MAX(0,(D74-C74)*1440))</f>
        <v/>
      </c>
      <c r="G74">
        <f>IF(F74="Oui",E74,0)</f>
        <v/>
      </c>
    </row>
    <row r="75">
      <c r="E75">
        <f>IF(OR(C75="",D75=""),"",MAX(0,(D75-C75)*1440))</f>
        <v/>
      </c>
      <c r="G75">
        <f>IF(F75="Oui",E75,0)</f>
        <v/>
      </c>
    </row>
    <row r="76">
      <c r="E76">
        <f>IF(OR(C76="",D76=""),"",MAX(0,(D76-C76)*1440))</f>
        <v/>
      </c>
      <c r="G76">
        <f>IF(F76="Oui",E76,0)</f>
        <v/>
      </c>
    </row>
    <row r="77">
      <c r="E77">
        <f>IF(OR(C77="",D77=""),"",MAX(0,(D77-C77)*1440))</f>
        <v/>
      </c>
      <c r="G77">
        <f>IF(F77="Oui",E77,0)</f>
        <v/>
      </c>
    </row>
    <row r="78">
      <c r="E78">
        <f>IF(OR(C78="",D78=""),"",MAX(0,(D78-C78)*1440))</f>
        <v/>
      </c>
      <c r="G78">
        <f>IF(F78="Oui",E78,0)</f>
        <v/>
      </c>
    </row>
    <row r="79">
      <c r="E79">
        <f>IF(OR(C79="",D79=""),"",MAX(0,(D79-C79)*1440))</f>
        <v/>
      </c>
      <c r="G79">
        <f>IF(F79="Oui",E79,0)</f>
        <v/>
      </c>
    </row>
    <row r="80">
      <c r="E80">
        <f>IF(OR(C80="",D80=""),"",MAX(0,(D80-C80)*1440))</f>
        <v/>
      </c>
      <c r="G80">
        <f>IF(F80="Oui",E80,0)</f>
        <v/>
      </c>
    </row>
    <row r="81">
      <c r="E81">
        <f>IF(OR(C81="",D81=""),"",MAX(0,(D81-C81)*1440))</f>
        <v/>
      </c>
      <c r="G81">
        <f>IF(F81="Oui",E81,0)</f>
        <v/>
      </c>
    </row>
    <row r="82">
      <c r="E82">
        <f>IF(OR(C82="",D82=""),"",MAX(0,(D82-C82)*1440))</f>
        <v/>
      </c>
      <c r="G82">
        <f>IF(F82="Oui",E82,0)</f>
        <v/>
      </c>
    </row>
    <row r="83">
      <c r="E83">
        <f>IF(OR(C83="",D83=""),"",MAX(0,(D83-C83)*1440))</f>
        <v/>
      </c>
      <c r="G83">
        <f>IF(F83="Oui",E83,0)</f>
        <v/>
      </c>
    </row>
    <row r="84">
      <c r="E84">
        <f>IF(OR(C84="",D84=""),"",MAX(0,(D84-C84)*1440))</f>
        <v/>
      </c>
      <c r="G84">
        <f>IF(F84="Oui",E84,0)</f>
        <v/>
      </c>
    </row>
    <row r="85">
      <c r="E85">
        <f>IF(OR(C85="",D85=""),"",MAX(0,(D85-C85)*1440))</f>
        <v/>
      </c>
      <c r="G85">
        <f>IF(F85="Oui",E85,0)</f>
        <v/>
      </c>
    </row>
    <row r="86">
      <c r="E86">
        <f>IF(OR(C86="",D86=""),"",MAX(0,(D86-C86)*1440))</f>
        <v/>
      </c>
      <c r="G86">
        <f>IF(F86="Oui",E86,0)</f>
        <v/>
      </c>
    </row>
    <row r="87">
      <c r="E87">
        <f>IF(OR(C87="",D87=""),"",MAX(0,(D87-C87)*1440))</f>
        <v/>
      </c>
      <c r="G87">
        <f>IF(F87="Oui",E87,0)</f>
        <v/>
      </c>
    </row>
    <row r="88">
      <c r="E88">
        <f>IF(OR(C88="",D88=""),"",MAX(0,(D88-C88)*1440))</f>
        <v/>
      </c>
      <c r="G88">
        <f>IF(F88="Oui",E88,0)</f>
        <v/>
      </c>
    </row>
    <row r="89">
      <c r="E89">
        <f>IF(OR(C89="",D89=""),"",MAX(0,(D89-C89)*1440))</f>
        <v/>
      </c>
      <c r="G89">
        <f>IF(F89="Oui",E89,0)</f>
        <v/>
      </c>
    </row>
    <row r="90">
      <c r="E90">
        <f>IF(OR(C90="",D90=""),"",MAX(0,(D90-C90)*1440))</f>
        <v/>
      </c>
      <c r="G90">
        <f>IF(F90="Oui",E90,0)</f>
        <v/>
      </c>
    </row>
    <row r="91">
      <c r="E91">
        <f>IF(OR(C91="",D91=""),"",MAX(0,(D91-C91)*1440))</f>
        <v/>
      </c>
      <c r="G91">
        <f>IF(F91="Oui",E91,0)</f>
        <v/>
      </c>
    </row>
    <row r="92">
      <c r="E92">
        <f>IF(OR(C92="",D92=""),"",MAX(0,(D92-C92)*1440))</f>
        <v/>
      </c>
      <c r="G92">
        <f>IF(F92="Oui",E92,0)</f>
        <v/>
      </c>
    </row>
    <row r="93">
      <c r="E93">
        <f>IF(OR(C93="",D93=""),"",MAX(0,(D93-C93)*1440))</f>
        <v/>
      </c>
      <c r="G93">
        <f>IF(F93="Oui",E93,0)</f>
        <v/>
      </c>
    </row>
    <row r="94">
      <c r="E94">
        <f>IF(OR(C94="",D94=""),"",MAX(0,(D94-C94)*1440))</f>
        <v/>
      </c>
      <c r="G94">
        <f>IF(F94="Oui",E94,0)</f>
        <v/>
      </c>
    </row>
    <row r="95">
      <c r="E95">
        <f>IF(OR(C95="",D95=""),"",MAX(0,(D95-C95)*1440))</f>
        <v/>
      </c>
      <c r="G95">
        <f>IF(F95="Oui",E95,0)</f>
        <v/>
      </c>
    </row>
    <row r="96">
      <c r="E96">
        <f>IF(OR(C96="",D96=""),"",MAX(0,(D96-C96)*1440))</f>
        <v/>
      </c>
      <c r="G96">
        <f>IF(F96="Oui",E96,0)</f>
        <v/>
      </c>
    </row>
    <row r="97">
      <c r="E97">
        <f>IF(OR(C97="",D97=""),"",MAX(0,(D97-C97)*1440))</f>
        <v/>
      </c>
      <c r="G97">
        <f>IF(F97="Oui",E97,0)</f>
        <v/>
      </c>
    </row>
    <row r="98">
      <c r="E98">
        <f>IF(OR(C98="",D98=""),"",MAX(0,(D98-C98)*1440))</f>
        <v/>
      </c>
      <c r="G98">
        <f>IF(F98="Oui",E98,0)</f>
        <v/>
      </c>
    </row>
    <row r="99">
      <c r="E99">
        <f>IF(OR(C99="",D99=""),"",MAX(0,(D99-C99)*1440))</f>
        <v/>
      </c>
      <c r="G99">
        <f>IF(F99="Oui",E99,0)</f>
        <v/>
      </c>
    </row>
    <row r="100">
      <c r="E100">
        <f>IF(OR(C100="",D100=""),"",MAX(0,(D100-C100)*1440))</f>
        <v/>
      </c>
      <c r="G100">
        <f>IF(F100="Oui",E100,0)</f>
        <v/>
      </c>
    </row>
    <row r="101">
      <c r="E101">
        <f>IF(OR(C101="",D101=""),"",MAX(0,(D101-C101)*1440))</f>
        <v/>
      </c>
      <c r="G101">
        <f>IF(F101="Oui",E101,0)</f>
        <v/>
      </c>
    </row>
    <row r="102">
      <c r="E102">
        <f>IF(OR(C102="",D102=""),"",MAX(0,(D102-C102)*1440))</f>
        <v/>
      </c>
      <c r="G102">
        <f>IF(F102="Oui",E102,0)</f>
        <v/>
      </c>
    </row>
    <row r="103">
      <c r="E103">
        <f>IF(OR(C103="",D103=""),"",MAX(0,(D103-C103)*1440))</f>
        <v/>
      </c>
      <c r="G103">
        <f>IF(F103="Oui",E103,0)</f>
        <v/>
      </c>
    </row>
    <row r="104">
      <c r="E104">
        <f>IF(OR(C104="",D104=""),"",MAX(0,(D104-C104)*1440))</f>
        <v/>
      </c>
      <c r="G104">
        <f>IF(F104="Oui",E104,0)</f>
        <v/>
      </c>
    </row>
    <row r="105">
      <c r="E105">
        <f>IF(OR(C105="",D105=""),"",MAX(0,(D105-C105)*1440))</f>
        <v/>
      </c>
      <c r="G105">
        <f>IF(F105="Oui",E105,0)</f>
        <v/>
      </c>
    </row>
    <row r="106">
      <c r="E106">
        <f>IF(OR(C106="",D106=""),"",MAX(0,(D106-C106)*1440))</f>
        <v/>
      </c>
      <c r="G106">
        <f>IF(F106="Oui",E106,0)</f>
        <v/>
      </c>
    </row>
    <row r="107">
      <c r="E107">
        <f>IF(OR(C107="",D107=""),"",MAX(0,(D107-C107)*1440))</f>
        <v/>
      </c>
      <c r="G107">
        <f>IF(F107="Oui",E107,0)</f>
        <v/>
      </c>
    </row>
    <row r="108">
      <c r="E108">
        <f>IF(OR(C108="",D108=""),"",MAX(0,(D108-C108)*1440))</f>
        <v/>
      </c>
      <c r="G108">
        <f>IF(F108="Oui",E108,0)</f>
        <v/>
      </c>
    </row>
    <row r="109">
      <c r="E109">
        <f>IF(OR(C109="",D109=""),"",MAX(0,(D109-C109)*1440))</f>
        <v/>
      </c>
      <c r="G109">
        <f>IF(F109="Oui",E109,0)</f>
        <v/>
      </c>
    </row>
    <row r="110">
      <c r="E110">
        <f>IF(OR(C110="",D110=""),"",MAX(0,(D110-C110)*1440))</f>
        <v/>
      </c>
      <c r="G110">
        <f>IF(F110="Oui",E110,0)</f>
        <v/>
      </c>
    </row>
    <row r="111">
      <c r="E111">
        <f>IF(OR(C111="",D111=""),"",MAX(0,(D111-C111)*1440))</f>
        <v/>
      </c>
      <c r="G111">
        <f>IF(F111="Oui",E111,0)</f>
        <v/>
      </c>
    </row>
    <row r="112">
      <c r="E112">
        <f>IF(OR(C112="",D112=""),"",MAX(0,(D112-C112)*1440))</f>
        <v/>
      </c>
      <c r="G112">
        <f>IF(F112="Oui",E112,0)</f>
        <v/>
      </c>
    </row>
    <row r="113">
      <c r="E113">
        <f>IF(OR(C113="",D113=""),"",MAX(0,(D113-C113)*1440))</f>
        <v/>
      </c>
      <c r="G113">
        <f>IF(F113="Oui",E113,0)</f>
        <v/>
      </c>
    </row>
    <row r="114">
      <c r="E114">
        <f>IF(OR(C114="",D114=""),"",MAX(0,(D114-C114)*1440))</f>
        <v/>
      </c>
      <c r="G114">
        <f>IF(F114="Oui",E114,0)</f>
        <v/>
      </c>
    </row>
    <row r="115">
      <c r="E115">
        <f>IF(OR(C115="",D115=""),"",MAX(0,(D115-C115)*1440))</f>
        <v/>
      </c>
      <c r="G115">
        <f>IF(F115="Oui",E115,0)</f>
        <v/>
      </c>
    </row>
    <row r="116">
      <c r="E116">
        <f>IF(OR(C116="",D116=""),"",MAX(0,(D116-C116)*1440))</f>
        <v/>
      </c>
      <c r="G116">
        <f>IF(F116="Oui",E116,0)</f>
        <v/>
      </c>
    </row>
    <row r="117">
      <c r="E117">
        <f>IF(OR(C117="",D117=""),"",MAX(0,(D117-C117)*1440))</f>
        <v/>
      </c>
      <c r="G117">
        <f>IF(F117="Oui",E117,0)</f>
        <v/>
      </c>
    </row>
    <row r="118">
      <c r="E118">
        <f>IF(OR(C118="",D118=""),"",MAX(0,(D118-C118)*1440))</f>
        <v/>
      </c>
      <c r="G118">
        <f>IF(F118="Oui",E118,0)</f>
        <v/>
      </c>
    </row>
    <row r="119">
      <c r="E119">
        <f>IF(OR(C119="",D119=""),"",MAX(0,(D119-C119)*1440))</f>
        <v/>
      </c>
      <c r="G119">
        <f>IF(F119="Oui",E119,0)</f>
        <v/>
      </c>
    </row>
    <row r="120">
      <c r="E120">
        <f>IF(OR(C120="",D120=""),"",MAX(0,(D120-C120)*1440))</f>
        <v/>
      </c>
      <c r="G120">
        <f>IF(F120="Oui",E120,0)</f>
        <v/>
      </c>
    </row>
    <row r="121">
      <c r="E121">
        <f>IF(OR(C121="",D121=""),"",MAX(0,(D121-C121)*1440))</f>
        <v/>
      </c>
      <c r="G121">
        <f>IF(F121="Oui",E121,0)</f>
        <v/>
      </c>
    </row>
    <row r="122">
      <c r="E122">
        <f>IF(OR(C122="",D122=""),"",MAX(0,(D122-C122)*1440))</f>
        <v/>
      </c>
      <c r="G122">
        <f>IF(F122="Oui",E122,0)</f>
        <v/>
      </c>
    </row>
    <row r="123">
      <c r="E123">
        <f>IF(OR(C123="",D123=""),"",MAX(0,(D123-C123)*1440))</f>
        <v/>
      </c>
      <c r="G123">
        <f>IF(F123="Oui",E123,0)</f>
        <v/>
      </c>
    </row>
    <row r="124">
      <c r="E124">
        <f>IF(OR(C124="",D124=""),"",MAX(0,(D124-C124)*1440))</f>
        <v/>
      </c>
      <c r="G124">
        <f>IF(F124="Oui",E124,0)</f>
        <v/>
      </c>
    </row>
    <row r="125">
      <c r="E125">
        <f>IF(OR(C125="",D125=""),"",MAX(0,(D125-C125)*1440))</f>
        <v/>
      </c>
      <c r="G125">
        <f>IF(F125="Oui",E125,0)</f>
        <v/>
      </c>
    </row>
    <row r="126">
      <c r="E126">
        <f>IF(OR(C126="",D126=""),"",MAX(0,(D126-C126)*1440))</f>
        <v/>
      </c>
      <c r="G126">
        <f>IF(F126="Oui",E126,0)</f>
        <v/>
      </c>
    </row>
    <row r="127">
      <c r="E127">
        <f>IF(OR(C127="",D127=""),"",MAX(0,(D127-C127)*1440))</f>
        <v/>
      </c>
      <c r="G127">
        <f>IF(F127="Oui",E127,0)</f>
        <v/>
      </c>
    </row>
    <row r="128">
      <c r="E128">
        <f>IF(OR(C128="",D128=""),"",MAX(0,(D128-C128)*1440))</f>
        <v/>
      </c>
      <c r="G128">
        <f>IF(F128="Oui",E128,0)</f>
        <v/>
      </c>
    </row>
    <row r="129">
      <c r="E129">
        <f>IF(OR(C129="",D129=""),"",MAX(0,(D129-C129)*1440))</f>
        <v/>
      </c>
      <c r="G129">
        <f>IF(F129="Oui",E129,0)</f>
        <v/>
      </c>
    </row>
    <row r="130">
      <c r="E130">
        <f>IF(OR(C130="",D130=""),"",MAX(0,(D130-C130)*1440))</f>
        <v/>
      </c>
      <c r="G130">
        <f>IF(F130="Oui",E130,0)</f>
        <v/>
      </c>
    </row>
    <row r="131">
      <c r="E131">
        <f>IF(OR(C131="",D131=""),"",MAX(0,(D131-C131)*1440))</f>
        <v/>
      </c>
      <c r="G131">
        <f>IF(F131="Oui",E131,0)</f>
        <v/>
      </c>
    </row>
    <row r="132">
      <c r="E132">
        <f>IF(OR(C132="",D132=""),"",MAX(0,(D132-C132)*1440))</f>
        <v/>
      </c>
      <c r="G132">
        <f>IF(F132="Oui",E132,0)</f>
        <v/>
      </c>
    </row>
    <row r="133">
      <c r="E133">
        <f>IF(OR(C133="",D133=""),"",MAX(0,(D133-C133)*1440))</f>
        <v/>
      </c>
      <c r="G133">
        <f>IF(F133="Oui",E133,0)</f>
        <v/>
      </c>
    </row>
    <row r="134">
      <c r="E134">
        <f>IF(OR(C134="",D134=""),"",MAX(0,(D134-C134)*1440))</f>
        <v/>
      </c>
      <c r="G134">
        <f>IF(F134="Oui",E134,0)</f>
        <v/>
      </c>
    </row>
    <row r="135">
      <c r="E135">
        <f>IF(OR(C135="",D135=""),"",MAX(0,(D135-C135)*1440))</f>
        <v/>
      </c>
      <c r="G135">
        <f>IF(F135="Oui",E135,0)</f>
        <v/>
      </c>
    </row>
    <row r="136">
      <c r="E136">
        <f>IF(OR(C136="",D136=""),"",MAX(0,(D136-C136)*1440))</f>
        <v/>
      </c>
      <c r="G136">
        <f>IF(F136="Oui",E136,0)</f>
        <v/>
      </c>
    </row>
    <row r="137">
      <c r="E137">
        <f>IF(OR(C137="",D137=""),"",MAX(0,(D137-C137)*1440))</f>
        <v/>
      </c>
      <c r="G137">
        <f>IF(F137="Oui",E137,0)</f>
        <v/>
      </c>
    </row>
    <row r="138">
      <c r="E138">
        <f>IF(OR(C138="",D138=""),"",MAX(0,(D138-C138)*1440))</f>
        <v/>
      </c>
      <c r="G138">
        <f>IF(F138="Oui",E138,0)</f>
        <v/>
      </c>
    </row>
    <row r="139">
      <c r="E139">
        <f>IF(OR(C139="",D139=""),"",MAX(0,(D139-C139)*1440))</f>
        <v/>
      </c>
      <c r="G139">
        <f>IF(F139="Oui",E139,0)</f>
        <v/>
      </c>
    </row>
    <row r="140">
      <c r="E140">
        <f>IF(OR(C140="",D140=""),"",MAX(0,(D140-C140)*1440))</f>
        <v/>
      </c>
      <c r="G140">
        <f>IF(F140="Oui",E140,0)</f>
        <v/>
      </c>
    </row>
    <row r="141">
      <c r="E141">
        <f>IF(OR(C141="",D141=""),"",MAX(0,(D141-C141)*1440))</f>
        <v/>
      </c>
      <c r="G141">
        <f>IF(F141="Oui",E141,0)</f>
        <v/>
      </c>
    </row>
    <row r="142">
      <c r="E142">
        <f>IF(OR(C142="",D142=""),"",MAX(0,(D142-C142)*1440))</f>
        <v/>
      </c>
      <c r="G142">
        <f>IF(F142="Oui",E142,0)</f>
        <v/>
      </c>
    </row>
    <row r="143">
      <c r="E143">
        <f>IF(OR(C143="",D143=""),"",MAX(0,(D143-C143)*1440))</f>
        <v/>
      </c>
      <c r="G143">
        <f>IF(F143="Oui",E143,0)</f>
        <v/>
      </c>
    </row>
    <row r="144">
      <c r="E144">
        <f>IF(OR(C144="",D144=""),"",MAX(0,(D144-C144)*1440))</f>
        <v/>
      </c>
      <c r="G144">
        <f>IF(F144="Oui",E144,0)</f>
        <v/>
      </c>
    </row>
    <row r="145">
      <c r="E145">
        <f>IF(OR(C145="",D145=""),"",MAX(0,(D145-C145)*1440))</f>
        <v/>
      </c>
      <c r="G145">
        <f>IF(F145="Oui",E145,0)</f>
        <v/>
      </c>
    </row>
    <row r="146">
      <c r="E146">
        <f>IF(OR(C146="",D146=""),"",MAX(0,(D146-C146)*1440))</f>
        <v/>
      </c>
      <c r="G146">
        <f>IF(F146="Oui",E146,0)</f>
        <v/>
      </c>
    </row>
    <row r="147">
      <c r="E147">
        <f>IF(OR(C147="",D147=""),"",MAX(0,(D147-C147)*1440))</f>
        <v/>
      </c>
      <c r="G147">
        <f>IF(F147="Oui",E147,0)</f>
        <v/>
      </c>
    </row>
    <row r="148">
      <c r="E148">
        <f>IF(OR(C148="",D148=""),"",MAX(0,(D148-C148)*1440))</f>
        <v/>
      </c>
      <c r="G148">
        <f>IF(F148="Oui",E148,0)</f>
        <v/>
      </c>
    </row>
    <row r="149">
      <c r="E149">
        <f>IF(OR(C149="",D149=""),"",MAX(0,(D149-C149)*1440))</f>
        <v/>
      </c>
      <c r="G149">
        <f>IF(F149="Oui",E149,0)</f>
        <v/>
      </c>
    </row>
    <row r="150">
      <c r="E150">
        <f>IF(OR(C150="",D150=""),"",MAX(0,(D150-C150)*1440))</f>
        <v/>
      </c>
      <c r="G150">
        <f>IF(F150="Oui",E150,0)</f>
        <v/>
      </c>
    </row>
    <row r="151">
      <c r="E151">
        <f>IF(OR(C151="",D151=""),"",MAX(0,(D151-C151)*1440))</f>
        <v/>
      </c>
      <c r="G151">
        <f>IF(F151="Oui",E151,0)</f>
        <v/>
      </c>
    </row>
    <row r="152">
      <c r="E152">
        <f>IF(OR(C152="",D152=""),"",MAX(0,(D152-C152)*1440))</f>
        <v/>
      </c>
      <c r="G152">
        <f>IF(F152="Oui",E152,0)</f>
        <v/>
      </c>
    </row>
    <row r="153">
      <c r="E153">
        <f>IF(OR(C153="",D153=""),"",MAX(0,(D153-C153)*1440))</f>
        <v/>
      </c>
      <c r="G153">
        <f>IF(F153="Oui",E153,0)</f>
        <v/>
      </c>
    </row>
    <row r="154">
      <c r="E154">
        <f>IF(OR(C154="",D154=""),"",MAX(0,(D154-C154)*1440))</f>
        <v/>
      </c>
      <c r="G154">
        <f>IF(F154="Oui",E154,0)</f>
        <v/>
      </c>
    </row>
    <row r="155">
      <c r="E155">
        <f>IF(OR(C155="",D155=""),"",MAX(0,(D155-C155)*1440))</f>
        <v/>
      </c>
      <c r="G155">
        <f>IF(F155="Oui",E155,0)</f>
        <v/>
      </c>
    </row>
    <row r="156">
      <c r="E156">
        <f>IF(OR(C156="",D156=""),"",MAX(0,(D156-C156)*1440))</f>
        <v/>
      </c>
      <c r="G156">
        <f>IF(F156="Oui",E156,0)</f>
        <v/>
      </c>
    </row>
    <row r="157">
      <c r="E157">
        <f>IF(OR(C157="",D157=""),"",MAX(0,(D157-C157)*1440))</f>
        <v/>
      </c>
      <c r="G157">
        <f>IF(F157="Oui",E157,0)</f>
        <v/>
      </c>
    </row>
    <row r="158">
      <c r="E158">
        <f>IF(OR(C158="",D158=""),"",MAX(0,(D158-C158)*1440))</f>
        <v/>
      </c>
      <c r="G158">
        <f>IF(F158="Oui",E158,0)</f>
        <v/>
      </c>
    </row>
    <row r="159">
      <c r="E159">
        <f>IF(OR(C159="",D159=""),"",MAX(0,(D159-C159)*1440))</f>
        <v/>
      </c>
      <c r="G159">
        <f>IF(F159="Oui",E159,0)</f>
        <v/>
      </c>
    </row>
    <row r="160">
      <c r="E160">
        <f>IF(OR(C160="",D160=""),"",MAX(0,(D160-C160)*1440))</f>
        <v/>
      </c>
      <c r="G160">
        <f>IF(F160="Oui",E160,0)</f>
        <v/>
      </c>
    </row>
    <row r="161">
      <c r="E161">
        <f>IF(OR(C161="",D161=""),"",MAX(0,(D161-C161)*1440))</f>
        <v/>
      </c>
      <c r="G161">
        <f>IF(F161="Oui",E161,0)</f>
        <v/>
      </c>
    </row>
    <row r="162">
      <c r="E162">
        <f>IF(OR(C162="",D162=""),"",MAX(0,(D162-C162)*1440))</f>
        <v/>
      </c>
      <c r="G162">
        <f>IF(F162="Oui",E162,0)</f>
        <v/>
      </c>
    </row>
    <row r="163">
      <c r="E163">
        <f>IF(OR(C163="",D163=""),"",MAX(0,(D163-C163)*1440))</f>
        <v/>
      </c>
      <c r="G163">
        <f>IF(F163="Oui",E163,0)</f>
        <v/>
      </c>
    </row>
    <row r="164">
      <c r="E164">
        <f>IF(OR(C164="",D164=""),"",MAX(0,(D164-C164)*1440))</f>
        <v/>
      </c>
      <c r="G164">
        <f>IF(F164="Oui",E164,0)</f>
        <v/>
      </c>
    </row>
    <row r="165">
      <c r="E165">
        <f>IF(OR(C165="",D165=""),"",MAX(0,(D165-C165)*1440))</f>
        <v/>
      </c>
      <c r="G165">
        <f>IF(F165="Oui",E165,0)</f>
        <v/>
      </c>
    </row>
    <row r="166">
      <c r="E166">
        <f>IF(OR(C166="",D166=""),"",MAX(0,(D166-C166)*1440))</f>
        <v/>
      </c>
      <c r="G166">
        <f>IF(F166="Oui",E166,0)</f>
        <v/>
      </c>
    </row>
    <row r="167">
      <c r="E167">
        <f>IF(OR(C167="",D167=""),"",MAX(0,(D167-C167)*1440))</f>
        <v/>
      </c>
      <c r="G167">
        <f>IF(F167="Oui",E167,0)</f>
        <v/>
      </c>
    </row>
    <row r="168">
      <c r="E168">
        <f>IF(OR(C168="",D168=""),"",MAX(0,(D168-C168)*1440))</f>
        <v/>
      </c>
      <c r="G168">
        <f>IF(F168="Oui",E168,0)</f>
        <v/>
      </c>
    </row>
    <row r="169">
      <c r="E169">
        <f>IF(OR(C169="",D169=""),"",MAX(0,(D169-C169)*1440))</f>
        <v/>
      </c>
      <c r="G169">
        <f>IF(F169="Oui",E169,0)</f>
        <v/>
      </c>
    </row>
    <row r="170">
      <c r="E170">
        <f>IF(OR(C170="",D170=""),"",MAX(0,(D170-C170)*1440))</f>
        <v/>
      </c>
      <c r="G170">
        <f>IF(F170="Oui",E170,0)</f>
        <v/>
      </c>
    </row>
    <row r="171">
      <c r="E171">
        <f>IF(OR(C171="",D171=""),"",MAX(0,(D171-C171)*1440))</f>
        <v/>
      </c>
      <c r="G171">
        <f>IF(F171="Oui",E171,0)</f>
        <v/>
      </c>
    </row>
    <row r="172">
      <c r="E172">
        <f>IF(OR(C172="",D172=""),"",MAX(0,(D172-C172)*1440))</f>
        <v/>
      </c>
      <c r="G172">
        <f>IF(F172="Oui",E172,0)</f>
        <v/>
      </c>
    </row>
    <row r="173">
      <c r="E173">
        <f>IF(OR(C173="",D173=""),"",MAX(0,(D173-C173)*1440))</f>
        <v/>
      </c>
      <c r="G173">
        <f>IF(F173="Oui",E173,0)</f>
        <v/>
      </c>
    </row>
    <row r="174">
      <c r="E174">
        <f>IF(OR(C174="",D174=""),"",MAX(0,(D174-C174)*1440))</f>
        <v/>
      </c>
      <c r="G174">
        <f>IF(F174="Oui",E174,0)</f>
        <v/>
      </c>
    </row>
    <row r="175">
      <c r="E175">
        <f>IF(OR(C175="",D175=""),"",MAX(0,(D175-C175)*1440))</f>
        <v/>
      </c>
      <c r="G175">
        <f>IF(F175="Oui",E175,0)</f>
        <v/>
      </c>
    </row>
    <row r="176">
      <c r="E176">
        <f>IF(OR(C176="",D176=""),"",MAX(0,(D176-C176)*1440))</f>
        <v/>
      </c>
      <c r="G176">
        <f>IF(F176="Oui",E176,0)</f>
        <v/>
      </c>
    </row>
    <row r="177">
      <c r="E177">
        <f>IF(OR(C177="",D177=""),"",MAX(0,(D177-C177)*1440))</f>
        <v/>
      </c>
      <c r="G177">
        <f>IF(F177="Oui",E177,0)</f>
        <v/>
      </c>
    </row>
    <row r="178">
      <c r="E178">
        <f>IF(OR(C178="",D178=""),"",MAX(0,(D178-C178)*1440))</f>
        <v/>
      </c>
      <c r="G178">
        <f>IF(F178="Oui",E178,0)</f>
        <v/>
      </c>
    </row>
    <row r="179">
      <c r="E179">
        <f>IF(OR(C179="",D179=""),"",MAX(0,(D179-C179)*1440))</f>
        <v/>
      </c>
      <c r="G179">
        <f>IF(F179="Oui",E179,0)</f>
        <v/>
      </c>
    </row>
    <row r="180">
      <c r="E180">
        <f>IF(OR(C180="",D180=""),"",MAX(0,(D180-C180)*1440))</f>
        <v/>
      </c>
      <c r="G180">
        <f>IF(F180="Oui",E180,0)</f>
        <v/>
      </c>
    </row>
    <row r="181">
      <c r="E181">
        <f>IF(OR(C181="",D181=""),"",MAX(0,(D181-C181)*1440))</f>
        <v/>
      </c>
      <c r="G181">
        <f>IF(F181="Oui",E181,0)</f>
        <v/>
      </c>
    </row>
    <row r="182">
      <c r="E182">
        <f>IF(OR(C182="",D182=""),"",MAX(0,(D182-C182)*1440))</f>
        <v/>
      </c>
      <c r="G182">
        <f>IF(F182="Oui",E182,0)</f>
        <v/>
      </c>
    </row>
    <row r="183">
      <c r="E183">
        <f>IF(OR(C183="",D183=""),"",MAX(0,(D183-C183)*1440))</f>
        <v/>
      </c>
      <c r="G183">
        <f>IF(F183="Oui",E183,0)</f>
        <v/>
      </c>
    </row>
    <row r="184">
      <c r="E184">
        <f>IF(OR(C184="",D184=""),"",MAX(0,(D184-C184)*1440))</f>
        <v/>
      </c>
      <c r="G184">
        <f>IF(F184="Oui",E184,0)</f>
        <v/>
      </c>
    </row>
    <row r="185">
      <c r="E185">
        <f>IF(OR(C185="",D185=""),"",MAX(0,(D185-C185)*1440))</f>
        <v/>
      </c>
      <c r="G185">
        <f>IF(F185="Oui",E185,0)</f>
        <v/>
      </c>
    </row>
    <row r="186">
      <c r="E186">
        <f>IF(OR(C186="",D186=""),"",MAX(0,(D186-C186)*1440))</f>
        <v/>
      </c>
      <c r="G186">
        <f>IF(F186="Oui",E186,0)</f>
        <v/>
      </c>
    </row>
    <row r="187">
      <c r="E187">
        <f>IF(OR(C187="",D187=""),"",MAX(0,(D187-C187)*1440))</f>
        <v/>
      </c>
      <c r="G187">
        <f>IF(F187="Oui",E187,0)</f>
        <v/>
      </c>
    </row>
    <row r="188">
      <c r="E188">
        <f>IF(OR(C188="",D188=""),"",MAX(0,(D188-C188)*1440))</f>
        <v/>
      </c>
      <c r="G188">
        <f>IF(F188="Oui",E188,0)</f>
        <v/>
      </c>
    </row>
    <row r="189">
      <c r="E189">
        <f>IF(OR(C189="",D189=""),"",MAX(0,(D189-C189)*1440))</f>
        <v/>
      </c>
      <c r="G189">
        <f>IF(F189="Oui",E189,0)</f>
        <v/>
      </c>
    </row>
    <row r="190">
      <c r="E190">
        <f>IF(OR(C190="",D190=""),"",MAX(0,(D190-C190)*1440))</f>
        <v/>
      </c>
      <c r="G190">
        <f>IF(F190="Oui",E190,0)</f>
        <v/>
      </c>
    </row>
    <row r="191">
      <c r="E191">
        <f>IF(OR(C191="",D191=""),"",MAX(0,(D191-C191)*1440))</f>
        <v/>
      </c>
      <c r="G191">
        <f>IF(F191="Oui",E191,0)</f>
        <v/>
      </c>
    </row>
    <row r="192">
      <c r="E192">
        <f>IF(OR(C192="",D192=""),"",MAX(0,(D192-C192)*1440))</f>
        <v/>
      </c>
      <c r="G192">
        <f>IF(F192="Oui",E192,0)</f>
        <v/>
      </c>
    </row>
    <row r="193">
      <c r="E193">
        <f>IF(OR(C193="",D193=""),"",MAX(0,(D193-C193)*1440))</f>
        <v/>
      </c>
      <c r="G193">
        <f>IF(F193="Oui",E193,0)</f>
        <v/>
      </c>
    </row>
    <row r="194">
      <c r="E194">
        <f>IF(OR(C194="",D194=""),"",MAX(0,(D194-C194)*1440))</f>
        <v/>
      </c>
      <c r="G194">
        <f>IF(F194="Oui",E194,0)</f>
        <v/>
      </c>
    </row>
    <row r="195">
      <c r="E195">
        <f>IF(OR(C195="",D195=""),"",MAX(0,(D195-C195)*1440))</f>
        <v/>
      </c>
      <c r="G195">
        <f>IF(F195="Oui",E195,0)</f>
        <v/>
      </c>
    </row>
    <row r="196">
      <c r="E196">
        <f>IF(OR(C196="",D196=""),"",MAX(0,(D196-C196)*1440))</f>
        <v/>
      </c>
      <c r="G196">
        <f>IF(F196="Oui",E196,0)</f>
        <v/>
      </c>
    </row>
    <row r="197">
      <c r="E197">
        <f>IF(OR(C197="",D197=""),"",MAX(0,(D197-C197)*1440))</f>
        <v/>
      </c>
      <c r="G197">
        <f>IF(F197="Oui",E197,0)</f>
        <v/>
      </c>
    </row>
    <row r="198">
      <c r="E198">
        <f>IF(OR(C198="",D198=""),"",MAX(0,(D198-C198)*1440))</f>
        <v/>
      </c>
      <c r="G198">
        <f>IF(F198="Oui",E198,0)</f>
        <v/>
      </c>
    </row>
    <row r="199">
      <c r="E199">
        <f>IF(OR(C199="",D199=""),"",MAX(0,(D199-C199)*1440))</f>
        <v/>
      </c>
      <c r="G199">
        <f>IF(F199="Oui",E199,0)</f>
        <v/>
      </c>
    </row>
    <row r="200">
      <c r="E200">
        <f>IF(OR(C200="",D200=""),"",MAX(0,(D200-C200)*1440))</f>
        <v/>
      </c>
      <c r="G200">
        <f>IF(F200="Oui",E200,0)</f>
        <v/>
      </c>
    </row>
    <row r="201">
      <c r="E201">
        <f>IF(OR(C201="",D201=""),"",MAX(0,(D201-C201)*1440))</f>
        <v/>
      </c>
      <c r="G201">
        <f>IF(F201="Oui",E201,0)</f>
        <v/>
      </c>
    </row>
    <row r="202">
      <c r="E202">
        <f>IF(OR(C202="",D202=""),"",MAX(0,(D202-C202)*1440))</f>
        <v/>
      </c>
      <c r="G202">
        <f>IF(F202="Oui",E202,0)</f>
        <v/>
      </c>
    </row>
  </sheetData>
  <mergeCells count="1">
    <mergeCell ref="A1:J1"/>
  </mergeCells>
  <dataValidations count="5">
    <dataValidation sqref="B3 B4 B5 B6 B7 B8 B9 B10 B11 B12 B13 B14 B15 B16 B17 B18 B19 B20 B21 B22 B23 B24 B25 B26 B27 B28 B29 B30 B31 B32 B33 B34 B35 B36 B37 B38 B39 B40 B41 B42 B43 B44 B45 B46 B47 B48 B49 B50 B51 B52 B53 B54 B55 B56 B57 B58 B59 B60 B61 B62 B63 B64 B65 B66 B67 B68 B69 B70 B71 B72 B73 B74 B75 B76 B77 B78 B79 B80 B81 B82 B83 B84 B85 B86 B87 B88 B89 B90 B91 B92 B93 B94 B95 B96 B97 B98 B99 B100 B101 B102 B103 B104 B105 B106 B107 B108 B109 B110 B111 B112 B113 B114 B115 B116 B117 B118 B119 B120 B121 B122 B123 B124 B125 B126 B127 B128 B129 B130 B131 B132 B133 B134 B135 B136 B137 B138 B139 B140 B141 B142 B143 B144 B145 B146 B147 B148 B149 B150 B151 B152 B153 B154 B155 B156 B157 B158 B159 B160 B161 B162 B163 B164 B165 B166 B167 B168 B169 B170 B171 B172 B173 B174 B175 B176 B177 B178 B179 B180 B181 B182 B183 B184 B185 B186 B187 B188 B189 B190 B191 B192 B193 B194 B195 B196 B197 B198 B199 B200 B201 B202" showErrorMessage="1" showInputMessage="1" allowBlank="0" type="list">
      <formula1>=Services</formula1>
    </dataValidation>
    <dataValidation sqref="F3 F4 F5 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F120 F121 F122 F123 F124 F125 F126 F127 F128 F129 F130 F131 F132 F133 F134 F135 F136 F137 F138 F139 F140 F141 F142 F143 F144 F145 F146 F147 F148 F149 F150 F151 F152 F153 F154 F155 F156 F157 F158 F159 F160 F161 F162 F163 F164 F165 F166 F167 F168 F169 F170 F171 F172 F173 F174 F175 F176 F177 F178 F179 F180 F181 F182 F183 F184 F185 F186 F187 F188 F189 F190 F191 F192 F193 F194 F195 F196 F197 F198 F199 F200 F201 F202" showErrorMessage="1" showInputMessage="1" allowBlank="0" type="list">
      <formula1>"Oui,Non"</formula1>
    </dataValidation>
    <dataValidation sqref="H3 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H172 H173 H174 H175 H176 H177 H178 H179 H180 H181 H182 H183 H184 H185 H186 H187 H188 H189 H190 H191 H192 H193 H194 H195 H196 H197 H198 H199 H200 H201 H202" showErrorMessage="1" showInputMessage="1" allowBlank="0" type="list">
      <formula1>"Panne,Dégradation,Maintenance"</formula1>
    </dataValidation>
    <dataValidation sqref="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showErrorMessage="1" showInputMessage="1" allowBlank="0" type="list">
      <formula1>"P1,P2,P3,P4"</formula1>
    </dataValidation>
    <dataValidation sqref="C3 D3 C4 D4 C5 D5 C6 D6 C7 D7 C8 D8 C9 D9 C10 D10 C11 D11 C12 D12 C13 D13 C14 D14 C15 D15 C16 D16 C17 D17 C18 D18 C19 D19 C20 D20 C21 D21 C22 D22 C23 D23 C24 D24 C25 D25 C26 D26 C27 D27 C28 D28 C29 D29 C30 D30 C31 D31 C32 D32 C33 D33 C34 D34 C35 D35 C36 D36 C37 D37 C38 D38 C39 D39 C40 D40 C41 D41 C42 D42 C43 D43 C44 D44 C45 D45 C46 D46 C47 D47 C48 D48 C49 D49 C50 D50 C51 D51 C52 D52 C53 D53 C54 D54 C55 D55 C56 D56 C57 D57 C58 D58 C59 D59 C60 D60 C61 D61 C62 D62 C63 D63 C64 D64 C65 D65 C66 D66 C67 D67 C68 D68 C69 D69 C70 D70 C71 D71 C72 D72 C73 D73 C74 D74 C75 D75 C76 D76 C77 D77 C78 D78 C79 D79 C80 D80 C81 D81 C82 D82 C83 D83 C84 D84 C85 D85 C86 D86 C87 D87 C88 D88 C89 D89 C90 D90 C91 D91 C92 D92 C93 D93 C94 D94 C95 D95 C96 D96 C97 D97 C98 D98 C99 D99 C100 D100 C101 D101 C102 D102 C103 D103 C104 D104 C105 D105 C106 D106 C107 D107 C108 D108 C109 D109 C110 D110 C111 D111 C112 D112 C113 D113 C114 D114 C115 D115 C116 D116 C117 D117 C118 D118 C119 D119 C120 D120 C121 D121 C122 D122 C123 D123 C124 D124 C125 D125 C126 D126 C127 D127 C128 D128 C129 D129 C130 D130 C131 D131 C132 D132 C133 D133 C134 D134 C135 D135 C136 D136 C137 D137 C138 D138 C139 D139 C140 D140 C141 D141 C142 D142 C143 D143 C144 D144 C145 D145 C146 D146 C147 D147 C148 D148 C149 D149 C150 D150 C151 D151 C152 D152 C153 D153 C154 D154 C155 D155 C156 D156 C157 D157 C158 D158 C159 D159 C160 D160 C161 D161 C162 D162 C163 D163 C164 D164 C165 D165 C166 D166 C167 D167 C168 D168 C169 D169 C170 D170 C171 D171 C172 D172 C173 D173 C174 D174 C175 D175 C176 D176 C177 D177 C178 D178 C179 D179 C180 D180 C181 D181 C182 D182 C183 D183 C184 D184 C185 D185 C186 D186 C187 D187 C188 D188 C189 D189 C190 D190 C191 D191 C192 D192 C193 D193 C194 D194 C195 D195 C196 D196 C197 D197 C198 D198 C199 D199 C200 D200 C201 D201 C202 D202" showErrorMessage="1" showInputMessage="1" allowBlank="1" type="date" operator="between">
      <formula1>DATE(2000,1,1)</formula1>
      <formula2>DATE(2100,12,31)</formula2>
    </dataValidation>
  </dataValidation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S27"/>
  <sheetViews>
    <sheetView workbookViewId="0">
      <pane ySplit="2" topLeftCell="A3" activePane="bottomLeft" state="frozen"/>
      <selection pane="bottomLeft" activeCell="A1" sqref="A1"/>
    </sheetView>
  </sheetViews>
  <sheetFormatPr baseColWidth="8" defaultRowHeight="15"/>
  <cols>
    <col width="34" customWidth="1" min="1" max="1"/>
    <col width="40" customWidth="1" min="2" max="2"/>
    <col width="40" customWidth="1" min="3" max="3"/>
    <col width="40" customWidth="1" min="4" max="4"/>
    <col width="40" customWidth="1" min="5" max="5"/>
    <col width="40" customWidth="1" min="6" max="6"/>
    <col width="27" customWidth="1" min="7" max="7"/>
    <col width="40" customWidth="1" min="8" max="8"/>
    <col width="36" customWidth="1" min="9" max="9"/>
    <col width="40" customWidth="1" min="10" max="10"/>
    <col width="20" customWidth="1" min="11" max="11"/>
    <col width="23" customWidth="1" min="12" max="12"/>
    <col width="24" customWidth="1" min="13" max="13"/>
    <col width="15" customWidth="1" min="14" max="14"/>
  </cols>
  <sheetData>
    <row r="1">
      <c r="A1" s="3" t="inlineStr">
        <is>
          <t>Calcul SLA par service (mensuel)</t>
        </is>
      </c>
    </row>
    <row r="2" ht="22" customHeight="1">
      <c r="A2" s="15" t="inlineStr">
        <is>
          <t>Service</t>
        </is>
      </c>
      <c r="B2" s="15" t="inlineStr">
        <is>
          <t>Tier</t>
        </is>
      </c>
      <c r="C2" s="15" t="inlineStr">
        <is>
          <t>Horaire</t>
        </is>
      </c>
      <c r="D2" s="15" t="inlineStr">
        <is>
          <t>Pénalité $/min</t>
        </is>
      </c>
      <c r="E2" s="15" t="inlineStr">
        <is>
          <t>Minutes total mois</t>
        </is>
      </c>
      <c r="F2" s="15" t="inlineStr">
        <is>
          <t>Minutes indispo (net)</t>
        </is>
      </c>
      <c r="G2" s="15" t="inlineStr">
        <is>
          <t>Disponibilité %</t>
        </is>
      </c>
      <c r="H2" s="15" t="inlineStr">
        <is>
          <t>Cible %</t>
        </is>
      </c>
      <c r="I2" s="15" t="inlineStr">
        <is>
          <t>Écart (pp)</t>
        </is>
      </c>
      <c r="J2" s="15" t="inlineStr">
        <is>
          <t>Statut</t>
        </is>
      </c>
      <c r="K2" s="15" t="inlineStr">
        <is>
          <t>Pénalité estimée $</t>
        </is>
      </c>
      <c r="L2" s="15" t="inlineStr">
        <is>
          <t>Downtime toléré (min)</t>
        </is>
      </c>
      <c r="M2" s="15" t="inlineStr">
        <is>
          <t>Surplus downtime (min)</t>
        </is>
      </c>
      <c r="N2" s="15" t="inlineStr">
        <is>
          <t>Bonus/Malus $</t>
        </is>
      </c>
      <c r="O2" s="15" t="inlineStr">
        <is>
          <t>Incidents (#)</t>
        </is>
      </c>
      <c r="P2" s="15" t="inlineStr">
        <is>
          <t>MTTR (min)</t>
        </is>
      </c>
      <c r="Q2" s="15" t="inlineStr">
        <is>
          <t>MTBF (min)</t>
        </is>
      </c>
      <c r="R2" s="15" t="inlineStr">
        <is>
          <t>Maintenance utilisée (min)</t>
        </is>
      </c>
      <c r="S2" s="15" t="inlineStr">
        <is>
          <t>Crédit maintenance restant (min)</t>
        </is>
      </c>
    </row>
    <row r="3">
      <c r="A3" s="5" t="inlineStr">
        <is>
          <t>ERP — Finance</t>
        </is>
      </c>
      <c r="B3" s="5">
        <f>IFERROR(INDEX(Catalogue_Services!B:B,MATCH(A3,Catalogue_Services!A:A,0)),"")</f>
        <v/>
      </c>
      <c r="C3" s="5">
        <f>IFERROR(INDEX(Catalogue_Services!E:E,MATCH(A3,Catalogue_Services!A:A,0)),"")</f>
        <v/>
      </c>
      <c r="D3" s="6">
        <f>IFERROR(INDEX(Catalogue_Services!F:F,MATCH(A3,Catalogue_Services!A:A,0)),0)</f>
        <v/>
      </c>
      <c r="E3" s="7">
        <f>IF(C3="24/7",(EndMonth-StartMonth+1)*24*60,IF(IncludeWeekends="Oui",(EndMonth-StartMonth+1)*BizHoursPerDay*60,IFERROR(NETWORKDAYS.INTL(StartMonth,EndMonth,1),NETWORKDAYS(StartMonth,EndMonth))*BizHoursPerDay*60))</f>
        <v/>
      </c>
      <c r="F3" s="7">
        <f>IFERROR(SUMIFS(Suivi_Incidents!E:E,Suivi_Incidents!B:B,A3,Suivi_Incidents!C:C,"&gt;="&amp;StartMonth,Suivi_Incidents!C:C,"&lt;="&amp;EndMonth)-SUMIFS(Suivi_Incidents!G:G,Suivi_Incidents!B:B,A3,Suivi_Incidents!C:C,"&gt;="&amp;StartMonth,Suivi_Incidents!C:C,"&lt;="&amp;EndMonth)-MIN(  SUMIFS(Suivi_Incidents!E:E,Suivi_Incidents!B:B,A3,Suivi_Incidents!H:H,"Maintenance",Suivi_Incidents!C:C,"&gt;="&amp;StartMonth,Suivi_Incidents!C:C,"&lt;="&amp;EndMonth),  IFERROR(INDEX(Catalogue_Services!G:G,MATCH(A3,Catalogue_Services!A:A,0)),0)),0)</f>
        <v/>
      </c>
      <c r="G3" s="8">
        <f>IFERROR(IF(E3&gt;0,1-(F3/E3),""),"")</f>
        <v/>
      </c>
      <c r="H3" s="8">
        <f>IFERROR(INDEX(Paramètres!E:E,MATCH(B3,Paramètres!D:D,0)),"")</f>
        <v/>
      </c>
      <c r="I3" s="8">
        <f>IF(OR(G3="",H3=""),"",G3-H3)</f>
        <v/>
      </c>
      <c r="J3" s="5">
        <f>IF(G3="","",IF(G3&gt;=H3,"OK","NOK"))</f>
        <v/>
      </c>
      <c r="K3" s="6">
        <f>IFERROR(F3*D3,0)</f>
        <v/>
      </c>
      <c r="L3" s="7">
        <f>IFERROR(E3*(1-H3),0)</f>
        <v/>
      </c>
      <c r="M3" s="7">
        <f>MAX(0,F3-L3)</f>
        <v/>
      </c>
      <c r="N3" s="6">
        <f>M3*D3</f>
        <v/>
      </c>
      <c r="O3" s="7">
        <f>IFERROR(COUNTIFS(Suivi_Incidents!B:B,A3,Suivi_Incidents!C:C,"&gt;="&amp;StartMonth,Suivi_Incidents!C:C,"&lt;="&amp;EndMonth),0)</f>
        <v/>
      </c>
      <c r="P3" s="7">
        <f>IFERROR(AVERAGEIFS(Suivi_Incidents!E:E,Suivi_Incidents!B:B,A3,Suivi_Incidents!C:C,"&gt;="&amp;StartMonth,Suivi_Incidents!C:C,"&lt;="&amp;EndMonth),"")</f>
        <v/>
      </c>
      <c r="Q3" s="7">
        <f>IFERROR(E3/O3,"")</f>
        <v/>
      </c>
      <c r="R3" s="7">
        <f>IFERROR(SUMIFS(Suivi_Incidents!E:E,Suivi_Incidents!B:B,A3,Suivi_Incidents!H:H,"Maintenance",Suivi_Incidents!C:C,"&gt;="&amp;StartMonth,Suivi_Incidents!C:C,"&lt;="&amp;EndMonth),0)</f>
        <v/>
      </c>
      <c r="S3" s="7">
        <f>MAX(0,IFERROR(INDEX(Catalogue_Services!G:G,MATCH(A3,Catalogue_Services!A:A,0)),0)-R3)</f>
        <v/>
      </c>
    </row>
    <row r="4">
      <c r="A4" s="5" t="inlineStr">
        <is>
          <t>Site e-commerce</t>
        </is>
      </c>
      <c r="B4" s="5">
        <f>IFERROR(INDEX(Catalogue_Services!B:B,MATCH(A4,Catalogue_Services!A:A,0)),"")</f>
        <v/>
      </c>
      <c r="C4" s="5">
        <f>IFERROR(INDEX(Catalogue_Services!E:E,MATCH(A4,Catalogue_Services!A:A,0)),"")</f>
        <v/>
      </c>
      <c r="D4" s="6">
        <f>IFERROR(INDEX(Catalogue_Services!F:F,MATCH(A4,Catalogue_Services!A:A,0)),0)</f>
        <v/>
      </c>
      <c r="E4" s="7">
        <f>IF(C4="24/7",(EndMonth-StartMonth+1)*24*60,IF(IncludeWeekends="Oui",(EndMonth-StartMonth+1)*BizHoursPerDay*60,IFERROR(NETWORKDAYS.INTL(StartMonth,EndMonth,1),NETWORKDAYS(StartMonth,EndMonth))*BizHoursPerDay*60))</f>
        <v/>
      </c>
      <c r="F4" s="7">
        <f>IFERROR(SUMIFS(Suivi_Incidents!E:E,Suivi_Incidents!B:B,A4,Suivi_Incidents!C:C,"&gt;="&amp;StartMonth,Suivi_Incidents!C:C,"&lt;="&amp;EndMonth)-SUMIFS(Suivi_Incidents!G:G,Suivi_Incidents!B:B,A4,Suivi_Incidents!C:C,"&gt;="&amp;StartMonth,Suivi_Incidents!C:C,"&lt;="&amp;EndMonth)-MIN(  SUMIFS(Suivi_Incidents!E:E,Suivi_Incidents!B:B,A4,Suivi_Incidents!H:H,"Maintenance",Suivi_Incidents!C:C,"&gt;="&amp;StartMonth,Suivi_Incidents!C:C,"&lt;="&amp;EndMonth),  IFERROR(INDEX(Catalogue_Services!G:G,MATCH(A4,Catalogue_Services!A:A,0)),0)),0)</f>
        <v/>
      </c>
      <c r="G4" s="8">
        <f>IFERROR(IF(E4&gt;0,1-(F4/E4),""),"")</f>
        <v/>
      </c>
      <c r="H4" s="8">
        <f>IFERROR(INDEX(Paramètres!E:E,MATCH(B4,Paramètres!D:D,0)),"")</f>
        <v/>
      </c>
      <c r="I4" s="8">
        <f>IF(OR(G4="",H4=""),"",G4-H4)</f>
        <v/>
      </c>
      <c r="J4" s="5">
        <f>IF(G4="","",IF(G4&gt;=H4,"OK","NOK"))</f>
        <v/>
      </c>
      <c r="K4" s="6">
        <f>IFERROR(F4*D4,0)</f>
        <v/>
      </c>
      <c r="L4" s="7">
        <f>IFERROR(E4*(1-H4),0)</f>
        <v/>
      </c>
      <c r="M4" s="7">
        <f>MAX(0,F4-L4)</f>
        <v/>
      </c>
      <c r="N4" s="6">
        <f>M4*D4</f>
        <v/>
      </c>
      <c r="O4" s="7">
        <f>IFERROR(COUNTIFS(Suivi_Incidents!B:B,A4,Suivi_Incidents!C:C,"&gt;="&amp;StartMonth,Suivi_Incidents!C:C,"&lt;="&amp;EndMonth),0)</f>
        <v/>
      </c>
      <c r="P4" s="7">
        <f>IFERROR(AVERAGEIFS(Suivi_Incidents!E:E,Suivi_Incidents!B:B,A4,Suivi_Incidents!C:C,"&gt;="&amp;StartMonth,Suivi_Incidents!C:C,"&lt;="&amp;EndMonth),"")</f>
        <v/>
      </c>
      <c r="Q4" s="7">
        <f>IFERROR(E4/O4,"")</f>
        <v/>
      </c>
      <c r="R4" s="7">
        <f>IFERROR(SUMIFS(Suivi_Incidents!E:E,Suivi_Incidents!B:B,A4,Suivi_Incidents!H:H,"Maintenance",Suivi_Incidents!C:C,"&gt;="&amp;StartMonth,Suivi_Incidents!C:C,"&lt;="&amp;EndMonth),0)</f>
        <v/>
      </c>
      <c r="S4" s="7">
        <f>MAX(0,IFERROR(INDEX(Catalogue_Services!G:G,MATCH(A4,Catalogue_Services!A:A,0)),0)-R4)</f>
        <v/>
      </c>
    </row>
    <row r="5">
      <c r="A5" s="5" t="inlineStr">
        <is>
          <t>Email (M365)</t>
        </is>
      </c>
      <c r="B5" s="5">
        <f>IFERROR(INDEX(Catalogue_Services!B:B,MATCH(A5,Catalogue_Services!A:A,0)),"")</f>
        <v/>
      </c>
      <c r="C5" s="5">
        <f>IFERROR(INDEX(Catalogue_Services!E:E,MATCH(A5,Catalogue_Services!A:A,0)),"")</f>
        <v/>
      </c>
      <c r="D5" s="6">
        <f>IFERROR(INDEX(Catalogue_Services!F:F,MATCH(A5,Catalogue_Services!A:A,0)),0)</f>
        <v/>
      </c>
      <c r="E5" s="7">
        <f>IF(C5="24/7",(EndMonth-StartMonth+1)*24*60,IF(IncludeWeekends="Oui",(EndMonth-StartMonth+1)*BizHoursPerDay*60,IFERROR(NETWORKDAYS.INTL(StartMonth,EndMonth,1),NETWORKDAYS(StartMonth,EndMonth))*BizHoursPerDay*60))</f>
        <v/>
      </c>
      <c r="F5" s="7">
        <f>IFERROR(SUMIFS(Suivi_Incidents!E:E,Suivi_Incidents!B:B,A5,Suivi_Incidents!C:C,"&gt;="&amp;StartMonth,Suivi_Incidents!C:C,"&lt;="&amp;EndMonth)-SUMIFS(Suivi_Incidents!G:G,Suivi_Incidents!B:B,A5,Suivi_Incidents!C:C,"&gt;="&amp;StartMonth,Suivi_Incidents!C:C,"&lt;="&amp;EndMonth)-MIN(  SUMIFS(Suivi_Incidents!E:E,Suivi_Incidents!B:B,A5,Suivi_Incidents!H:H,"Maintenance",Suivi_Incidents!C:C,"&gt;="&amp;StartMonth,Suivi_Incidents!C:C,"&lt;="&amp;EndMonth),  IFERROR(INDEX(Catalogue_Services!G:G,MATCH(A5,Catalogue_Services!A:A,0)),0)),0)</f>
        <v/>
      </c>
      <c r="G5" s="8">
        <f>IFERROR(IF(E5&gt;0,1-(F5/E5),""),"")</f>
        <v/>
      </c>
      <c r="H5" s="8">
        <f>IFERROR(INDEX(Paramètres!E:E,MATCH(B5,Paramètres!D:D,0)),"")</f>
        <v/>
      </c>
      <c r="I5" s="8">
        <f>IF(OR(G5="",H5=""),"",G5-H5)</f>
        <v/>
      </c>
      <c r="J5" s="5">
        <f>IF(G5="","",IF(G5&gt;=H5,"OK","NOK"))</f>
        <v/>
      </c>
      <c r="K5" s="6">
        <f>IFERROR(F5*D5,0)</f>
        <v/>
      </c>
      <c r="L5" s="7">
        <f>IFERROR(E5*(1-H5),0)</f>
        <v/>
      </c>
      <c r="M5" s="7">
        <f>MAX(0,F5-L5)</f>
        <v/>
      </c>
      <c r="N5" s="6">
        <f>M5*D5</f>
        <v/>
      </c>
      <c r="O5" s="7">
        <f>IFERROR(COUNTIFS(Suivi_Incidents!B:B,A5,Suivi_Incidents!C:C,"&gt;="&amp;StartMonth,Suivi_Incidents!C:C,"&lt;="&amp;EndMonth),0)</f>
        <v/>
      </c>
      <c r="P5" s="7">
        <f>IFERROR(AVERAGEIFS(Suivi_Incidents!E:E,Suivi_Incidents!B:B,A5,Suivi_Incidents!C:C,"&gt;="&amp;StartMonth,Suivi_Incidents!C:C,"&lt;="&amp;EndMonth),"")</f>
        <v/>
      </c>
      <c r="Q5" s="7">
        <f>IFERROR(E5/O5,"")</f>
        <v/>
      </c>
      <c r="R5" s="7">
        <f>IFERROR(SUMIFS(Suivi_Incidents!E:E,Suivi_Incidents!B:B,A5,Suivi_Incidents!H:H,"Maintenance",Suivi_Incidents!C:C,"&gt;="&amp;StartMonth,Suivi_Incidents!C:C,"&lt;="&amp;EndMonth),0)</f>
        <v/>
      </c>
      <c r="S5" s="7">
        <f>MAX(0,IFERROR(INDEX(Catalogue_Services!G:G,MATCH(A5,Catalogue_Services!A:A,0)),0)-R5)</f>
        <v/>
      </c>
    </row>
    <row r="6">
      <c r="A6" s="5" t="inlineStr">
        <is>
          <t>Réseau LAN</t>
        </is>
      </c>
      <c r="B6" s="5">
        <f>IFERROR(INDEX(Catalogue_Services!B:B,MATCH(A6,Catalogue_Services!A:A,0)),"")</f>
        <v/>
      </c>
      <c r="C6" s="5">
        <f>IFERROR(INDEX(Catalogue_Services!E:E,MATCH(A6,Catalogue_Services!A:A,0)),"")</f>
        <v/>
      </c>
      <c r="D6" s="6">
        <f>IFERROR(INDEX(Catalogue_Services!F:F,MATCH(A6,Catalogue_Services!A:A,0)),0)</f>
        <v/>
      </c>
      <c r="E6" s="7">
        <f>IF(C6="24/7",(EndMonth-StartMonth+1)*24*60,IF(IncludeWeekends="Oui",(EndMonth-StartMonth+1)*BizHoursPerDay*60,IFERROR(NETWORKDAYS.INTL(StartMonth,EndMonth,1),NETWORKDAYS(StartMonth,EndMonth))*BizHoursPerDay*60))</f>
        <v/>
      </c>
      <c r="F6" s="7">
        <f>IFERROR(SUMIFS(Suivi_Incidents!E:E,Suivi_Incidents!B:B,A6,Suivi_Incidents!C:C,"&gt;="&amp;StartMonth,Suivi_Incidents!C:C,"&lt;="&amp;EndMonth)-SUMIFS(Suivi_Incidents!G:G,Suivi_Incidents!B:B,A6,Suivi_Incidents!C:C,"&gt;="&amp;StartMonth,Suivi_Incidents!C:C,"&lt;="&amp;EndMonth)-MIN(  SUMIFS(Suivi_Incidents!E:E,Suivi_Incidents!B:B,A6,Suivi_Incidents!H:H,"Maintenance",Suivi_Incidents!C:C,"&gt;="&amp;StartMonth,Suivi_Incidents!C:C,"&lt;="&amp;EndMonth),  IFERROR(INDEX(Catalogue_Services!G:G,MATCH(A6,Catalogue_Services!A:A,0)),0)),0)</f>
        <v/>
      </c>
      <c r="G6" s="8">
        <f>IFERROR(IF(E6&gt;0,1-(F6/E6),""),"")</f>
        <v/>
      </c>
      <c r="H6" s="8">
        <f>IFERROR(INDEX(Paramètres!E:E,MATCH(B6,Paramètres!D:D,0)),"")</f>
        <v/>
      </c>
      <c r="I6" s="8">
        <f>IF(OR(G6="",H6=""),"",G6-H6)</f>
        <v/>
      </c>
      <c r="J6" s="5">
        <f>IF(G6="","",IF(G6&gt;=H6,"OK","NOK"))</f>
        <v/>
      </c>
      <c r="K6" s="6">
        <f>IFERROR(F6*D6,0)</f>
        <v/>
      </c>
      <c r="L6" s="7">
        <f>IFERROR(E6*(1-H6),0)</f>
        <v/>
      </c>
      <c r="M6" s="7">
        <f>MAX(0,F6-L6)</f>
        <v/>
      </c>
      <c r="N6" s="6">
        <f>M6*D6</f>
        <v/>
      </c>
      <c r="O6" s="7">
        <f>IFERROR(COUNTIFS(Suivi_Incidents!B:B,A6,Suivi_Incidents!C:C,"&gt;="&amp;StartMonth,Suivi_Incidents!C:C,"&lt;="&amp;EndMonth),0)</f>
        <v/>
      </c>
      <c r="P6" s="7">
        <f>IFERROR(AVERAGEIFS(Suivi_Incidents!E:E,Suivi_Incidents!B:B,A6,Suivi_Incidents!C:C,"&gt;="&amp;StartMonth,Suivi_Incidents!C:C,"&lt;="&amp;EndMonth),"")</f>
        <v/>
      </c>
      <c r="Q6" s="7">
        <f>IFERROR(E6/O6,"")</f>
        <v/>
      </c>
      <c r="R6" s="7">
        <f>IFERROR(SUMIFS(Suivi_Incidents!E:E,Suivi_Incidents!B:B,A6,Suivi_Incidents!H:H,"Maintenance",Suivi_Incidents!C:C,"&gt;="&amp;StartMonth,Suivi_Incidents!C:C,"&lt;="&amp;EndMonth),0)</f>
        <v/>
      </c>
      <c r="S6" s="7">
        <f>MAX(0,IFERROR(INDEX(Catalogue_Services!G:G,MATCH(A6,Catalogue_Services!A:A,0)),0)-R6)</f>
        <v/>
      </c>
    </row>
    <row r="7">
      <c r="A7" s="5" t="inlineStr">
        <is>
          <t>Base de données BI</t>
        </is>
      </c>
      <c r="B7" s="5">
        <f>IFERROR(INDEX(Catalogue_Services!B:B,MATCH(A7,Catalogue_Services!A:A,0)),"")</f>
        <v/>
      </c>
      <c r="C7" s="5">
        <f>IFERROR(INDEX(Catalogue_Services!E:E,MATCH(A7,Catalogue_Services!A:A,0)),"")</f>
        <v/>
      </c>
      <c r="D7" s="6">
        <f>IFERROR(INDEX(Catalogue_Services!F:F,MATCH(A7,Catalogue_Services!A:A,0)),0)</f>
        <v/>
      </c>
      <c r="E7" s="7">
        <f>IF(C7="24/7",(EndMonth-StartMonth+1)*24*60,IF(IncludeWeekends="Oui",(EndMonth-StartMonth+1)*BizHoursPerDay*60,IFERROR(NETWORKDAYS.INTL(StartMonth,EndMonth,1),NETWORKDAYS(StartMonth,EndMonth))*BizHoursPerDay*60))</f>
        <v/>
      </c>
      <c r="F7" s="7">
        <f>IFERROR(SUMIFS(Suivi_Incidents!E:E,Suivi_Incidents!B:B,A7,Suivi_Incidents!C:C,"&gt;="&amp;StartMonth,Suivi_Incidents!C:C,"&lt;="&amp;EndMonth)-SUMIFS(Suivi_Incidents!G:G,Suivi_Incidents!B:B,A7,Suivi_Incidents!C:C,"&gt;="&amp;StartMonth,Suivi_Incidents!C:C,"&lt;="&amp;EndMonth)-MIN(  SUMIFS(Suivi_Incidents!E:E,Suivi_Incidents!B:B,A7,Suivi_Incidents!H:H,"Maintenance",Suivi_Incidents!C:C,"&gt;="&amp;StartMonth,Suivi_Incidents!C:C,"&lt;="&amp;EndMonth),  IFERROR(INDEX(Catalogue_Services!G:G,MATCH(A7,Catalogue_Services!A:A,0)),0)),0)</f>
        <v/>
      </c>
      <c r="G7" s="8">
        <f>IFERROR(IF(E7&gt;0,1-(F7/E7),""),"")</f>
        <v/>
      </c>
      <c r="H7" s="8">
        <f>IFERROR(INDEX(Paramètres!E:E,MATCH(B7,Paramètres!D:D,0)),"")</f>
        <v/>
      </c>
      <c r="I7" s="8">
        <f>IF(OR(G7="",H7=""),"",G7-H7)</f>
        <v/>
      </c>
      <c r="J7" s="5">
        <f>IF(G7="","",IF(G7&gt;=H7,"OK","NOK"))</f>
        <v/>
      </c>
      <c r="K7" s="6">
        <f>IFERROR(F7*D7,0)</f>
        <v/>
      </c>
      <c r="L7" s="7">
        <f>IFERROR(E7*(1-H7),0)</f>
        <v/>
      </c>
      <c r="M7" s="7">
        <f>MAX(0,F7-L7)</f>
        <v/>
      </c>
      <c r="N7" s="6">
        <f>M7*D7</f>
        <v/>
      </c>
      <c r="O7" s="7">
        <f>IFERROR(COUNTIFS(Suivi_Incidents!B:B,A7,Suivi_Incidents!C:C,"&gt;="&amp;StartMonth,Suivi_Incidents!C:C,"&lt;="&amp;EndMonth),0)</f>
        <v/>
      </c>
      <c r="P7" s="7">
        <f>IFERROR(AVERAGEIFS(Suivi_Incidents!E:E,Suivi_Incidents!B:B,A7,Suivi_Incidents!C:C,"&gt;="&amp;StartMonth,Suivi_Incidents!C:C,"&lt;="&amp;EndMonth),"")</f>
        <v/>
      </c>
      <c r="Q7" s="7">
        <f>IFERROR(E7/O7,"")</f>
        <v/>
      </c>
      <c r="R7" s="7">
        <f>IFERROR(SUMIFS(Suivi_Incidents!E:E,Suivi_Incidents!B:B,A7,Suivi_Incidents!H:H,"Maintenance",Suivi_Incidents!C:C,"&gt;="&amp;StartMonth,Suivi_Incidents!C:C,"&lt;="&amp;EndMonth),0)</f>
        <v/>
      </c>
      <c r="S7" s="7">
        <f>MAX(0,IFERROR(INDEX(Catalogue_Services!G:G,MATCH(A7,Catalogue_Services!A:A,0)),0)-R7)</f>
        <v/>
      </c>
    </row>
    <row r="8">
      <c r="A8" s="5" t="inlineStr">
        <is>
          <t>TOTAL / MOYENNE</t>
        </is>
      </c>
      <c r="B8" s="5">
        <f>IFERROR(INDEX(Catalogue_Services!B:B,MATCH(A8,Catalogue_Services!A:A,0)),"")</f>
        <v/>
      </c>
      <c r="C8" s="5">
        <f>IFERROR(INDEX(Catalogue_Services!E:E,MATCH(A8,Catalogue_Services!A:A,0)),"")</f>
        <v/>
      </c>
      <c r="D8" s="6">
        <f>IFERROR(INDEX(Catalogue_Services!F:F,MATCH(A8,Catalogue_Services!A:A,0)),0)</f>
        <v/>
      </c>
      <c r="E8" s="7">
        <f>IF(C8="24/7",(EndMonth-StartMonth+1)*24*60,IF(IncludeWeekends="Oui",(EndMonth-StartMonth+1)*BizHoursPerDay*60,IFERROR(NETWORKDAYS.INTL(StartMonth,EndMonth,1),NETWORKDAYS(StartMonth,EndMonth))*BizHoursPerDay*60))</f>
        <v/>
      </c>
      <c r="F8" s="7">
        <f>IFERROR(SUMIFS(Suivi_Incidents!E:E,Suivi_Incidents!B:B,A8,Suivi_Incidents!C:C,"&gt;="&amp;StartMonth,Suivi_Incidents!C:C,"&lt;="&amp;EndMonth)-SUMIFS(Suivi_Incidents!G:G,Suivi_Incidents!B:B,A8,Suivi_Incidents!C:C,"&gt;="&amp;StartMonth,Suivi_Incidents!C:C,"&lt;="&amp;EndMonth)-MIN(  SUMIFS(Suivi_Incidents!E:E,Suivi_Incidents!B:B,A8,Suivi_Incidents!H:H,"Maintenance",Suivi_Incidents!C:C,"&gt;="&amp;StartMonth,Suivi_Incidents!C:C,"&lt;="&amp;EndMonth),  IFERROR(INDEX(Catalogue_Services!G:G,MATCH(A8,Catalogue_Services!A:A,0)),0)),0)</f>
        <v/>
      </c>
      <c r="G8" s="8">
        <f>IFERROR(IF(E8&gt;0,1-(F8/E8),""),"")</f>
        <v/>
      </c>
      <c r="H8" s="8">
        <f>IFERROR(INDEX(Paramètres!E:E,MATCH(B8,Paramètres!D:D,0)),"")</f>
        <v/>
      </c>
      <c r="I8" s="8">
        <f>IF(OR(G8="",H8=""),"",G8-H8)</f>
        <v/>
      </c>
      <c r="J8" s="5">
        <f>IF(G8="","",IF(G8&gt;=H8,"OK","NOK"))</f>
        <v/>
      </c>
      <c r="K8" s="6">
        <f>IFERROR(F8*D8,0)</f>
        <v/>
      </c>
      <c r="L8" s="7">
        <f>IFERROR(E8*(1-H8),0)</f>
        <v/>
      </c>
      <c r="M8" s="7">
        <f>MAX(0,F8-L8)</f>
        <v/>
      </c>
      <c r="N8" s="6">
        <f>M8*D8</f>
        <v/>
      </c>
      <c r="O8" s="7">
        <f>IFERROR(COUNTIFS(Suivi_Incidents!B:B,A8,Suivi_Incidents!C:C,"&gt;="&amp;StartMonth,Suivi_Incidents!C:C,"&lt;="&amp;EndMonth),0)</f>
        <v/>
      </c>
      <c r="P8" s="7">
        <f>IFERROR(AVERAGEIFS(Suivi_Incidents!E:E,Suivi_Incidents!B:B,A8,Suivi_Incidents!C:C,"&gt;="&amp;StartMonth,Suivi_Incidents!C:C,"&lt;="&amp;EndMonth),"")</f>
        <v/>
      </c>
      <c r="Q8" s="7">
        <f>IFERROR(E8/O8,"")</f>
        <v/>
      </c>
      <c r="R8" s="7">
        <f>IFERROR(SUMIFS(Suivi_Incidents!E:E,Suivi_Incidents!B:B,A8,Suivi_Incidents!H:H,"Maintenance",Suivi_Incidents!C:C,"&gt;="&amp;StartMonth,Suivi_Incidents!C:C,"&lt;="&amp;EndMonth),0)</f>
        <v/>
      </c>
      <c r="S8" s="7">
        <f>MAX(0,IFERROR(INDEX(Catalogue_Services!G:G,MATCH(A8,Catalogue_Services!A:A,0)),0)-R8)</f>
        <v/>
      </c>
    </row>
    <row r="9">
      <c r="A9" s="9" t="inlineStr">
        <is>
          <t>TOTAL / MOYENNE</t>
        </is>
      </c>
      <c r="B9" s="9">
        <f>IFERROR(INDEX(Catalogue_Services!B:B,MATCH(A9,Catalogue_Services!A:A,0)),"")</f>
        <v/>
      </c>
      <c r="C9" s="9">
        <f>IFERROR(INDEX(Catalogue_Services!E:E,MATCH(A9,Catalogue_Services!A:A,0)),"")</f>
        <v/>
      </c>
      <c r="D9" s="10">
        <f>IFERROR(INDEX(Catalogue_Services!F:F,MATCH(A9,Catalogue_Services!A:A,0)),0)</f>
        <v/>
      </c>
      <c r="E9" s="11">
        <f>IF(C9="24/7",(EndMonth-StartMonth+1)*24*60,IF(IncludeWeekends="Oui",(EndMonth-StartMonth+1)*BizHoursPerDay*60,IFERROR(NETWORKDAYS.INTL(StartMonth,EndMonth,1),NETWORKDAYS(StartMonth,EndMonth))*BizHoursPerDay*60))</f>
        <v/>
      </c>
      <c r="F9" s="11">
        <f>IFERROR(SUMIFS(Suivi_Incidents!E:E,Suivi_Incidents!B:B,A9,Suivi_Incidents!C:C,"&gt;="&amp;StartMonth,Suivi_Incidents!C:C,"&lt;="&amp;EndMonth)-SUMIFS(Suivi_Incidents!G:G,Suivi_Incidents!B:B,A9,Suivi_Incidents!C:C,"&gt;="&amp;StartMonth,Suivi_Incidents!C:C,"&lt;="&amp;EndMonth)-MIN(  SUMIFS(Suivi_Incidents!E:E,Suivi_Incidents!B:B,A9,Suivi_Incidents!H:H,"Maintenance",Suivi_Incidents!C:C,"&gt;="&amp;StartMonth,Suivi_Incidents!C:C,"&lt;="&amp;EndMonth),  IFERROR(INDEX(Catalogue_Services!G:G,MATCH(A9,Catalogue_Services!A:A,0)),0)),0)</f>
        <v/>
      </c>
      <c r="G9" s="12">
        <f>IFERROR(IF(E9&gt;0,1-(F9/E9),""),"")</f>
        <v/>
      </c>
      <c r="H9" s="12">
        <f>IFERROR(INDEX(Paramètres!E:E,MATCH(B9,Paramètres!D:D,0)),"")</f>
        <v/>
      </c>
      <c r="I9" s="12">
        <f>IF(OR(G9="",H9=""),"",G9-H9)</f>
        <v/>
      </c>
      <c r="J9" s="9">
        <f>IF(G9="","",IF(G9&gt;=H9,"OK","NOK"))</f>
        <v/>
      </c>
      <c r="K9" s="10">
        <f>IFERROR(F9*D9,0)</f>
        <v/>
      </c>
      <c r="L9" s="11">
        <f>IFERROR(E9*(1-H9),0)</f>
        <v/>
      </c>
      <c r="M9" s="11">
        <f>MAX(0,F9-L9)</f>
        <v/>
      </c>
      <c r="N9" s="10">
        <f>M9*D9</f>
        <v/>
      </c>
      <c r="O9" s="7">
        <f>IFERROR(COUNTIFS(Suivi_Incidents!B:B,A9,Suivi_Incidents!C:C,"&gt;="&amp;StartMonth,Suivi_Incidents!C:C,"&lt;="&amp;EndMonth),0)</f>
        <v/>
      </c>
      <c r="P9" s="7">
        <f>IFERROR(AVERAGEIFS(Suivi_Incidents!E:E,Suivi_Incidents!B:B,A9,Suivi_Incidents!C:C,"&gt;="&amp;StartMonth,Suivi_Incidents!C:C,"&lt;="&amp;EndMonth),"")</f>
        <v/>
      </c>
      <c r="Q9" s="7">
        <f>IFERROR(E9/O9,"")</f>
        <v/>
      </c>
      <c r="R9" s="7">
        <f>IFERROR(SUMIFS(Suivi_Incidents!E:E,Suivi_Incidents!B:B,A9,Suivi_Incidents!H:H,"Maintenance",Suivi_Incidents!C:C,"&gt;="&amp;StartMonth,Suivi_Incidents!C:C,"&lt;="&amp;EndMonth),0)</f>
        <v/>
      </c>
      <c r="S9" s="7">
        <f>MAX(0,IFERROR(INDEX(Catalogue_Services!G:G,MATCH(A9,Catalogue_Services!A:A,0)),0)-R9)</f>
        <v/>
      </c>
    </row>
    <row r="10">
      <c r="A10" s="9" t="inlineStr">
        <is>
          <t>TOTAL / MOYENNE</t>
        </is>
      </c>
      <c r="B10" s="9">
        <f>IFERROR(INDEX(Catalogue_Services!B:B,MATCH(A10,Catalogue_Services!A:A,0)),"")</f>
        <v/>
      </c>
      <c r="C10" s="9">
        <f>IFERROR(INDEX(Catalogue_Services!E:E,MATCH(A10,Catalogue_Services!A:A,0)),"")</f>
        <v/>
      </c>
      <c r="D10" s="10">
        <f>IFERROR(INDEX(Catalogue_Services!F:F,MATCH(A10,Catalogue_Services!A:A,0)),0)</f>
        <v/>
      </c>
      <c r="E10" s="11">
        <f>IF(C10="24/7",(EndMonth-StartMonth+1)*24*60,IF(IncludeWeekends="Oui",(EndMonth-StartMonth+1)*BizHoursPerDay*60,IFERROR(NETWORKDAYS.INTL(StartMonth,EndMonth,1),NETWORKDAYS(StartMonth,EndMonth))*BizHoursPerDay*60))</f>
        <v/>
      </c>
      <c r="F10" s="11">
        <f>IFERROR(SUMIFS(Suivi_Incidents!E:E,Suivi_Incidents!B:B,A10,Suivi_Incidents!C:C,"&gt;="&amp;StartMonth,Suivi_Incidents!C:C,"&lt;="&amp;EndMonth)-SUMIFS(Suivi_Incidents!G:G,Suivi_Incidents!B:B,A10,Suivi_Incidents!C:C,"&gt;="&amp;StartMonth,Suivi_Incidents!C:C,"&lt;="&amp;EndMonth)-MIN(  SUMIFS(Suivi_Incidents!E:E,Suivi_Incidents!B:B,A10,Suivi_Incidents!H:H,"Maintenance",Suivi_Incidents!C:C,"&gt;="&amp;StartMonth,Suivi_Incidents!C:C,"&lt;="&amp;EndMonth),  IFERROR(INDEX(Catalogue_Services!G:G,MATCH(A10,Catalogue_Services!A:A,0)),0)),0)</f>
        <v/>
      </c>
      <c r="G10" s="12">
        <f>IFERROR(IF(E10&gt;0,1-(F10/E10),""),"")</f>
        <v/>
      </c>
      <c r="H10" s="12">
        <f>IFERROR(INDEX(Paramètres!E:E,MATCH(B10,Paramètres!D:D,0)),"")</f>
        <v/>
      </c>
      <c r="I10" s="12">
        <f>IF(OR(G10="",H10=""),"",G10-H10)</f>
        <v/>
      </c>
      <c r="J10" s="9">
        <f>IF(G10="","",IF(G10&gt;=H10,"OK","NOK"))</f>
        <v/>
      </c>
      <c r="K10" s="10">
        <f>IFERROR(F10*D10,0)</f>
        <v/>
      </c>
      <c r="L10" s="11">
        <f>IFERROR(E10*(1-H10),0)</f>
        <v/>
      </c>
      <c r="M10" s="11">
        <f>MAX(0,F10-L10)</f>
        <v/>
      </c>
      <c r="N10" s="10">
        <f>M10*D10</f>
        <v/>
      </c>
      <c r="O10" s="11">
        <f>IFERROR(COUNTIFS(Suivi_Incidents!B:B,A10,Suivi_Incidents!C:C,"&gt;="&amp;StartMonth,Suivi_Incidents!C:C,"&lt;="&amp;EndMonth),0)</f>
        <v/>
      </c>
      <c r="P10" s="11">
        <f>IFERROR(AVERAGEIFS(Suivi_Incidents!E:E,Suivi_Incidents!B:B,A10,Suivi_Incidents!C:C,"&gt;="&amp;StartMonth,Suivi_Incidents!C:C,"&lt;="&amp;EndMonth),"")</f>
        <v/>
      </c>
      <c r="Q10" s="11">
        <f>IFERROR(E10/O10,"")</f>
        <v/>
      </c>
      <c r="R10" s="11">
        <f>IFERROR(SUMIFS(Suivi_Incidents!E:E,Suivi_Incidents!B:B,A10,Suivi_Incidents!H:H,"Maintenance",Suivi_Incidents!C:C,"&gt;="&amp;StartMonth,Suivi_Incidents!C:C,"&lt;="&amp;EndMonth),0)</f>
        <v/>
      </c>
      <c r="S10" s="11">
        <f>MAX(0,IFERROR(INDEX(Catalogue_Services!G:G,MATCH(A10,Catalogue_Services!A:A,0)),0)-R10)</f>
        <v/>
      </c>
    </row>
    <row r="11">
      <c r="A11" s="5" t="n"/>
      <c r="B11" s="5" t="n"/>
      <c r="C11" s="5" t="n"/>
      <c r="D11" s="6" t="n"/>
      <c r="E11" s="7" t="n"/>
      <c r="F11" s="7" t="n"/>
      <c r="G11" s="8" t="n"/>
      <c r="H11" s="8" t="n"/>
      <c r="I11" s="8" t="n"/>
      <c r="J11" s="5" t="n"/>
      <c r="K11" s="6" t="n"/>
      <c r="L11" s="7" t="n"/>
      <c r="M11" s="7" t="n"/>
      <c r="N11" s="6" t="n"/>
    </row>
    <row r="12">
      <c r="A12" s="5" t="n"/>
      <c r="B12" s="5" t="n"/>
      <c r="C12" s="5" t="n"/>
      <c r="D12" s="6" t="n"/>
      <c r="E12" s="7" t="n"/>
      <c r="F12" s="7" t="n"/>
      <c r="G12" s="8" t="n"/>
      <c r="H12" s="8" t="n"/>
      <c r="I12" s="8" t="n"/>
      <c r="J12" s="5" t="n"/>
      <c r="K12" s="6" t="n"/>
      <c r="L12" s="7" t="n"/>
      <c r="M12" s="7" t="n"/>
      <c r="N12" s="6" t="n"/>
    </row>
    <row r="13">
      <c r="A13" s="5" t="n"/>
      <c r="B13" s="5" t="n"/>
      <c r="C13" s="5" t="n"/>
      <c r="D13" s="6" t="n"/>
      <c r="E13" s="7" t="n"/>
      <c r="F13" s="7" t="n"/>
      <c r="G13" s="8" t="n"/>
      <c r="H13" s="8" t="n"/>
      <c r="I13" s="8" t="n"/>
      <c r="J13" s="5" t="n"/>
      <c r="K13" s="6" t="n"/>
      <c r="L13" s="7" t="n"/>
      <c r="M13" s="7" t="n"/>
      <c r="N13" s="6" t="n"/>
    </row>
    <row r="14">
      <c r="A14" s="5" t="n"/>
      <c r="B14" s="5" t="n"/>
      <c r="C14" s="5" t="n"/>
      <c r="D14" s="6" t="n"/>
      <c r="E14" s="7" t="n"/>
      <c r="F14" s="7" t="n"/>
      <c r="G14" s="8" t="n"/>
      <c r="H14" s="8" t="n"/>
      <c r="I14" s="8" t="n"/>
      <c r="J14" s="5" t="n"/>
      <c r="K14" s="6" t="n"/>
      <c r="L14" s="7" t="n"/>
      <c r="M14" s="7" t="n"/>
      <c r="N14" s="6" t="n"/>
    </row>
    <row r="15">
      <c r="A15" s="5" t="n"/>
      <c r="B15" s="5" t="n"/>
      <c r="C15" s="5" t="n"/>
      <c r="D15" s="6" t="n"/>
      <c r="E15" s="7" t="n"/>
      <c r="F15" s="7" t="n"/>
      <c r="G15" s="8" t="n"/>
      <c r="H15" s="8" t="n"/>
      <c r="I15" s="8" t="n"/>
      <c r="J15" s="5" t="n"/>
      <c r="K15" s="6" t="n"/>
      <c r="L15" s="7" t="n"/>
      <c r="M15" s="7" t="n"/>
      <c r="N15" s="6" t="n"/>
    </row>
    <row r="16">
      <c r="A16" s="5" t="n"/>
      <c r="B16" s="5" t="n"/>
      <c r="C16" s="5" t="n"/>
      <c r="D16" s="6" t="n"/>
      <c r="E16" s="7" t="n"/>
      <c r="F16" s="7" t="n"/>
      <c r="G16" s="8" t="n"/>
      <c r="H16" s="8" t="n"/>
      <c r="I16" s="8" t="n"/>
      <c r="J16" s="5" t="n"/>
      <c r="K16" s="6" t="n"/>
      <c r="L16" s="7" t="n"/>
      <c r="M16" s="7" t="n"/>
      <c r="N16" s="6" t="n"/>
    </row>
    <row r="17">
      <c r="A17" s="5" t="n"/>
      <c r="B17" s="5" t="n"/>
      <c r="C17" s="5" t="n"/>
      <c r="D17" s="6" t="n"/>
      <c r="E17" s="7" t="n"/>
      <c r="F17" s="7" t="n"/>
      <c r="G17" s="8" t="n"/>
      <c r="H17" s="8" t="n"/>
      <c r="I17" s="8" t="n"/>
      <c r="J17" s="5" t="n"/>
      <c r="K17" s="6" t="n"/>
      <c r="L17" s="7" t="n"/>
      <c r="M17" s="7" t="n"/>
      <c r="N17" s="6" t="n"/>
    </row>
    <row r="18">
      <c r="A18" s="5" t="n"/>
      <c r="B18" s="5" t="n"/>
      <c r="C18" s="5" t="n"/>
      <c r="D18" s="6" t="n"/>
      <c r="E18" s="7" t="n"/>
      <c r="F18" s="7" t="n"/>
      <c r="G18" s="8" t="n"/>
      <c r="H18" s="8" t="n"/>
      <c r="I18" s="8" t="n"/>
      <c r="J18" s="5" t="n"/>
      <c r="K18" s="6" t="n"/>
      <c r="L18" s="7" t="n"/>
      <c r="M18" s="7" t="n"/>
      <c r="N18" s="6" t="n"/>
    </row>
    <row r="19">
      <c r="A19" s="5" t="n"/>
      <c r="B19" s="5" t="n"/>
      <c r="C19" s="5" t="n"/>
      <c r="D19" s="6" t="n"/>
      <c r="E19" s="7" t="n"/>
      <c r="F19" s="7" t="n"/>
      <c r="G19" s="8" t="n"/>
      <c r="H19" s="8" t="n"/>
      <c r="I19" s="8" t="n"/>
      <c r="J19" s="5" t="n"/>
      <c r="K19" s="6" t="n"/>
      <c r="L19" s="7" t="n"/>
      <c r="M19" s="7" t="n"/>
      <c r="N19" s="6" t="n"/>
    </row>
    <row r="20">
      <c r="A20" s="5" t="n"/>
      <c r="B20" s="5" t="n"/>
      <c r="C20" s="5" t="n"/>
      <c r="D20" s="6" t="n"/>
      <c r="E20" s="7" t="n"/>
      <c r="F20" s="7" t="n"/>
      <c r="G20" s="8" t="n"/>
      <c r="H20" s="8" t="n"/>
      <c r="I20" s="8" t="n"/>
      <c r="J20" s="5" t="n"/>
      <c r="K20" s="6" t="n"/>
      <c r="L20" s="7" t="n"/>
      <c r="M20" s="7" t="n"/>
      <c r="N20" s="6" t="n"/>
    </row>
    <row r="21">
      <c r="A21" s="5" t="n"/>
      <c r="B21" s="5" t="n"/>
      <c r="C21" s="5" t="n"/>
      <c r="D21" s="6" t="n"/>
      <c r="E21" s="7" t="n"/>
      <c r="F21" s="7" t="n"/>
      <c r="G21" s="8" t="n"/>
      <c r="H21" s="8" t="n"/>
      <c r="I21" s="8" t="n"/>
      <c r="J21" s="5" t="n"/>
      <c r="K21" s="6" t="n"/>
      <c r="L21" s="7" t="n"/>
      <c r="M21" s="7" t="n"/>
      <c r="N21" s="6" t="n"/>
    </row>
    <row r="22">
      <c r="A22" s="5" t="n"/>
      <c r="B22" s="5" t="n"/>
      <c r="C22" s="5" t="n"/>
      <c r="D22" s="6" t="n"/>
      <c r="E22" s="7" t="n"/>
      <c r="F22" s="7" t="n"/>
      <c r="G22" s="8" t="n"/>
      <c r="H22" s="8" t="n"/>
      <c r="I22" s="8" t="n"/>
      <c r="J22" s="5" t="n"/>
      <c r="K22" s="6" t="n"/>
      <c r="L22" s="7" t="n"/>
      <c r="M22" s="7" t="n"/>
      <c r="N22" s="6" t="n"/>
    </row>
    <row r="23">
      <c r="A23" s="5" t="n"/>
      <c r="B23" s="5" t="n"/>
      <c r="C23" s="5" t="n"/>
      <c r="D23" s="6" t="n"/>
      <c r="E23" s="7" t="n"/>
      <c r="F23" s="7" t="n"/>
      <c r="G23" s="8" t="n"/>
      <c r="H23" s="8" t="n"/>
      <c r="I23" s="8" t="n"/>
      <c r="J23" s="5" t="n"/>
      <c r="K23" s="6" t="n"/>
      <c r="L23" s="7" t="n"/>
      <c r="M23" s="7" t="n"/>
      <c r="N23" s="6" t="n"/>
    </row>
    <row r="24">
      <c r="A24" s="5" t="n"/>
      <c r="B24" s="5" t="n"/>
      <c r="C24" s="5" t="n"/>
      <c r="D24" s="6" t="n"/>
      <c r="E24" s="7" t="n"/>
      <c r="F24" s="7" t="n"/>
      <c r="G24" s="8" t="n"/>
      <c r="H24" s="8" t="n"/>
      <c r="I24" s="8" t="n"/>
      <c r="J24" s="5" t="n"/>
      <c r="K24" s="6" t="n"/>
      <c r="L24" s="7" t="n"/>
      <c r="M24" s="7" t="n"/>
      <c r="N24" s="6" t="n"/>
    </row>
    <row r="25">
      <c r="A25" s="5" t="n"/>
      <c r="B25" s="5" t="n"/>
      <c r="C25" s="5" t="n"/>
      <c r="D25" s="6" t="n"/>
      <c r="E25" s="7" t="n"/>
      <c r="F25" s="7" t="n"/>
      <c r="G25" s="8" t="n"/>
      <c r="H25" s="8" t="n"/>
      <c r="I25" s="8" t="n"/>
      <c r="J25" s="5" t="n"/>
      <c r="K25" s="6" t="n"/>
      <c r="L25" s="7" t="n"/>
      <c r="M25" s="7" t="n"/>
      <c r="N25" s="6" t="n"/>
    </row>
    <row r="26">
      <c r="A26" s="5" t="n"/>
      <c r="B26" s="5" t="n"/>
      <c r="C26" s="5" t="n"/>
      <c r="D26" s="6" t="n"/>
      <c r="E26" s="7" t="n"/>
      <c r="F26" s="7" t="n"/>
      <c r="G26" s="8" t="n"/>
      <c r="H26" s="8" t="n"/>
      <c r="I26" s="8" t="n"/>
      <c r="J26" s="5" t="n"/>
      <c r="K26" s="6" t="n"/>
      <c r="L26" s="7" t="n"/>
      <c r="M26" s="7" t="n"/>
      <c r="N26" s="6" t="n"/>
    </row>
    <row r="27">
      <c r="A27" s="5" t="n"/>
      <c r="B27" s="5" t="n"/>
      <c r="C27" s="5" t="n"/>
      <c r="D27" s="6" t="n"/>
      <c r="E27" s="7" t="n"/>
      <c r="F27" s="7" t="n"/>
      <c r="G27" s="8" t="n"/>
      <c r="H27" s="8" t="n"/>
      <c r="I27" s="8" t="n"/>
      <c r="J27" s="5" t="n"/>
      <c r="K27" s="6" t="n"/>
      <c r="L27" s="7" t="n"/>
      <c r="M27" s="7" t="n"/>
      <c r="N27" s="6" t="n"/>
    </row>
  </sheetData>
  <mergeCells count="1">
    <mergeCell ref="A1:S1"/>
  </mergeCells>
  <conditionalFormatting sqref="J3:J9">
    <cfRule type="expression" priority="1" dxfId="0">
      <formula>$J3="OK"</formula>
    </cfRule>
    <cfRule type="expression" priority="2" dxfId="1">
      <formula>$J3="NOK"</formula>
    </cfRule>
  </conditionalFormatting>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30" customWidth="1" min="1" max="1"/>
    <col width="40" customWidth="1" min="2" max="2"/>
    <col width="12" customWidth="1" min="3" max="3"/>
    <col width="12" customWidth="1" min="4" max="4"/>
    <col width="12" customWidth="1" min="5" max="5"/>
    <col width="12" customWidth="1" min="6" max="6"/>
  </cols>
  <sheetData>
    <row r="1">
      <c r="A1" s="1" t="inlineStr">
        <is>
          <t>SLA — Vue d'ensemble</t>
        </is>
      </c>
    </row>
    <row r="3">
      <c r="A3" s="13" t="inlineStr">
        <is>
          <t>Mois analysé</t>
        </is>
      </c>
      <c r="B3" s="5">
        <f>YEAR(StartMonth)&amp;"-"&amp;TEXT(MONTH(StartMonth),"00")&amp;"-"&amp;TEXT(DAY(StartMonth),"00")&amp;" → "&amp;YEAR(EndMonth)&amp;"-"&amp;TEXT(MONTH(EndMonth),"00")&amp;"-"&amp;TEXT(DAY(EndMonth),"00")</f>
        <v/>
      </c>
      <c r="D3" s="9" t="inlineStr">
        <is>
          <t>Top 3 incidents par durée (min)</t>
        </is>
      </c>
      <c r="E3" s="5" t="n"/>
      <c r="F3" s="5" t="n"/>
      <c r="G3" s="5" t="n"/>
    </row>
    <row r="4">
      <c r="A4" s="13" t="inlineStr">
        <is>
          <t>Disponibilité moyenne (pondérée minutes)</t>
        </is>
      </c>
      <c r="B4" s="5">
        <f>IFERROR(SUMPRODUCT(SLA_Calcul!G3:G9,SLA_Calcul!E3:E9)/SUM(SLA_Calcul!E3:E9),"")</f>
        <v/>
      </c>
      <c r="D4" s="5" t="inlineStr">
        <is>
          <t>1er</t>
        </is>
      </c>
      <c r="E4" s="5">
        <f>LARGE(Suivi_Incidents!E:E,1)</f>
        <v/>
      </c>
      <c r="F4" s="5">
        <f>INDEX(Suivi_Incidents!A:A,MATCH(E4,Suivi_Incidents!E:E,0))</f>
        <v/>
      </c>
      <c r="G4" s="5">
        <f>INDEX(Suivi_Incidents!B:B,MATCH(E4,Suivi_Incidents!E:E,0))</f>
        <v/>
      </c>
    </row>
    <row r="5">
      <c r="A5" s="13" t="inlineStr">
        <is>
          <t>Taux de conformité (services OK)</t>
        </is>
      </c>
      <c r="B5" s="5">
        <f>IFERROR(COUNTIF(SLA_Calcul!J3:J9,"OK")/COUNTA(SLA_Calcul!A3:A9),"")</f>
        <v/>
      </c>
      <c r="D5" s="5" t="inlineStr">
        <is>
          <t>2e</t>
        </is>
      </c>
      <c r="E5" s="5">
        <f>LARGE(Suivi_Incidents!E:E,2)</f>
        <v/>
      </c>
      <c r="F5" s="5">
        <f>INDEX(Suivi_Incidents!A:A,MATCH(E5,Suivi_Incidents!E:E,0))</f>
        <v/>
      </c>
      <c r="G5" s="5">
        <f>INDEX(Suivi_Incidents!B:B,MATCH(E5,Suivi_Incidents!E:E,0))</f>
        <v/>
      </c>
    </row>
    <row r="6">
      <c r="A6" s="13" t="inlineStr">
        <is>
          <t>Indisponibilité totale (min)</t>
        </is>
      </c>
      <c r="B6" s="5">
        <f>SLA_Calcul!F10</f>
        <v/>
      </c>
      <c r="D6" s="5" t="inlineStr">
        <is>
          <t>3e</t>
        </is>
      </c>
      <c r="E6" s="5">
        <f>LARGE(Suivi_Incidents!E:E,3)</f>
        <v/>
      </c>
      <c r="F6" s="5">
        <f>INDEX(Suivi_Incidents!A:A,MATCH(E6,Suivi_Incidents!E:E,0))</f>
        <v/>
      </c>
      <c r="G6" s="5">
        <f>INDEX(Suivi_Incidents!B:B,MATCH(E6,Suivi_Incidents!E:E,0))</f>
        <v/>
      </c>
    </row>
    <row r="7">
      <c r="A7" s="13" t="inlineStr">
        <is>
          <t>Pénalité totale</t>
        </is>
      </c>
      <c r="B7" s="5">
        <f>SLA_Calcul!K10</f>
        <v/>
      </c>
    </row>
    <row r="8">
      <c r="A8" s="13" t="inlineStr">
        <is>
          <t>Incidents (total)</t>
        </is>
      </c>
      <c r="B8" s="5">
        <f>SLA_Calcul!O10</f>
        <v/>
      </c>
    </row>
    <row r="9">
      <c r="A9" s="13" t="inlineStr">
        <is>
          <t>MTTR moyen (min)</t>
        </is>
      </c>
      <c r="B9" s="5">
        <f>SLA_Calcul!P10</f>
        <v/>
      </c>
    </row>
    <row r="10">
      <c r="A10" s="13" t="inlineStr">
        <is>
          <t>Maintenance utilisée (min)</t>
        </is>
      </c>
      <c r="B10" s="5">
        <f>SLA_Calcul!R10</f>
        <v/>
      </c>
    </row>
    <row r="11">
      <c r="A11" s="13" t="inlineStr">
        <is>
          <t>Crédit maintenance restant (min)</t>
        </is>
      </c>
      <c r="B11" s="5">
        <f>SLA_Calcul!S10</f>
        <v/>
      </c>
    </row>
    <row r="12">
      <c r="A12" s="13" t="n"/>
      <c r="B12" s="5" t="n"/>
    </row>
    <row r="13">
      <c r="A13" s="13" t="inlineStr">
        <is>
          <t>Top service en risque</t>
        </is>
      </c>
      <c r="B13" s="5">
        <f>INDEX(SLA_Calcul!A3:A9,MATCH(MAX(SLA_Calcul!M3:M9),SLA_Calcul!M3:M9,0))</f>
        <v/>
      </c>
    </row>
    <row r="14">
      <c r="A14" s="13" t="inlineStr">
        <is>
          <t>Surplus downtime (min)</t>
        </is>
      </c>
      <c r="B14" s="5">
        <f>MAX(SLA_Calcul!M3:M9)</f>
        <v/>
      </c>
    </row>
  </sheetData>
  <mergeCells count="1">
    <mergeCell ref="A1:F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2025-10-08T14:19:13Z</dcterms:created>
  <dcterms:modified xmlns:dcterms="http://purl.org/dc/terms/" xmlns:xsi="http://www.w3.org/2001/XMLSchema-instance" xsi:type="dcterms:W3CDTF">2025-10-08T14:19:13Z</dcterms:modified>
</cp:coreProperties>
</file>