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PI" sheetId="1" state="visible" r:id="rId1"/>
    <sheet xmlns:r="http://schemas.openxmlformats.org/officeDocument/2006/relationships" name="Tach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4">
    <font>
      <name val="Calibri"/>
      <family val="2"/>
      <color theme="1"/>
      <sz val="11"/>
      <scheme val="minor"/>
    </font>
    <font>
      <b val="1"/>
      <color rgb="FFFFFFFF"/>
      <sz val="14"/>
    </font>
    <font>
      <b val="1"/>
    </font>
    <font>
      <b val="1"/>
      <color rgb="FFFFFFFF"/>
      <sz val="16"/>
    </font>
  </fonts>
  <fills count="5">
    <fill>
      <patternFill/>
    </fill>
    <fill>
      <patternFill patternType="gray125"/>
    </fill>
    <fill>
      <patternFill patternType="solid">
        <fgColor rgb="FF1F4E78"/>
        <bgColor rgb="FF1F4E78"/>
      </patternFill>
    </fill>
    <fill>
      <patternFill patternType="solid">
        <fgColor rgb="FFDDEBF7"/>
        <bgColor rgb="FFDDEBF7"/>
      </patternFill>
    </fill>
    <fill>
      <patternFill patternType="solid">
        <fgColor rgb="FFF7F7F7"/>
        <bgColor rgb="FFF7F7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3" fillId="2" borderId="0" pivotButton="0" quotePrefix="0" xfId="0"/>
    <xf numFmtId="164" fontId="0" fillId="0" borderId="0" pivotButton="0" quotePrefix="0" xfId="0"/>
    <xf numFmtId="165" fontId="0" fillId="0" borderId="0" pivotButton="0" quotePrefix="0" xfId="0"/>
    <xf numFmtId="0" fontId="1" fillId="2" borderId="0" pivotButton="0" quotePrefix="0" xfId="0"/>
    <xf numFmtId="0" fontId="2" fillId="3" borderId="0" applyAlignment="1" pivotButton="0" quotePrefix="0" xfId="0">
      <alignment vertical="center" wrapText="1"/>
    </xf>
    <xf numFmtId="0" fontId="0" fillId="4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FFFFC000"/>
          <bgColor rgb="FFFFC000"/>
        </patternFill>
      </fill>
    </dxf>
    <dxf>
      <fill>
        <patternFill patternType="solid">
          <fgColor rgb="FF70AD47"/>
          <bgColor rgb="FF70AD47"/>
        </patternFill>
      </fill>
    </dxf>
    <dxf>
      <fill>
        <patternFill patternType="solid">
          <fgColor rgb="FFC00000"/>
          <bgColor rgb="FFC0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'KPI'!E3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'KPI'!$D$4:$D$8</f>
            </numRef>
          </cat>
          <val>
            <numRef>
              <f>'KPI'!$E$4:$E$8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complétion mensuel (exemple)</a:t>
            </a:r>
          </a:p>
        </rich>
      </tx>
    </title>
    <plotArea>
      <lineChart>
        <grouping val="standard"/>
        <ser>
          <idx val="0"/>
          <order val="0"/>
          <tx>
            <strRef>
              <f>'KPI'!B12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'KPI'!$A$13</f>
            </numRef>
          </cat>
          <val>
            <numRef>
              <f>'KPI'!$B$13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9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15</row>
      <rowOff>0</rowOff>
    </from>
    <ext cx="648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 ht="26" customHeight="1">
      <c r="A1" s="1" t="inlineStr">
        <is>
          <t>KPI — Fiche de suivi des tâches</t>
        </is>
      </c>
    </row>
    <row r="3">
      <c r="A3" t="inlineStr">
        <is>
          <t>Total tâches</t>
        </is>
      </c>
      <c r="B3">
        <f>COUNTA(Taches!A3:A1048576)</f>
        <v/>
      </c>
      <c r="D3" t="inlineStr">
        <is>
          <t>Statut</t>
        </is>
      </c>
      <c r="E3" t="inlineStr">
        <is>
          <t>Nombre</t>
        </is>
      </c>
    </row>
    <row r="4">
      <c r="A4" t="inlineStr">
        <is>
          <t>Tâches Fait</t>
        </is>
      </c>
      <c r="B4">
        <f>COUNTIF(Taches!E3:E1048576,"Fait")</f>
        <v/>
      </c>
      <c r="D4" t="inlineStr">
        <is>
          <t>À faire</t>
        </is>
      </c>
      <c r="E4">
        <f>COUNTIF(Taches!E3:E1048576,"À faire")</f>
        <v/>
      </c>
    </row>
    <row r="5">
      <c r="A5" t="inlineStr">
        <is>
          <t>Taux de complétion</t>
        </is>
      </c>
      <c r="B5" s="2">
        <f>IFERROR(B4/B3,0)</f>
        <v/>
      </c>
      <c r="D5" t="inlineStr">
        <is>
          <t>En cours</t>
        </is>
      </c>
      <c r="E5">
        <f>COUNTIF(Taches!E3:E1048576,"En cours")</f>
        <v/>
      </c>
    </row>
    <row r="6">
      <c r="A6" t="inlineStr">
        <is>
          <t>Dans les temps (Fait &lt;= Échéance)</t>
        </is>
      </c>
      <c r="B6">
        <f>COUNTIFS(Taches!E3:E1048576,"Fait",Taches!N3:N1048576,0)</f>
        <v/>
      </c>
      <c r="D6" t="inlineStr">
        <is>
          <t>À valider</t>
        </is>
      </c>
      <c r="E6">
        <f>COUNTIF(Taches!E3:E1048576,"À valider")</f>
        <v/>
      </c>
    </row>
    <row r="7">
      <c r="A7" t="inlineStr">
        <is>
          <t>% dans les temps</t>
        </is>
      </c>
      <c r="B7" s="2">
        <f>IFERROR(B6/B4,0)</f>
        <v/>
      </c>
      <c r="D7" t="inlineStr">
        <is>
          <t>Fait</t>
        </is>
      </c>
      <c r="E7">
        <f>COUNTIF(Taches!E3:E1048576,"Fait")</f>
        <v/>
      </c>
    </row>
    <row r="8">
      <c r="A8" t="inlineStr">
        <is>
          <t>Lead time moyen (jours)</t>
        </is>
      </c>
      <c r="B8" s="3">
        <f>IFERROR(AVERAGEIF(Taches!P3:P1048576,"&gt;0",Taches!P3:P1048576),0)</f>
        <v/>
      </c>
      <c r="D8" t="inlineStr">
        <is>
          <t>Bloqué</t>
        </is>
      </c>
      <c r="E8">
        <f>COUNTIF(Taches!E3:E1048576,"Bloqué")</f>
        <v/>
      </c>
    </row>
    <row r="9">
      <c r="A9" t="inlineStr">
        <is>
          <t>% Outcome-ready</t>
        </is>
      </c>
      <c r="B9" s="2">
        <f>IFERROR(COUNTIF(Taches!Q3:Q1048576,"O")/B3,0)</f>
        <v/>
      </c>
    </row>
    <row r="10">
      <c r="A10" t="inlineStr">
        <is>
          <t>Valeur réalisée (€)</t>
        </is>
      </c>
      <c r="B10">
        <f>SUMIFS(Taches!I3:I1048576,Taches!E3:E1048576,"Fait")</f>
        <v/>
      </c>
    </row>
    <row r="12">
      <c r="A12" t="inlineStr">
        <is>
          <t>Mois</t>
        </is>
      </c>
      <c r="B12" t="inlineStr">
        <is>
          <t>Taux</t>
        </is>
      </c>
    </row>
    <row r="13">
      <c r="A13" t="inlineStr">
        <is>
          <t>2025-09</t>
        </is>
      </c>
      <c r="B13" t="inlineStr">
        <is>
          <t>0.00%</t>
        </is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3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</cols>
  <sheetData>
    <row r="1" ht="24" customHeight="1">
      <c r="A1" s="4" t="inlineStr">
        <is>
          <t>Fiche de suivi des tâches — Principe d'or</t>
        </is>
      </c>
    </row>
    <row r="2">
      <c r="A2" s="5" t="inlineStr">
        <is>
          <t>ID</t>
        </is>
      </c>
      <c r="B2" s="5" t="inlineStr">
        <is>
          <t>Résultat attendu</t>
        </is>
      </c>
      <c r="C2" s="5" t="inlineStr">
        <is>
          <t>Responsable (R)</t>
        </is>
      </c>
      <c r="D2" s="5" t="inlineStr">
        <is>
          <t>Échéance</t>
        </is>
      </c>
      <c r="E2" s="5" t="inlineStr">
        <is>
          <t>Statut</t>
        </is>
      </c>
      <c r="F2" s="5" t="inlineStr">
        <is>
          <t>Priorité</t>
        </is>
      </c>
      <c r="G2" s="5" t="inlineStr">
        <is>
          <t>Preuve/Lien</t>
        </is>
      </c>
      <c r="H2" s="5" t="inlineStr">
        <is>
          <t>Effort (h)</t>
        </is>
      </c>
      <c r="I2" s="5" t="inlineStr">
        <is>
          <t>Impact estimé (€)</t>
        </is>
      </c>
      <c r="J2" s="5" t="inlineStr">
        <is>
          <t>Dépendances</t>
        </is>
      </c>
      <c r="K2" s="5" t="inlineStr">
        <is>
          <t>Catégorie</t>
        </is>
      </c>
      <c r="L2" s="5" t="inlineStr">
        <is>
          <t>Tags</t>
        </is>
      </c>
      <c r="M2" s="5" t="inlineStr">
        <is>
          <t>Date création</t>
        </is>
      </c>
      <c r="N2" s="5" t="inlineStr">
        <is>
          <t>Date fin</t>
        </is>
      </c>
      <c r="O2" s="5" t="inlineStr">
        <is>
          <t>Slippage (j)</t>
        </is>
      </c>
      <c r="P2" s="5" t="inlineStr">
        <is>
          <t>Lead time (j)</t>
        </is>
      </c>
      <c r="Q2" s="5" t="inlineStr">
        <is>
          <t>Outcome-ready (O/N)</t>
        </is>
      </c>
    </row>
    <row r="3">
      <c r="A3" s="6" t="inlineStr">
        <is>
          <t>T-001</t>
        </is>
      </c>
      <c r="B3" s="6" t="inlineStr">
        <is>
          <t>Réduire le temps de traitement devis 54h → 28h</t>
        </is>
      </c>
      <c r="C3" s="6" t="inlineStr">
        <is>
          <t>DAF</t>
        </is>
      </c>
      <c r="D3" s="6" t="inlineStr">
        <is>
          <t>2025-09-25</t>
        </is>
      </c>
      <c r="E3" s="6" t="inlineStr">
        <is>
          <t>En cours</t>
        </is>
      </c>
      <c r="F3" s="6" t="inlineStr">
        <is>
          <t>Haute</t>
        </is>
      </c>
      <c r="G3" s="6" t="inlineStr">
        <is>
          <t>FIN-DCF-01</t>
        </is>
      </c>
      <c r="H3" s="6" t="inlineStr">
        <is>
          <t>8</t>
        </is>
      </c>
      <c r="I3" s="6" t="inlineStr">
        <is>
          <t>12000</t>
        </is>
      </c>
      <c r="J3" s="6" t="inlineStr">
        <is>
          <t>Workflow</t>
        </is>
      </c>
      <c r="K3" s="6" t="inlineStr">
        <is>
          <t>Finance</t>
        </is>
      </c>
      <c r="L3" s="6" t="inlineStr">
        <is>
          <t>Devis</t>
        </is>
      </c>
      <c r="M3" s="6" t="inlineStr">
        <is>
          <t>2025-09-12</t>
        </is>
      </c>
      <c r="N3" s="6" t="inlineStr"/>
      <c r="O3" s="6">
        <f>IF([@[Date fin]]="","",MAX([@[Date fin]]-[@[Échéance]],0))</f>
        <v/>
      </c>
      <c r="P3" s="6">
        <f>IF([@[Date fin]]="","",[@[Date fin]]-[@[Date création]])</f>
        <v/>
      </c>
      <c r="Q3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4">
      <c r="A4" t="inlineStr">
        <is>
          <t>T-002</t>
        </is>
      </c>
      <c r="B4" t="inlineStr">
        <is>
          <t>Déployer canary 10% release 1.2 (erreurs 500&lt;0,1%)</t>
        </is>
      </c>
      <c r="C4" t="inlineStr">
        <is>
          <t>PO</t>
        </is>
      </c>
      <c r="D4" t="inlineStr">
        <is>
          <t>2025-09-22</t>
        </is>
      </c>
      <c r="E4" t="inlineStr">
        <is>
          <t>À valider</t>
        </is>
      </c>
      <c r="F4" t="inlineStr">
        <is>
          <t>Moyenne</t>
        </is>
      </c>
      <c r="G4" t="inlineStr">
        <is>
          <t>APM-EXP-1</t>
        </is>
      </c>
      <c r="H4" t="inlineStr">
        <is>
          <t>5</t>
        </is>
      </c>
      <c r="J4" t="inlineStr">
        <is>
          <t>Release 1.2</t>
        </is>
      </c>
      <c r="K4" t="inlineStr">
        <is>
          <t>IT</t>
        </is>
      </c>
      <c r="L4" t="inlineStr">
        <is>
          <t>Release</t>
        </is>
      </c>
      <c r="M4" t="inlineStr">
        <is>
          <t>2025-09-18</t>
        </is>
      </c>
      <c r="N4" t="inlineStr">
        <is>
          <t>2025-09-21</t>
        </is>
      </c>
      <c r="O4">
        <f>IF([@[Date fin]]="","",MAX([@[Date fin]]-[@[Échéance]],0))</f>
        <v/>
      </c>
      <c r="P4">
        <f>IF([@[Date fin]]="","",[@[Date fin]]-[@[Date création]])</f>
        <v/>
      </c>
      <c r="Q4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5">
      <c r="A5" s="6" t="inlineStr">
        <is>
          <t>T-003</t>
        </is>
      </c>
      <c r="B5" s="6" t="inlineStr">
        <is>
          <t>Brief sécurité 3' avant démarrage — 100% shifts</t>
        </is>
      </c>
      <c r="C5" s="6" t="inlineStr">
        <is>
          <t>HSE Manager</t>
        </is>
      </c>
      <c r="D5" s="6" t="inlineStr">
        <is>
          <t>2025-09-23</t>
        </is>
      </c>
      <c r="E5" s="6" t="inlineStr">
        <is>
          <t>À faire</t>
        </is>
      </c>
      <c r="F5" s="6" t="inlineStr">
        <is>
          <t>Haute</t>
        </is>
      </c>
      <c r="G5" s="6" t="inlineStr">
        <is>
          <t>HSE-ZONE-EXP</t>
        </is>
      </c>
      <c r="H5" s="6" t="inlineStr">
        <is>
          <t>2</t>
        </is>
      </c>
      <c r="I5" s="6" t="inlineStr">
        <is>
          <t>800</t>
        </is>
      </c>
      <c r="J5" s="6" t="inlineStr">
        <is>
          <t>-</t>
        </is>
      </c>
      <c r="K5" s="6" t="inlineStr">
        <is>
          <t>HSE</t>
        </is>
      </c>
      <c r="L5" s="6" t="inlineStr">
        <is>
          <t>Sécurité</t>
        </is>
      </c>
      <c r="M5" s="6" t="inlineStr">
        <is>
          <t>2025-09-20</t>
        </is>
      </c>
      <c r="N5" s="6" t="inlineStr"/>
      <c r="O5" s="6">
        <f>IF([@[Date fin]]="","",MAX([@[Date fin]]-[@[Échéance]],0))</f>
        <v/>
      </c>
      <c r="P5" s="6">
        <f>IF([@[Date fin]]="","",[@[Date fin]]-[@[Date création]])</f>
        <v/>
      </c>
      <c r="Q5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6">
      <c r="A6" t="inlineStr">
        <is>
          <t>T-004</t>
        </is>
      </c>
      <c r="B6" t="inlineStr">
        <is>
          <t>Template paramétrage capteurs — 100% postes Ligne A</t>
        </is>
      </c>
      <c r="C6" t="inlineStr">
        <is>
          <t>Méthodes</t>
        </is>
      </c>
      <c r="D6" t="inlineStr">
        <is>
          <t>2025-09-24</t>
        </is>
      </c>
      <c r="E6" t="inlineStr">
        <is>
          <t>Bloqué</t>
        </is>
      </c>
      <c r="F6" t="inlineStr">
        <is>
          <t>Haute</t>
        </is>
      </c>
      <c r="G6" t="inlineStr">
        <is>
          <t>SOP-CAP-01</t>
        </is>
      </c>
      <c r="J6" t="inlineStr">
        <is>
          <t>IT MDM</t>
        </is>
      </c>
      <c r="K6" t="inlineStr">
        <is>
          <t>Maintenance</t>
        </is>
      </c>
      <c r="L6" t="inlineStr">
        <is>
          <t>Capteurs</t>
        </is>
      </c>
      <c r="M6" t="inlineStr">
        <is>
          <t>2025-09-19</t>
        </is>
      </c>
      <c r="O6">
        <f>IF([@[Date fin]]="","",MAX([@[Date fin]]-[@[Échéance]],0))</f>
        <v/>
      </c>
      <c r="P6">
        <f>IF([@[Date fin]]="","",[@[Date fin]]-[@[Date création]])</f>
        <v/>
      </c>
      <c r="Q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7">
      <c r="A7" s="6" t="inlineStr">
        <is>
          <t>T-005</t>
        </is>
      </c>
      <c r="B7" s="6" t="inlineStr">
        <is>
          <t>Nettoyer barèmes remise — référentiel unique CRM</t>
        </is>
      </c>
      <c r="C7" s="6" t="inlineStr">
        <is>
          <t>RevenueOps</t>
        </is>
      </c>
      <c r="D7" s="6" t="inlineStr">
        <is>
          <t>2025-09-27</t>
        </is>
      </c>
      <c r="E7" s="6" t="inlineStr">
        <is>
          <t>En cours</t>
        </is>
      </c>
      <c r="F7" s="6" t="inlineStr">
        <is>
          <t>Moyenne</t>
        </is>
      </c>
      <c r="G7" s="6" t="inlineStr">
        <is>
          <t>CRM-ADMIN</t>
        </is>
      </c>
      <c r="H7" s="6" t="inlineStr">
        <is>
          <t>6</t>
        </is>
      </c>
      <c r="I7" s="6" t="inlineStr"/>
      <c r="J7" s="6" t="inlineStr">
        <is>
          <t>-</t>
        </is>
      </c>
      <c r="K7" s="6" t="inlineStr">
        <is>
          <t>Commercial</t>
        </is>
      </c>
      <c r="L7" s="6" t="inlineStr">
        <is>
          <t>CRM</t>
        </is>
      </c>
      <c r="M7" s="6" t="inlineStr">
        <is>
          <t>2025-09-20</t>
        </is>
      </c>
      <c r="N7" s="6" t="inlineStr"/>
      <c r="O7" s="6">
        <f>IF([@[Date fin]]="","",MAX([@[Date fin]]-[@[Échéance]],0))</f>
        <v/>
      </c>
      <c r="P7" s="6">
        <f>IF([@[Date fin]]="","",[@[Date fin]]-[@[Date création]])</f>
        <v/>
      </c>
      <c r="Q7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8">
      <c r="A8" t="inlineStr">
        <is>
          <t>T-006</t>
        </is>
      </c>
      <c r="B8" t="inlineStr">
        <is>
          <t>Mettre en place FAQ N1 et routage N2 — tickets/j 120→80</t>
        </is>
      </c>
      <c r="C8" t="inlineStr">
        <is>
          <t>Support Lead</t>
        </is>
      </c>
      <c r="D8" t="inlineStr">
        <is>
          <t>2025-09-28</t>
        </is>
      </c>
      <c r="E8" t="inlineStr">
        <is>
          <t>En cours</t>
        </is>
      </c>
      <c r="F8" t="inlineStr">
        <is>
          <t>Moyenne</t>
        </is>
      </c>
      <c r="G8" t="inlineStr">
        <is>
          <t>SUP-FAQ-01</t>
        </is>
      </c>
      <c r="H8" t="inlineStr">
        <is>
          <t>5</t>
        </is>
      </c>
      <c r="I8" t="inlineStr">
        <is>
          <t>3000</t>
        </is>
      </c>
      <c r="J8" t="inlineStr">
        <is>
          <t>IT</t>
        </is>
      </c>
      <c r="K8" t="inlineStr">
        <is>
          <t>Support</t>
        </is>
      </c>
      <c r="L8" t="inlineStr">
        <is>
          <t>ITSM</t>
        </is>
      </c>
      <c r="M8" t="inlineStr">
        <is>
          <t>2025-09-21</t>
        </is>
      </c>
      <c r="N8" t="inlineStr"/>
      <c r="O8">
        <f>IF([@[Date fin]]="","",MAX([@[Date fin]]-[@[Échéance]],0))</f>
        <v/>
      </c>
      <c r="P8">
        <f>IF([@[Date fin]]="","",[@[Date fin]]-[@[Date création]])</f>
        <v/>
      </c>
      <c r="Q8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9">
      <c r="A9" s="6" t="inlineStr">
        <is>
          <t>T-007</t>
        </is>
      </c>
      <c r="B9" s="6" t="inlineStr">
        <is>
          <t>Gabarit de nommage MDM — 100% docs projet conformes</t>
        </is>
      </c>
      <c r="C9" s="6" t="inlineStr">
        <is>
          <t>PMO</t>
        </is>
      </c>
      <c r="D9" s="6" t="inlineStr">
        <is>
          <t>2025-09-26</t>
        </is>
      </c>
      <c r="E9" s="6" t="inlineStr">
        <is>
          <t>À valider</t>
        </is>
      </c>
      <c r="F9" s="6" t="inlineStr">
        <is>
          <t>Haute</t>
        </is>
      </c>
      <c r="G9" s="6" t="inlineStr">
        <is>
          <t>PMO-MDM-02</t>
        </is>
      </c>
      <c r="H9" s="6" t="inlineStr">
        <is>
          <t>6</t>
        </is>
      </c>
      <c r="I9" s="6" t="inlineStr"/>
      <c r="J9" s="6" t="inlineStr">
        <is>
          <t>—</t>
        </is>
      </c>
      <c r="K9" s="6" t="inlineStr">
        <is>
          <t>PMO</t>
        </is>
      </c>
      <c r="L9" s="6" t="inlineStr">
        <is>
          <t>MDM</t>
        </is>
      </c>
      <c r="M9" s="6" t="inlineStr">
        <is>
          <t>2025-09-19</t>
        </is>
      </c>
      <c r="N9" s="6" t="inlineStr">
        <is>
          <t>2025-09-24</t>
        </is>
      </c>
      <c r="O9" s="6">
        <f>IF([@[Date fin]]="","",MAX([@[Date fin]]-[@[Échéance]],0))</f>
        <v/>
      </c>
      <c r="P9" s="6">
        <f>IF([@[Date fin]]="","",[@[Date fin]]-[@[Date création]])</f>
        <v/>
      </c>
      <c r="Q9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0">
      <c r="A10" t="inlineStr">
        <is>
          <t>T-008</t>
        </is>
      </c>
      <c r="B10" t="inlineStr">
        <is>
          <t>Double sourcing ref. C — rupture 5j→1j</t>
        </is>
      </c>
      <c r="C10" t="inlineStr">
        <is>
          <t>Acheteur Senior</t>
        </is>
      </c>
      <c r="D10" t="inlineStr">
        <is>
          <t>2025-09-29</t>
        </is>
      </c>
      <c r="E10" t="inlineStr">
        <is>
          <t>À faire</t>
        </is>
      </c>
      <c r="F10" t="inlineStr">
        <is>
          <t>Haute</t>
        </is>
      </c>
      <c r="G10" t="inlineStr">
        <is>
          <t>ACH-DS-01</t>
        </is>
      </c>
      <c r="H10" t="inlineStr">
        <is>
          <t>7</t>
        </is>
      </c>
      <c r="I10" t="inlineStr">
        <is>
          <t>22000</t>
        </is>
      </c>
      <c r="J10" t="inlineStr">
        <is>
          <t>Supply</t>
        </is>
      </c>
      <c r="K10" t="inlineStr">
        <is>
          <t>Achats</t>
        </is>
      </c>
      <c r="L10" t="inlineStr">
        <is>
          <t>Rupture</t>
        </is>
      </c>
      <c r="M10" t="inlineStr">
        <is>
          <t>2025-09-20</t>
        </is>
      </c>
      <c r="N10" t="inlineStr"/>
      <c r="O10">
        <f>IF([@[Date fin]]="","",MAX([@[Date fin]]-[@[Échéance]],0))</f>
        <v/>
      </c>
      <c r="P10">
        <f>IF([@[Date fin]]="","",[@[Date fin]]-[@[Date création]])</f>
        <v/>
      </c>
      <c r="Q10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1">
      <c r="A11" s="6" t="inlineStr">
        <is>
          <t>T-009</t>
        </is>
      </c>
      <c r="B11" s="6" t="inlineStr">
        <is>
          <t>Brief sécurité 3' — 100% shifts validés S39</t>
        </is>
      </c>
      <c r="C11" s="6" t="inlineStr">
        <is>
          <t>HSE Manager</t>
        </is>
      </c>
      <c r="D11" s="6" t="inlineStr">
        <is>
          <t>2025-09-23</t>
        </is>
      </c>
      <c r="E11" s="6" t="inlineStr">
        <is>
          <t>Fait</t>
        </is>
      </c>
      <c r="F11" s="6" t="inlineStr">
        <is>
          <t>Haute</t>
        </is>
      </c>
      <c r="G11" s="6" t="inlineStr">
        <is>
          <t>HSE-EMARG</t>
        </is>
      </c>
      <c r="H11" s="6" t="inlineStr">
        <is>
          <t>3</t>
        </is>
      </c>
      <c r="I11" s="6" t="inlineStr">
        <is>
          <t>0</t>
        </is>
      </c>
      <c r="J11" s="6" t="inlineStr">
        <is>
          <t>—</t>
        </is>
      </c>
      <c r="K11" s="6" t="inlineStr">
        <is>
          <t>HSE</t>
        </is>
      </c>
      <c r="L11" s="6" t="inlineStr">
        <is>
          <t>Brief</t>
        </is>
      </c>
      <c r="M11" s="6" t="inlineStr">
        <is>
          <t>2025-09-18</t>
        </is>
      </c>
      <c r="N11" s="6" t="inlineStr">
        <is>
          <t>2025-09-22</t>
        </is>
      </c>
      <c r="O11" s="6">
        <f>IF([@[Date fin]]="","",MAX([@[Date fin]]-[@[Échéance]],0))</f>
        <v/>
      </c>
      <c r="P11" s="6">
        <f>IF([@[Date fin]]="","",[@[Date fin]]-[@[Date création]])</f>
        <v/>
      </c>
      <c r="Q11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2">
      <c r="A12" t="inlineStr">
        <is>
          <t>T-010</t>
        </is>
      </c>
      <c r="B12" t="inlineStr">
        <is>
          <t>SMED chariot outils — setup 52→30 min</t>
        </is>
      </c>
      <c r="C12" t="inlineStr">
        <is>
          <t>Méthodes</t>
        </is>
      </c>
      <c r="D12" t="inlineStr">
        <is>
          <t>2025-10-02</t>
        </is>
      </c>
      <c r="E12" t="inlineStr">
        <is>
          <t>En cours</t>
        </is>
      </c>
      <c r="F12" t="inlineStr">
        <is>
          <t>Haute</t>
        </is>
      </c>
      <c r="G12" t="inlineStr">
        <is>
          <t>SMED-M1</t>
        </is>
      </c>
      <c r="H12" t="inlineStr">
        <is>
          <t>10</t>
        </is>
      </c>
      <c r="I12" t="inlineStr">
        <is>
          <t>9000</t>
        </is>
      </c>
      <c r="J12" t="inlineStr">
        <is>
          <t>Prod</t>
        </is>
      </c>
      <c r="K12" t="inlineStr">
        <is>
          <t>Production</t>
        </is>
      </c>
      <c r="L12" t="inlineStr">
        <is>
          <t>SMED</t>
        </is>
      </c>
      <c r="M12" t="inlineStr">
        <is>
          <t>2025-09-19</t>
        </is>
      </c>
      <c r="N12" t="inlineStr"/>
      <c r="O12">
        <f>IF([@[Date fin]]="","",MAX([@[Date fin]]-[@[Échéance]],0))</f>
        <v/>
      </c>
      <c r="P12">
        <f>IF([@[Date fin]]="","",[@[Date fin]]-[@[Date création]])</f>
        <v/>
      </c>
      <c r="Q12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3">
      <c r="A13" s="6" t="inlineStr">
        <is>
          <t>T-011</t>
        </is>
      </c>
      <c r="B13" s="6" t="inlineStr">
        <is>
          <t>Plan glissant + buffer OTD 88→95%</t>
        </is>
      </c>
      <c r="C13" s="6" t="inlineStr">
        <is>
          <t>Planif</t>
        </is>
      </c>
      <c r="D13" s="6" t="inlineStr">
        <is>
          <t>2025-09-30</t>
        </is>
      </c>
      <c r="E13" s="6" t="inlineStr">
        <is>
          <t>En cours</t>
        </is>
      </c>
      <c r="F13" s="6" t="inlineStr">
        <is>
          <t>Moyenne</t>
        </is>
      </c>
      <c r="G13" s="6" t="inlineStr">
        <is>
          <t>SUP-OTD-GLISS</t>
        </is>
      </c>
      <c r="H13" s="6" t="inlineStr">
        <is>
          <t>8</t>
        </is>
      </c>
      <c r="I13" s="6" t="inlineStr">
        <is>
          <t>10000</t>
        </is>
      </c>
      <c r="J13" s="6" t="inlineStr">
        <is>
          <t>Log</t>
        </is>
      </c>
      <c r="K13" s="6" t="inlineStr">
        <is>
          <t>Supply</t>
        </is>
      </c>
      <c r="L13" s="6" t="inlineStr">
        <is>
          <t>OTD</t>
        </is>
      </c>
      <c r="M13" s="6" t="inlineStr">
        <is>
          <t>2025-09-20</t>
        </is>
      </c>
      <c r="N13" s="6" t="inlineStr"/>
      <c r="O13" s="6">
        <f>IF([@[Date fin]]="","",MAX([@[Date fin]]-[@[Échéance]],0))</f>
        <v/>
      </c>
      <c r="P13" s="6">
        <f>IF([@[Date fin]]="","",[@[Date fin]]-[@[Date création]])</f>
        <v/>
      </c>
      <c r="Q13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4">
      <c r="A14" t="inlineStr">
        <is>
          <t>T-012</t>
        </is>
      </c>
      <c r="B14" t="inlineStr">
        <is>
          <t>Capteur humidité grade indus — MTBF 42h→68h</t>
        </is>
      </c>
      <c r="C14" t="inlineStr">
        <is>
          <t>Méthodes</t>
        </is>
      </c>
      <c r="D14" t="inlineStr">
        <is>
          <t>2025-09-25</t>
        </is>
      </c>
      <c r="E14" t="inlineStr">
        <is>
          <t>À valider</t>
        </is>
      </c>
      <c r="F14" t="inlineStr">
        <is>
          <t>Haute</t>
        </is>
      </c>
      <c r="G14" t="inlineStr">
        <is>
          <t>SOP-CAP-HUM</t>
        </is>
      </c>
      <c r="H14" t="inlineStr">
        <is>
          <t>4</t>
        </is>
      </c>
      <c r="I14" t="inlineStr">
        <is>
          <t>9000</t>
        </is>
      </c>
      <c r="J14" t="inlineStr">
        <is>
          <t>Maint</t>
        </is>
      </c>
      <c r="K14" t="inlineStr">
        <is>
          <t>Maintenance</t>
        </is>
      </c>
      <c r="L14" t="inlineStr">
        <is>
          <t>Capteurs</t>
        </is>
      </c>
      <c r="M14" t="inlineStr">
        <is>
          <t>2025-09-20</t>
        </is>
      </c>
      <c r="N14" t="inlineStr">
        <is>
          <t>2025-09-23</t>
        </is>
      </c>
      <c r="O14">
        <f>IF([@[Date fin]]="","",MAX([@[Date fin]]-[@[Échéance]],0))</f>
        <v/>
      </c>
      <c r="P14">
        <f>IF([@[Date fin]]="","",[@[Date fin]]-[@[Date création]])</f>
        <v/>
      </c>
      <c r="Q14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5">
      <c r="A15" s="6" t="inlineStr">
        <is>
          <t>T-013</t>
        </is>
      </c>
      <c r="B15" s="6" t="inlineStr">
        <is>
          <t>Onboarding opérateurs — échecs essai 18%→7%</t>
        </is>
      </c>
      <c r="C15" s="6" t="inlineStr">
        <is>
          <t>DRH</t>
        </is>
      </c>
      <c r="D15" s="6" t="inlineStr">
        <is>
          <t>2025-09-28</t>
        </is>
      </c>
      <c r="E15" s="6" t="inlineStr">
        <is>
          <t>En cours</t>
        </is>
      </c>
      <c r="F15" s="6" t="inlineStr">
        <is>
          <t>Haute</t>
        </is>
      </c>
      <c r="G15" s="6" t="inlineStr">
        <is>
          <t>RH-ONB-02</t>
        </is>
      </c>
      <c r="H15" s="6" t="inlineStr">
        <is>
          <t>12</t>
        </is>
      </c>
      <c r="I15" s="6" t="inlineStr">
        <is>
          <t>12000</t>
        </is>
      </c>
      <c r="J15" s="6" t="inlineStr">
        <is>
          <t>Prod</t>
        </is>
      </c>
      <c r="K15" s="6" t="inlineStr">
        <is>
          <t>RH</t>
        </is>
      </c>
      <c r="L15" s="6" t="inlineStr">
        <is>
          <t>Formation</t>
        </is>
      </c>
      <c r="M15" s="6" t="inlineStr">
        <is>
          <t>2025-09-15</t>
        </is>
      </c>
      <c r="N15" s="6" t="inlineStr"/>
      <c r="O15" s="6">
        <f>IF([@[Date fin]]="","",MAX([@[Date fin]]-[@[Échéance]],0))</f>
        <v/>
      </c>
      <c r="P15" s="6">
        <f>IF([@[Date fin]]="","",[@[Date fin]]-[@[Date création]])</f>
        <v/>
      </c>
      <c r="Q15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6">
      <c r="A16" t="inlineStr">
        <is>
          <t>T-014</t>
        </is>
      </c>
      <c r="B16" t="inlineStr">
        <is>
          <t>MDM inventaire IT — traçabilité 72%→96%</t>
        </is>
      </c>
      <c r="C16" t="inlineStr">
        <is>
          <t>IT Asset</t>
        </is>
      </c>
      <c r="D16" t="inlineStr">
        <is>
          <t>2025-09-24</t>
        </is>
      </c>
      <c r="E16" t="inlineStr">
        <is>
          <t>Fait</t>
        </is>
      </c>
      <c r="F16" t="inlineStr">
        <is>
          <t>Moyenne</t>
        </is>
      </c>
      <c r="G16" t="inlineStr">
        <is>
          <t>IT-MDM-INV</t>
        </is>
      </c>
      <c r="H16" t="inlineStr">
        <is>
          <t>6</t>
        </is>
      </c>
      <c r="I16" t="inlineStr">
        <is>
          <t>5000</t>
        </is>
      </c>
      <c r="J16" t="inlineStr">
        <is>
          <t>Sécurité</t>
        </is>
      </c>
      <c r="K16" t="inlineStr">
        <is>
          <t>IT</t>
        </is>
      </c>
      <c r="L16" t="inlineStr">
        <is>
          <t>MDM</t>
        </is>
      </c>
      <c r="M16" t="inlineStr">
        <is>
          <t>2025-09-11</t>
        </is>
      </c>
      <c r="N16" t="inlineStr">
        <is>
          <t>2025-09-18</t>
        </is>
      </c>
      <c r="O16">
        <f>IF([@[Date fin]]="","",MAX([@[Date fin]]-[@[Échéance]],0))</f>
        <v/>
      </c>
      <c r="P16">
        <f>IF([@[Date fin]]="","",[@[Date fin]]-[@[Date création]])</f>
        <v/>
      </c>
      <c r="Q1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7">
      <c r="A17" s="6" t="inlineStr">
        <is>
          <t>T-015</t>
        </is>
      </c>
      <c r="B17" s="6" t="inlineStr">
        <is>
          <t>Circuit court devis — délai 54h→28h</t>
        </is>
      </c>
      <c r="C17" s="6" t="inlineStr">
        <is>
          <t>DAF</t>
        </is>
      </c>
      <c r="D17" s="6" t="inlineStr">
        <is>
          <t>2025-09-27</t>
        </is>
      </c>
      <c r="E17" s="6" t="inlineStr">
        <is>
          <t>En cours</t>
        </is>
      </c>
      <c r="F17" s="6" t="inlineStr">
        <is>
          <t>Moyenne</t>
        </is>
      </c>
      <c r="G17" s="6" t="inlineStr">
        <is>
          <t>FIN-DCF-01</t>
        </is>
      </c>
      <c r="H17" s="6" t="inlineStr">
        <is>
          <t>7</t>
        </is>
      </c>
      <c r="I17" s="6" t="inlineStr">
        <is>
          <t>7000</t>
        </is>
      </c>
      <c r="J17" s="6" t="inlineStr">
        <is>
          <t>Sales</t>
        </is>
      </c>
      <c r="K17" s="6" t="inlineStr">
        <is>
          <t>Finance</t>
        </is>
      </c>
      <c r="L17" s="6" t="inlineStr">
        <is>
          <t>Devis</t>
        </is>
      </c>
      <c r="M17" s="6" t="inlineStr">
        <is>
          <t>2025-09-12</t>
        </is>
      </c>
      <c r="N17" s="6" t="inlineStr"/>
      <c r="O17" s="6">
        <f>IF([@[Date fin]]="","",MAX([@[Date fin]]-[@[Échéance]],0))</f>
        <v/>
      </c>
      <c r="P17" s="6">
        <f>IF([@[Date fin]]="","",[@[Date fin]]-[@[Date création]])</f>
        <v/>
      </c>
      <c r="Q17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8">
      <c r="A18" t="inlineStr">
        <is>
          <t>T-016</t>
        </is>
      </c>
      <c r="B18" t="inlineStr">
        <is>
          <t>Changer colle &amp; vitesse — scrap 3.2%→1.1%</t>
        </is>
      </c>
      <c r="C18" t="inlineStr">
        <is>
          <t>Chef Prod</t>
        </is>
      </c>
      <c r="D18" t="inlineStr">
        <is>
          <t>2025-09-25</t>
        </is>
      </c>
      <c r="E18" t="inlineStr">
        <is>
          <t>À valider</t>
        </is>
      </c>
      <c r="F18" t="inlineStr">
        <is>
          <t>Moyenne</t>
        </is>
      </c>
      <c r="G18" t="inlineStr">
        <is>
          <t>PROD-EMB-SPC</t>
        </is>
      </c>
      <c r="H18" t="inlineStr">
        <is>
          <t>5</t>
        </is>
      </c>
      <c r="I18" t="inlineStr">
        <is>
          <t>14000</t>
        </is>
      </c>
      <c r="J18" t="inlineStr">
        <is>
          <t>Qual</t>
        </is>
      </c>
      <c r="K18" t="inlineStr">
        <is>
          <t>Production</t>
        </is>
      </c>
      <c r="L18" t="inlineStr">
        <is>
          <t>SPC</t>
        </is>
      </c>
      <c r="M18" t="inlineStr">
        <is>
          <t>2025-09-19</t>
        </is>
      </c>
      <c r="N18" t="inlineStr">
        <is>
          <t>2025-09-23</t>
        </is>
      </c>
      <c r="O18">
        <f>IF([@[Date fin]]="","",MAX([@[Date fin]]-[@[Échéance]],0))</f>
        <v/>
      </c>
      <c r="P18">
        <f>IF([@[Date fin]]="","",[@[Date fin]]-[@[Date création]])</f>
        <v/>
      </c>
      <c r="Q18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19">
      <c r="A19" s="6" t="inlineStr">
        <is>
          <t>T-017</t>
        </is>
      </c>
      <c r="B19" s="6" t="inlineStr">
        <is>
          <t>Optimiser tournées — km/j 820→610</t>
        </is>
      </c>
      <c r="C19" s="6" t="inlineStr">
        <is>
          <t>Planif Transp</t>
        </is>
      </c>
      <c r="D19" s="6" t="inlineStr">
        <is>
          <t>2025-09-26</t>
        </is>
      </c>
      <c r="E19" s="6" t="inlineStr">
        <is>
          <t>En cours</t>
        </is>
      </c>
      <c r="F19" s="6" t="inlineStr">
        <is>
          <t>Moyenne</t>
        </is>
      </c>
      <c r="G19" s="6" t="inlineStr">
        <is>
          <t>TRP-OPT-01</t>
        </is>
      </c>
      <c r="H19" s="6" t="inlineStr">
        <is>
          <t>9</t>
        </is>
      </c>
      <c r="I19" s="6" t="inlineStr">
        <is>
          <t>9000</t>
        </is>
      </c>
      <c r="J19" s="6" t="inlineStr">
        <is>
          <t>Transp</t>
        </is>
      </c>
      <c r="K19" s="6" t="inlineStr">
        <is>
          <t>Transport</t>
        </is>
      </c>
      <c r="L19" s="6" t="inlineStr">
        <is>
          <t>Route</t>
        </is>
      </c>
      <c r="M19" s="6" t="inlineStr">
        <is>
          <t>2025-09-18</t>
        </is>
      </c>
      <c r="N19" s="6" t="inlineStr"/>
      <c r="O19" s="6">
        <f>IF([@[Date fin]]="","",MAX([@[Date fin]]-[@[Échéance]],0))</f>
        <v/>
      </c>
      <c r="P19" s="6">
        <f>IF([@[Date fin]]="","",[@[Date fin]]-[@[Date création]])</f>
        <v/>
      </c>
      <c r="Q19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0">
      <c r="A20" t="inlineStr">
        <is>
          <t>T-018</t>
        </is>
      </c>
      <c r="B20" t="inlineStr">
        <is>
          <t>Déployer VLAN IoT + QoS2 — pertes 4.5%→0.7%</t>
        </is>
      </c>
      <c r="C20" t="inlineStr">
        <is>
          <t>NetOps</t>
        </is>
      </c>
      <c r="D20" t="inlineStr">
        <is>
          <t>2025-09-25</t>
        </is>
      </c>
      <c r="E20" t="inlineStr">
        <is>
          <t>À valider</t>
        </is>
      </c>
      <c r="F20" t="inlineStr">
        <is>
          <t>Haute</t>
        </is>
      </c>
      <c r="G20" t="inlineStr">
        <is>
          <t>DATA-IOT-QOS</t>
        </is>
      </c>
      <c r="H20" t="inlineStr">
        <is>
          <t>8</t>
        </is>
      </c>
      <c r="I20" t="inlineStr">
        <is>
          <t>7000</t>
        </is>
      </c>
      <c r="J20" t="inlineStr">
        <is>
          <t>Data</t>
        </is>
      </c>
      <c r="K20" t="inlineStr">
        <is>
          <t>Data</t>
        </is>
      </c>
      <c r="L20" t="inlineStr">
        <is>
          <t>IoT</t>
        </is>
      </c>
      <c r="M20" t="inlineStr">
        <is>
          <t>2025-09-19</t>
        </is>
      </c>
      <c r="N20" t="inlineStr">
        <is>
          <t>2025-09-23</t>
        </is>
      </c>
      <c r="O20">
        <f>IF([@[Date fin]]="","",MAX([@[Date fin]]-[@[Échéance]],0))</f>
        <v/>
      </c>
      <c r="P20">
        <f>IF([@[Date fin]]="","",[@[Date fin]]-[@[Date création]])</f>
        <v/>
      </c>
      <c r="Q20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1">
      <c r="A21" s="6" t="inlineStr">
        <is>
          <t>T-019</t>
        </is>
      </c>
      <c r="B21" s="6" t="inlineStr">
        <is>
          <t>e-sign flux GxP — conformité 78%→99%</t>
        </is>
      </c>
      <c r="C21" s="6" t="inlineStr">
        <is>
          <t>QA Head</t>
        </is>
      </c>
      <c r="D21" s="6" t="inlineStr">
        <is>
          <t>2025-09-30</t>
        </is>
      </c>
      <c r="E21" s="6" t="inlineStr">
        <is>
          <t>En cours</t>
        </is>
      </c>
      <c r="F21" s="6" t="inlineStr">
        <is>
          <t>Haute</t>
        </is>
      </c>
      <c r="G21" s="6" t="inlineStr">
        <is>
          <t>GXP-ESIGN</t>
        </is>
      </c>
      <c r="H21" s="6" t="inlineStr">
        <is>
          <t>10</t>
        </is>
      </c>
      <c r="I21" s="6" t="inlineStr">
        <is>
          <t>16000</t>
        </is>
      </c>
      <c r="J21" s="6" t="inlineStr">
        <is>
          <t>RA</t>
        </is>
      </c>
      <c r="K21" s="6" t="inlineStr">
        <is>
          <t>GxP</t>
        </is>
      </c>
      <c r="L21" s="6" t="inlineStr">
        <is>
          <t>CAPA</t>
        </is>
      </c>
      <c r="M21" s="6" t="inlineStr">
        <is>
          <t>2025-09-17</t>
        </is>
      </c>
      <c r="N21" s="6" t="inlineStr"/>
      <c r="O21" s="6">
        <f>IF([@[Date fin]]="","",MAX([@[Date fin]]-[@[Échéance]],0))</f>
        <v/>
      </c>
      <c r="P21" s="6">
        <f>IF([@[Date fin]]="","",[@[Date fin]]-[@[Date création]])</f>
        <v/>
      </c>
      <c r="Q21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2">
      <c r="A22" t="inlineStr">
        <is>
          <t>T-020</t>
        </is>
      </c>
      <c r="B22" t="inlineStr">
        <is>
          <t>Chasse aux fuites — kWh/j 12 000→9 800</t>
        </is>
      </c>
      <c r="C22" t="inlineStr">
        <is>
          <t>Energy Mgr</t>
        </is>
      </c>
      <c r="D22" t="inlineStr">
        <is>
          <t>2025-09-24</t>
        </is>
      </c>
      <c r="E22" t="inlineStr">
        <is>
          <t>Fait</t>
        </is>
      </c>
      <c r="F22" t="inlineStr">
        <is>
          <t>Moyenne</t>
        </is>
      </c>
      <c r="G22" t="inlineStr">
        <is>
          <t>ENR-PLAN-01</t>
        </is>
      </c>
      <c r="H22" t="inlineStr">
        <is>
          <t>6</t>
        </is>
      </c>
      <c r="I22" t="inlineStr">
        <is>
          <t>8000</t>
        </is>
      </c>
      <c r="J22" t="inlineStr">
        <is>
          <t>Maint</t>
        </is>
      </c>
      <c r="K22" t="inlineStr">
        <is>
          <t>Énergie</t>
        </is>
      </c>
      <c r="L22" t="inlineStr">
        <is>
          <t>ISO50001</t>
        </is>
      </c>
      <c r="M22" t="inlineStr">
        <is>
          <t>2025-09-16</t>
        </is>
      </c>
      <c r="N22" t="inlineStr">
        <is>
          <t>2025-09-20</t>
        </is>
      </c>
      <c r="O22">
        <f>IF([@[Date fin]]="","",MAX([@[Date fin]]-[@[Échéance]],0))</f>
        <v/>
      </c>
      <c r="P22">
        <f>IF([@[Date fin]]="","",[@[Date fin]]-[@[Date création]])</f>
        <v/>
      </c>
      <c r="Q22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3">
      <c r="A23" s="6" t="inlineStr">
        <is>
          <t>T-021</t>
        </is>
      </c>
      <c r="B23" s="6" t="inlineStr">
        <is>
          <t>Audit FAQ + chatbot — tickets N1 120→82</t>
        </is>
      </c>
      <c r="C23" s="6" t="inlineStr">
        <is>
          <t>Support Lead</t>
        </is>
      </c>
      <c r="D23" s="6" t="inlineStr">
        <is>
          <t>2025-09-28</t>
        </is>
      </c>
      <c r="E23" s="6" t="inlineStr">
        <is>
          <t>En cours</t>
        </is>
      </c>
      <c r="F23" s="6" t="inlineStr">
        <is>
          <t>Moyenne</t>
        </is>
      </c>
      <c r="G23" s="6" t="inlineStr">
        <is>
          <t>SUP-FAQ-01</t>
        </is>
      </c>
      <c r="H23" s="6" t="inlineStr">
        <is>
          <t>4</t>
        </is>
      </c>
      <c r="I23" s="6" t="inlineStr">
        <is>
          <t>6000</t>
        </is>
      </c>
      <c r="J23" s="6" t="inlineStr">
        <is>
          <t>IT</t>
        </is>
      </c>
      <c r="K23" s="6" t="inlineStr">
        <is>
          <t>Support</t>
        </is>
      </c>
      <c r="L23" s="6" t="inlineStr">
        <is>
          <t>Chatbot</t>
        </is>
      </c>
      <c r="M23" s="6" t="inlineStr">
        <is>
          <t>2025-09-15</t>
        </is>
      </c>
      <c r="N23" s="6" t="inlineStr"/>
      <c r="O23" s="6">
        <f>IF([@[Date fin]]="","",MAX([@[Date fin]]-[@[Échéance]],0))</f>
        <v/>
      </c>
      <c r="P23" s="6">
        <f>IF([@[Date fin]]="","",[@[Date fin]]-[@[Date création]])</f>
        <v/>
      </c>
      <c r="Q23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4">
      <c r="A24" t="inlineStr">
        <is>
          <t>T-022</t>
        </is>
      </c>
      <c r="B24" t="inlineStr">
        <is>
          <t>Signalétique + scan — erreurs picking 2.1%→0.6%</t>
        </is>
      </c>
      <c r="C24" t="inlineStr">
        <is>
          <t>Log Dir</t>
        </is>
      </c>
      <c r="D24" t="inlineStr">
        <is>
          <t>2025-09-27</t>
        </is>
      </c>
      <c r="E24" t="inlineStr">
        <is>
          <t>En cours</t>
        </is>
      </c>
      <c r="F24" t="inlineStr">
        <is>
          <t>Moyenne</t>
        </is>
      </c>
      <c r="G24" t="inlineStr">
        <is>
          <t>LOG-5S-SCAN</t>
        </is>
      </c>
      <c r="H24" t="inlineStr">
        <is>
          <t>8</t>
        </is>
      </c>
      <c r="I24" t="inlineStr">
        <is>
          <t>11000</t>
        </is>
      </c>
      <c r="J24" t="inlineStr">
        <is>
          <t>IT</t>
        </is>
      </c>
      <c r="K24" t="inlineStr">
        <is>
          <t>Logistique</t>
        </is>
      </c>
      <c r="L24" t="inlineStr">
        <is>
          <t>5S</t>
        </is>
      </c>
      <c r="M24" t="inlineStr">
        <is>
          <t>2025-09-14</t>
        </is>
      </c>
      <c r="N24" t="inlineStr"/>
      <c r="O24">
        <f>IF([@[Date fin]]="","",MAX([@[Date fin]]-[@[Échéance]],0))</f>
        <v/>
      </c>
      <c r="P24">
        <f>IF([@[Date fin]]="","",[@[Date fin]]-[@[Date création]])</f>
        <v/>
      </c>
      <c r="Q24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5">
      <c r="A25" s="6" t="inlineStr">
        <is>
          <t>T-023</t>
        </is>
      </c>
      <c r="B25" s="6" t="inlineStr">
        <is>
          <t>Recalibrer min/max — référence C critique</t>
        </is>
      </c>
      <c r="C25" s="6" t="inlineStr">
        <is>
          <t>Planif</t>
        </is>
      </c>
      <c r="D25" s="6" t="inlineStr">
        <is>
          <t>2025-09-29</t>
        </is>
      </c>
      <c r="E25" s="6" t="inlineStr">
        <is>
          <t>À faire</t>
        </is>
      </c>
      <c r="F25" s="6" t="inlineStr">
        <is>
          <t>Moyenne</t>
        </is>
      </c>
      <c r="G25" s="6" t="inlineStr">
        <is>
          <t>PROC-SUP-MINMAX</t>
        </is>
      </c>
      <c r="H25" s="6" t="inlineStr">
        <is>
          <t>6</t>
        </is>
      </c>
      <c r="I25" s="6" t="inlineStr">
        <is>
          <t>0</t>
        </is>
      </c>
      <c r="J25" s="6" t="inlineStr">
        <is>
          <t>—</t>
        </is>
      </c>
      <c r="K25" s="6" t="inlineStr">
        <is>
          <t>Supply</t>
        </is>
      </c>
      <c r="L25" s="6" t="inlineStr">
        <is>
          <t>Stocks</t>
        </is>
      </c>
      <c r="M25" s="6" t="inlineStr">
        <is>
          <t>2025-09-21</t>
        </is>
      </c>
      <c r="N25" s="6" t="inlineStr"/>
      <c r="O25" s="6">
        <f>IF([@[Date fin]]="","",MAX([@[Date fin]]-[@[Échéance]],0))</f>
        <v/>
      </c>
      <c r="P25" s="6">
        <f>IF([@[Date fin]]="","",[@[Date fin]]-[@[Date création]])</f>
        <v/>
      </c>
      <c r="Q25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6">
      <c r="A26" t="inlineStr">
        <is>
          <t>T-024</t>
        </is>
      </c>
      <c r="B26" t="inlineStr">
        <is>
          <t>MAJ plan de contrôle — rejet 4%→1.2%</t>
        </is>
      </c>
      <c r="C26" t="inlineStr">
        <is>
          <t>Ing Qualité</t>
        </is>
      </c>
      <c r="D26" t="inlineStr">
        <is>
          <t>2025-09-26</t>
        </is>
      </c>
      <c r="E26" t="inlineStr">
        <is>
          <t>À valider</t>
        </is>
      </c>
      <c r="F26" t="inlineStr">
        <is>
          <t>Haute</t>
        </is>
      </c>
      <c r="G26" t="inlineStr">
        <is>
          <t>QC-PLAN-CTRL</t>
        </is>
      </c>
      <c r="H26" t="inlineStr">
        <is>
          <t>7</t>
        </is>
      </c>
      <c r="I26" t="inlineStr">
        <is>
          <t>15000</t>
        </is>
      </c>
      <c r="J26" t="inlineStr">
        <is>
          <t>Métro</t>
        </is>
      </c>
      <c r="K26" t="inlineStr">
        <is>
          <t>Qualité</t>
        </is>
      </c>
      <c r="L26" t="inlineStr">
        <is>
          <t>Usinage</t>
        </is>
      </c>
      <c r="M26" t="inlineStr">
        <is>
          <t>2025-09-19</t>
        </is>
      </c>
      <c r="N26" t="inlineStr">
        <is>
          <t>2025-09-24</t>
        </is>
      </c>
      <c r="O26">
        <f>IF([@[Date fin]]="","",MAX([@[Date fin]]-[@[Échéance]],0))</f>
        <v/>
      </c>
      <c r="P26">
        <f>IF([@[Date fin]]="","",[@[Date fin]]-[@[Date création]])</f>
        <v/>
      </c>
      <c r="Q2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7">
      <c r="A27" s="6" t="inlineStr">
        <is>
          <t>T-025</t>
        </is>
      </c>
      <c r="B27" s="6" t="inlineStr">
        <is>
          <t>QBR + SLA — churn 6%→3.5%</t>
        </is>
      </c>
      <c r="C27" s="6" t="inlineStr">
        <is>
          <t>Sales Dir</t>
        </is>
      </c>
      <c r="D27" s="6" t="inlineStr">
        <is>
          <t>2025-09-30</t>
        </is>
      </c>
      <c r="E27" s="6" t="inlineStr">
        <is>
          <t>En cours</t>
        </is>
      </c>
      <c r="F27" s="6" t="inlineStr">
        <is>
          <t>Moyenne</t>
        </is>
      </c>
      <c r="G27" s="6" t="inlineStr">
        <is>
          <t>SLA-SALES-OPS</t>
        </is>
      </c>
      <c r="H27" s="6" t="inlineStr">
        <is>
          <t>9</t>
        </is>
      </c>
      <c r="I27" s="6" t="inlineStr">
        <is>
          <t>18000</t>
        </is>
      </c>
      <c r="J27" s="6" t="inlineStr">
        <is>
          <t>Ops</t>
        </is>
      </c>
      <c r="K27" s="6" t="inlineStr">
        <is>
          <t>Commercial</t>
        </is>
      </c>
      <c r="L27" s="6" t="inlineStr">
        <is>
          <t>CS</t>
        </is>
      </c>
      <c r="M27" s="6" t="inlineStr">
        <is>
          <t>2025-09-18</t>
        </is>
      </c>
      <c r="N27" s="6" t="inlineStr"/>
      <c r="O27" s="6">
        <f>IF([@[Date fin]]="","",MAX([@[Date fin]]-[@[Échéance]],0))</f>
        <v/>
      </c>
      <c r="P27" s="6">
        <f>IF([@[Date fin]]="","",[@[Date fin]]-[@[Date création]])</f>
        <v/>
      </c>
      <c r="Q27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8">
      <c r="A28" t="inlineStr">
        <is>
          <t>T-026</t>
        </is>
      </c>
      <c r="B28" t="inlineStr">
        <is>
          <t>Nomenclature standard — 100% conformité</t>
        </is>
      </c>
      <c r="C28" t="inlineStr">
        <is>
          <t>PMO</t>
        </is>
      </c>
      <c r="D28" t="inlineStr">
        <is>
          <t>2025-09-30</t>
        </is>
      </c>
      <c r="E28" t="inlineStr">
        <is>
          <t>À faire</t>
        </is>
      </c>
      <c r="F28" t="inlineStr">
        <is>
          <t>Moyenne</t>
        </is>
      </c>
      <c r="G28" t="inlineStr">
        <is>
          <t>PMO-MDM-02</t>
        </is>
      </c>
      <c r="H28" t="inlineStr">
        <is>
          <t>5</t>
        </is>
      </c>
      <c r="I28" t="inlineStr"/>
      <c r="J28" t="inlineStr">
        <is>
          <t>—</t>
        </is>
      </c>
      <c r="K28" t="inlineStr">
        <is>
          <t>PMO</t>
        </is>
      </c>
      <c r="L28" t="inlineStr">
        <is>
          <t>Standards</t>
        </is>
      </c>
      <c r="M28" t="inlineStr">
        <is>
          <t>2025-09-22</t>
        </is>
      </c>
      <c r="N28" t="inlineStr"/>
      <c r="O28">
        <f>IF([@[Date fin]]="","",MAX([@[Date fin]]-[@[Échéance]],0))</f>
        <v/>
      </c>
      <c r="P28">
        <f>IF([@[Date fin]]="","",[@[Date fin]]-[@[Date création]])</f>
        <v/>
      </c>
      <c r="Q28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29">
      <c r="A29" s="6" t="inlineStr">
        <is>
          <t>T-027</t>
        </is>
      </c>
      <c r="B29" s="6" t="inlineStr">
        <is>
          <t>Pare-feu applicatif — erreurs 500 &lt;0.1%</t>
        </is>
      </c>
      <c r="C29" s="6" t="inlineStr">
        <is>
          <t>SecOps</t>
        </is>
      </c>
      <c r="D29" s="6" t="inlineStr">
        <is>
          <t>2025-09-26</t>
        </is>
      </c>
      <c r="E29" s="6" t="inlineStr">
        <is>
          <t>En cours</t>
        </is>
      </c>
      <c r="F29" s="6" t="inlineStr">
        <is>
          <t>Haute</t>
        </is>
      </c>
      <c r="G29" s="6" t="inlineStr">
        <is>
          <t>APM-EXP-1</t>
        </is>
      </c>
      <c r="H29" s="6" t="inlineStr">
        <is>
          <t>7</t>
        </is>
      </c>
      <c r="I29" s="6" t="inlineStr"/>
      <c r="J29" s="6" t="inlineStr">
        <is>
          <t>Release</t>
        </is>
      </c>
      <c r="K29" s="6" t="inlineStr">
        <is>
          <t>IT</t>
        </is>
      </c>
      <c r="L29" s="6" t="inlineStr">
        <is>
          <t>Sécu</t>
        </is>
      </c>
      <c r="M29" s="6" t="inlineStr">
        <is>
          <t>2025-09-20</t>
        </is>
      </c>
      <c r="N29" s="6" t="inlineStr"/>
      <c r="O29" s="6">
        <f>IF([@[Date fin]]="","",MAX([@[Date fin]]-[@[Échéance]],0))</f>
        <v/>
      </c>
      <c r="P29" s="6">
        <f>IF([@[Date fin]]="","",[@[Date fin]]-[@[Date création]])</f>
        <v/>
      </c>
      <c r="Q29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0">
      <c r="A30" t="inlineStr">
        <is>
          <t>T-028</t>
        </is>
      </c>
      <c r="B30" t="inlineStr">
        <is>
          <t>Formation binômage — 100% du flux critique</t>
        </is>
      </c>
      <c r="C30" t="inlineStr">
        <is>
          <t>RH</t>
        </is>
      </c>
      <c r="D30" t="inlineStr">
        <is>
          <t>2025-09-29</t>
        </is>
      </c>
      <c r="E30" t="inlineStr">
        <is>
          <t>En cours</t>
        </is>
      </c>
      <c r="F30" t="inlineStr">
        <is>
          <t>Moyenne</t>
        </is>
      </c>
      <c r="G30" t="inlineStr">
        <is>
          <t>RH-ONB-02</t>
        </is>
      </c>
      <c r="H30" t="inlineStr">
        <is>
          <t>8</t>
        </is>
      </c>
      <c r="I30" t="inlineStr"/>
      <c r="J30" t="inlineStr">
        <is>
          <t>Prod</t>
        </is>
      </c>
      <c r="K30" t="inlineStr">
        <is>
          <t>RH</t>
        </is>
      </c>
      <c r="L30" t="inlineStr">
        <is>
          <t>Onboarding</t>
        </is>
      </c>
      <c r="M30" t="inlineStr">
        <is>
          <t>2025-09-19</t>
        </is>
      </c>
      <c r="N30" t="inlineStr"/>
      <c r="O30">
        <f>IF([@[Date fin]]="","",MAX([@[Date fin]]-[@[Échéance]],0))</f>
        <v/>
      </c>
      <c r="P30">
        <f>IF([@[Date fin]]="","",[@[Date fin]]-[@[Date création]])</f>
        <v/>
      </c>
      <c r="Q30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1">
      <c r="A31" s="6" t="inlineStr">
        <is>
          <t>T-029</t>
        </is>
      </c>
      <c r="B31" s="6" t="inlineStr">
        <is>
          <t>Audit LPA 15' hebdo — adhérence 90%</t>
        </is>
      </c>
      <c r="C31" s="6" t="inlineStr">
        <is>
          <t>Auditeur Interne</t>
        </is>
      </c>
      <c r="D31" s="6" t="inlineStr">
        <is>
          <t>2025-09-27</t>
        </is>
      </c>
      <c r="E31" s="6" t="inlineStr">
        <is>
          <t>À valider</t>
        </is>
      </c>
      <c r="F31" s="6" t="inlineStr">
        <is>
          <t>Moyenne</t>
        </is>
      </c>
      <c r="G31" s="6" t="inlineStr">
        <is>
          <t>LPA-STD</t>
        </is>
      </c>
      <c r="H31" s="6" t="inlineStr">
        <is>
          <t>3</t>
        </is>
      </c>
      <c r="I31" s="6" t="inlineStr"/>
      <c r="J31" s="6" t="inlineStr">
        <is>
          <t>Qual</t>
        </is>
      </c>
      <c r="K31" s="6" t="inlineStr">
        <is>
          <t>Qualité</t>
        </is>
      </c>
      <c r="L31" s="6" t="inlineStr">
        <is>
          <t>LPA</t>
        </is>
      </c>
      <c r="M31" s="6" t="inlineStr">
        <is>
          <t>2025-09-21</t>
        </is>
      </c>
      <c r="N31" s="6" t="inlineStr">
        <is>
          <t>2025-09-24</t>
        </is>
      </c>
      <c r="O31" s="6">
        <f>IF([@[Date fin]]="","",MAX([@[Date fin]]-[@[Échéance]],0))</f>
        <v/>
      </c>
      <c r="P31" s="6">
        <f>IF([@[Date fin]]="","",[@[Date fin]]-[@[Date création]])</f>
        <v/>
      </c>
      <c r="Q31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2">
      <c r="A32" t="inlineStr">
        <is>
          <t>T-030</t>
        </is>
      </c>
      <c r="B32" t="inlineStr">
        <is>
          <t>SLA ventes-ops — promesse &lt; capacité</t>
        </is>
      </c>
      <c r="C32" t="inlineStr">
        <is>
          <t>Ops Manager</t>
        </is>
      </c>
      <c r="D32" t="inlineStr">
        <is>
          <t>2025-09-30</t>
        </is>
      </c>
      <c r="E32" t="inlineStr">
        <is>
          <t>À faire</t>
        </is>
      </c>
      <c r="F32" t="inlineStr">
        <is>
          <t>Haute</t>
        </is>
      </c>
      <c r="G32" t="inlineStr">
        <is>
          <t>SLA-SALES-OPS</t>
        </is>
      </c>
      <c r="H32" t="inlineStr">
        <is>
          <t>6</t>
        </is>
      </c>
      <c r="I32" t="inlineStr"/>
      <c r="J32" t="inlineStr">
        <is>
          <t>Sales</t>
        </is>
      </c>
      <c r="K32" t="inlineStr">
        <is>
          <t>Commercial</t>
        </is>
      </c>
      <c r="L32" t="inlineStr">
        <is>
          <t>SLA</t>
        </is>
      </c>
      <c r="M32" t="inlineStr">
        <is>
          <t>2025-09-21</t>
        </is>
      </c>
      <c r="N32" t="inlineStr"/>
      <c r="O32">
        <f>IF([@[Date fin]]="","",MAX([@[Date fin]]-[@[Échéance]],0))</f>
        <v/>
      </c>
      <c r="P32">
        <f>IF([@[Date fin]]="","",[@[Date fin]]-[@[Date création]])</f>
        <v/>
      </c>
      <c r="Q32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3">
      <c r="A33" s="6" t="inlineStr">
        <is>
          <t>T-031</t>
        </is>
      </c>
      <c r="B33" s="6" t="inlineStr">
        <is>
          <t>MDM version unique — 100% fiches signées</t>
        </is>
      </c>
      <c r="C33" s="6" t="inlineStr">
        <is>
          <t>IT MDM</t>
        </is>
      </c>
      <c r="D33" s="6" t="inlineStr">
        <is>
          <t>2025-09-28</t>
        </is>
      </c>
      <c r="E33" s="6" t="inlineStr">
        <is>
          <t>En cours</t>
        </is>
      </c>
      <c r="F33" s="6" t="inlineStr">
        <is>
          <t>Haute</t>
        </is>
      </c>
      <c r="G33" s="6" t="inlineStr">
        <is>
          <t>MDM-01</t>
        </is>
      </c>
      <c r="H33" s="6" t="inlineStr">
        <is>
          <t>8</t>
        </is>
      </c>
      <c r="I33" s="6" t="inlineStr"/>
      <c r="J33" s="6" t="inlineStr">
        <is>
          <t>Méthodes</t>
        </is>
      </c>
      <c r="K33" s="6" t="inlineStr">
        <is>
          <t>IT</t>
        </is>
      </c>
      <c r="L33" s="6" t="inlineStr">
        <is>
          <t>Versioning</t>
        </is>
      </c>
      <c r="M33" s="6" t="inlineStr">
        <is>
          <t>2025-09-20</t>
        </is>
      </c>
      <c r="N33" s="6" t="inlineStr"/>
      <c r="O33" s="6">
        <f>IF([@[Date fin]]="","",MAX([@[Date fin]]-[@[Échéance]],0))</f>
        <v/>
      </c>
      <c r="P33" s="6">
        <f>IF([@[Date fin]]="","",[@[Date fin]]-[@[Date création]])</f>
        <v/>
      </c>
      <c r="Q33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4">
      <c r="A34" t="inlineStr">
        <is>
          <t>T-032</t>
        </is>
      </c>
      <c r="B34" t="inlineStr">
        <is>
          <t>Étiquetage CLP — 100% produits zone B</t>
        </is>
      </c>
      <c r="C34" t="inlineStr">
        <is>
          <t>HSE</t>
        </is>
      </c>
      <c r="D34" t="inlineStr">
        <is>
          <t>2025-09-25</t>
        </is>
      </c>
      <c r="E34" t="inlineStr">
        <is>
          <t>À valider</t>
        </is>
      </c>
      <c r="F34" t="inlineStr">
        <is>
          <t>Moyenne</t>
        </is>
      </c>
      <c r="G34" t="inlineStr">
        <is>
          <t>HSE-CLP</t>
        </is>
      </c>
      <c r="H34" t="inlineStr">
        <is>
          <t>4</t>
        </is>
      </c>
      <c r="I34" t="inlineStr"/>
      <c r="J34" t="inlineStr">
        <is>
          <t>Qual</t>
        </is>
      </c>
      <c r="K34" t="inlineStr">
        <is>
          <t>HSE</t>
        </is>
      </c>
      <c r="L34" t="inlineStr">
        <is>
          <t>CLP</t>
        </is>
      </c>
      <c r="M34" t="inlineStr">
        <is>
          <t>2025-09-20</t>
        </is>
      </c>
      <c r="N34" t="inlineStr">
        <is>
          <t>2025-09-24</t>
        </is>
      </c>
      <c r="O34">
        <f>IF([@[Date fin]]="","",MAX([@[Date fin]]-[@[Échéance]],0))</f>
        <v/>
      </c>
      <c r="P34">
        <f>IF([@[Date fin]]="","",[@[Date fin]]-[@[Date création]])</f>
        <v/>
      </c>
      <c r="Q34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5">
      <c r="A35" s="6" t="inlineStr">
        <is>
          <t>T-033</t>
        </is>
      </c>
      <c r="B35" s="6" t="inlineStr">
        <is>
          <t>DoR renforcé — 100% US avec AC SMART</t>
        </is>
      </c>
      <c r="C35" s="6" t="inlineStr">
        <is>
          <t>PO</t>
        </is>
      </c>
      <c r="D35" s="6" t="inlineStr">
        <is>
          <t>2025-09-26</t>
        </is>
      </c>
      <c r="E35" s="6" t="inlineStr">
        <is>
          <t>En cours</t>
        </is>
      </c>
      <c r="F35" s="6" t="inlineStr">
        <is>
          <t>Moyenne</t>
        </is>
      </c>
      <c r="G35" s="6" t="inlineStr">
        <is>
          <t>IT-DoR</t>
        </is>
      </c>
      <c r="H35" s="6" t="inlineStr">
        <is>
          <t>5</t>
        </is>
      </c>
      <c r="I35" s="6" t="inlineStr"/>
      <c r="J35" s="6" t="inlineStr">
        <is>
          <t>Dev</t>
        </is>
      </c>
      <c r="K35" s="6" t="inlineStr">
        <is>
          <t>IT</t>
        </is>
      </c>
      <c r="L35" s="6" t="inlineStr">
        <is>
          <t>Agile</t>
        </is>
      </c>
      <c r="M35" s="6" t="inlineStr">
        <is>
          <t>2025-09-19</t>
        </is>
      </c>
      <c r="N35" s="6" t="inlineStr"/>
      <c r="O35" s="6">
        <f>IF([@[Date fin]]="","",MAX([@[Date fin]]-[@[Échéance]],0))</f>
        <v/>
      </c>
      <c r="P35" s="6">
        <f>IF([@[Date fin]]="","",[@[Date fin]]-[@[Date création]])</f>
        <v/>
      </c>
      <c r="Q35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6">
      <c r="A36" t="inlineStr">
        <is>
          <t>T-034</t>
        </is>
      </c>
      <c r="B36" t="inlineStr">
        <is>
          <t>A/B pitch découverte — taux RDV +25%</t>
        </is>
      </c>
      <c r="C36" t="inlineStr">
        <is>
          <t>Sales Lead</t>
        </is>
      </c>
      <c r="D36" t="inlineStr">
        <is>
          <t>2025-09-29</t>
        </is>
      </c>
      <c r="E36" t="inlineStr">
        <is>
          <t>En cours</t>
        </is>
      </c>
      <c r="F36" t="inlineStr">
        <is>
          <t>Moyenne</t>
        </is>
      </c>
      <c r="G36" t="inlineStr">
        <is>
          <t>GTM-AB</t>
        </is>
      </c>
      <c r="H36" t="inlineStr">
        <is>
          <t>6</t>
        </is>
      </c>
      <c r="I36" t="inlineStr">
        <is>
          <t>6000</t>
        </is>
      </c>
      <c r="J36" t="inlineStr">
        <is>
          <t>Marketing</t>
        </is>
      </c>
      <c r="K36" t="inlineStr">
        <is>
          <t>Commercial</t>
        </is>
      </c>
      <c r="L36" t="inlineStr">
        <is>
          <t>A/B</t>
        </is>
      </c>
      <c r="M36" t="inlineStr">
        <is>
          <t>2025-09-20</t>
        </is>
      </c>
      <c r="N36" t="inlineStr"/>
      <c r="O36">
        <f>IF([@[Date fin]]="","",MAX([@[Date fin]]-[@[Échéance]],0))</f>
        <v/>
      </c>
      <c r="P36">
        <f>IF([@[Date fin]]="","",[@[Date fin]]-[@[Date création]])</f>
        <v/>
      </c>
      <c r="Q3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  <row r="37">
      <c r="A37" s="6" t="inlineStr">
        <is>
          <t>T-035</t>
        </is>
      </c>
      <c r="B37" s="6" t="inlineStr">
        <is>
          <t>Kanban pièces C — rupture supprimée</t>
        </is>
      </c>
      <c r="C37" s="6" t="inlineStr">
        <is>
          <t>Supply</t>
        </is>
      </c>
      <c r="D37" s="6" t="inlineStr">
        <is>
          <t>2025-10-01</t>
        </is>
      </c>
      <c r="E37" s="6" t="inlineStr">
        <is>
          <t>À faire</t>
        </is>
      </c>
      <c r="F37" s="6" t="inlineStr">
        <is>
          <t>Moyenne</t>
        </is>
      </c>
      <c r="G37" s="6" t="inlineStr">
        <is>
          <t>KANBAN-C</t>
        </is>
      </c>
      <c r="H37" s="6" t="inlineStr">
        <is>
          <t>7</t>
        </is>
      </c>
      <c r="I37" s="6" t="inlineStr">
        <is>
          <t>0</t>
        </is>
      </c>
      <c r="J37" s="6" t="inlineStr">
        <is>
          <t>Achats</t>
        </is>
      </c>
      <c r="K37" s="6" t="inlineStr">
        <is>
          <t>Supply</t>
        </is>
      </c>
      <c r="L37" s="6" t="inlineStr">
        <is>
          <t>Kanban</t>
        </is>
      </c>
      <c r="M37" s="6" t="inlineStr">
        <is>
          <t>2025-09-22</t>
        </is>
      </c>
      <c r="N37" s="6" t="inlineStr"/>
      <c r="O37" s="6">
        <f>IF([@[Date fin]]="","",MAX([@[Date fin]]-[@[Échéance]],0))</f>
        <v/>
      </c>
      <c r="P37" s="6">
        <f>IF([@[Date fin]]="","",[@[Date fin]]-[@[Date création]])</f>
        <v/>
      </c>
      <c r="Q37" s="6">
        <f>IF(SUM(LEN([@[Résultat attendu]])-LEN(SUBSTITUTE([@[Résultat attendu]],"0",""))+LEN(SUBSTITUTE([@[Résultat attendu]],"1",""))+LEN(SUBSTITUTE([@[Résultat attendu]],"2",""))+LEN(SUBSTITUTE([@[Résultat attendu]],"3",""))+LEN(SUBSTITUTE([@[Résultat attendu]],"4",""))+LEN(SUBSTITUTE([@[Résultat attendu]],"5",""))+LEN(SUBSTITUTE([@[Résultat attendu]],"6",""))+LEN(SUBSTITUTE([@[Résultat attendu]],"7",""))+LEN(SUBSTITUTE([@[Résultat attendu]],"8",""))+LEN(SUBSTITUTE([@[Résultat attendu]],"9","")))&gt;0,"O","N")</f>
        <v/>
      </c>
    </row>
  </sheetData>
  <mergeCells count="1">
    <mergeCell ref="A1:P1"/>
  </mergeCells>
  <conditionalFormatting sqref="A3:Q200">
    <cfRule type="expression" priority="1" dxfId="0">
      <formula>AND($E3&lt;&gt;"Fait",$D3&lt;TODAY())</formula>
    </cfRule>
  </conditionalFormatting>
  <conditionalFormatting sqref="E3:E200">
    <cfRule type="expression" priority="2" dxfId="1">
      <formula>$E3="Fait"</formula>
    </cfRule>
    <cfRule type="expression" priority="3" dxfId="2">
      <formula>$E3="Bloqué"</formula>
    </cfRule>
  </conditionalFormatting>
  <dataValidations count="3">
    <dataValidation sqref="E3:E1048576" showErrorMessage="1" showInputMessage="1" allowBlank="1" type="list">
      <formula1>"À faire,En cours,À valider,Fait,Bloqué"</formula1>
    </dataValidation>
    <dataValidation sqref="F3:F1048576" showErrorMessage="1" showInputMessage="1" allowBlank="1" type="list">
      <formula1>"Haute,Moyenne,Basse"</formula1>
    </dataValidation>
    <dataValidation sqref="K3:K1048576" showErrorMessage="1" showInputMessage="1" allowBlank="1" type="list">
      <formula1>"Production,Maintenance,Qualité,HSE,IT,Data,Supply,Achats,Finance,RH,Commercial,Support,Énergie,GxP,PMO"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2025-09-20T04:30:34Z</dcterms:created>
  <dcterms:modified xmlns:dcterms="http://purl.org/dc/terms/" xmlns:xsi="http://www.w3.org/2001/XMLSchema-instance" xsi:type="dcterms:W3CDTF">2025-09-20T04:30:34Z</dcterms:modified>
</cp:coreProperties>
</file>