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99_Parametres_Taux" sheetId="1" r:id="rId1"/>
    <sheet name="00_Accueil_ModeEmploi" sheetId="2" r:id="rId2"/>
    <sheet name="01_Calculeur_HT_TTC" sheetId="3" r:id="rId3"/>
    <sheet name="02_Facture_Mix_Taux" sheetId="4" r:id="rId4"/>
    <sheet name="03_Autoliquidation_BTP" sheetId="5" r:id="rId5"/>
    <sheet name="04_IntraUE" sheetId="6" r:id="rId6"/>
    <sheet name="05_Importations" sheetId="7" r:id="rId7"/>
    <sheet name="06_TVA_Marge" sheetId="8" r:id="rId8"/>
  </sheets>
  <definedNames>
    <definedName name="LIST_TAUX_GLOBAL">'99_Parametres_Taux'!$A$42:$A$53</definedName>
    <definedName name="TAUX_TABLE">'99_Parametres_Taux'!$A$2:$B$13</definedName>
  </definedNames>
  <calcPr calcId="124519" fullCalcOnLoad="1"/>
</workbook>
</file>

<file path=xl/sharedStrings.xml><?xml version="1.0" encoding="utf-8"?>
<sst xmlns="http://schemas.openxmlformats.org/spreadsheetml/2006/main" count="150" uniqueCount="101">
  <si>
    <t>Libellé du taux (sélection)</t>
  </si>
  <si>
    <t>Taux (décimal)</t>
  </si>
  <si>
    <t>Commentaire / Référence</t>
  </si>
  <si>
    <t>Métropole — 20% (taux normal)</t>
  </si>
  <si>
    <t>Taux normal métropole.</t>
  </si>
  <si>
    <t>Métropole — 10% (taux intermédiaire)</t>
  </si>
  <si>
    <t>Restauration, travaux logement, etc.</t>
  </si>
  <si>
    <t>Métropole — 5,5% (taux réduit)</t>
  </si>
  <si>
    <t>Alimentation, livres, etc.</t>
  </si>
  <si>
    <t>Métropole — 2,1% (taux particulier)</t>
  </si>
  <si>
    <t>Presse, médicaments, spectacles.</t>
  </si>
  <si>
    <t>Corse — 20% (général)</t>
  </si>
  <si>
    <t>Cas sans taux particulier.</t>
  </si>
  <si>
    <t>Corse — 13% (produits pétroliers)</t>
  </si>
  <si>
    <t>Produits pétroliers.</t>
  </si>
  <si>
    <t>Corse — 10% (opérations listées)</t>
  </si>
  <si>
    <t>Travaux immobiliers, restos, etc.</t>
  </si>
  <si>
    <t>Corse — 2,1% (opérations listées)</t>
  </si>
  <si>
    <t>Eau, boissons non alcooliques, transports voyageurs.</t>
  </si>
  <si>
    <t>Corse — 0,9% (opérations listées)</t>
  </si>
  <si>
    <t>Animaux vivants à non assujettis, etc.</t>
  </si>
  <si>
    <t>DOM — 8,5% (taux normal)</t>
  </si>
  <si>
    <t>Guadeloupe, Martinique, Réunion.</t>
  </si>
  <si>
    <t>DOM — 2,1% (taux réduit)</t>
  </si>
  <si>
    <t>Équivalent 5,5%/10% métropole.</t>
  </si>
  <si>
    <t>Hors champ — 0% (Guyane/Mayotte)</t>
  </si>
  <si>
    <t>Hors champ TVA.</t>
  </si>
  <si>
    <t>LIST_TAUX_GLOBAL</t>
  </si>
  <si>
    <t>Calculateur TVA — Multi‑cas France (v2)</t>
  </si>
  <si>
    <t>Dernière mise à jour : 29/09/2025</t>
  </si>
  <si>
    <t>Comment l'utiliser</t>
  </si>
  <si>
    <t>1) 01 : calcule HT⇄TTC (zone+taux). 2) 02 : facture multi‑lignes (mix de taux).</t>
  </si>
  <si>
    <t>3) 03→06 : cas particuliers (autoliquidation BTP, intra‑UE, import, marge). 4) 99 : mettez à jour les taux.</t>
  </si>
  <si>
    <t>Calculeur HT ⇄ TTC (sélection zone &amp; taux)</t>
  </si>
  <si>
    <t>Zone</t>
  </si>
  <si>
    <t>Liste de taux</t>
  </si>
  <si>
    <t>Taux (libellé)</t>
  </si>
  <si>
    <t>Taux (valeur)</t>
  </si>
  <si>
    <t>Métropole</t>
  </si>
  <si>
    <t>À partir d'un montant HT</t>
  </si>
  <si>
    <t>Montant HT</t>
  </si>
  <si>
    <t>TVA</t>
  </si>
  <si>
    <t>Montant TTC</t>
  </si>
  <si>
    <t>À partir d'un montant TTC</t>
  </si>
  <si>
    <t>Facture multi‑lignes — TVA mixte par taux (corrigée)</t>
  </si>
  <si>
    <t>Date facture</t>
  </si>
  <si>
    <t>Client</t>
  </si>
  <si>
    <t>Nom du client</t>
  </si>
  <si>
    <t>Note</t>
  </si>
  <si>
    <t>Exemple : Devis 2025‑091</t>
  </si>
  <si>
    <t>Désignation</t>
  </si>
  <si>
    <t>Quantité</t>
  </si>
  <si>
    <t>PU HT</t>
  </si>
  <si>
    <t>Ligne HT</t>
  </si>
  <si>
    <t>Ligne TVA</t>
  </si>
  <si>
    <t>Ligne TTC</t>
  </si>
  <si>
    <t>Ligne 1</t>
  </si>
  <si>
    <t>Ligne 2</t>
  </si>
  <si>
    <t>Ligne 3</t>
  </si>
  <si>
    <t>Ligne 4</t>
  </si>
  <si>
    <t>Ligne 5</t>
  </si>
  <si>
    <t>Ligne 6</t>
  </si>
  <si>
    <t>Ligne 7</t>
  </si>
  <si>
    <t>Ligne 8</t>
  </si>
  <si>
    <t>Ligne 9</t>
  </si>
  <si>
    <t>Ligne 10</t>
  </si>
  <si>
    <t>Totaux</t>
  </si>
  <si>
    <t>—</t>
  </si>
  <si>
    <t>Ventilation TVA par taux</t>
  </si>
  <si>
    <t>Libellé</t>
  </si>
  <si>
    <t>Autoliquidation de la TVA — Sous‑traitance BTP (France)</t>
  </si>
  <si>
    <t>Base HT des travaux sous‑traités</t>
  </si>
  <si>
    <t>Taux applicable</t>
  </si>
  <si>
    <t>20%</t>
  </si>
  <si>
    <t>TVA à autoliquider (due par le preneur)</t>
  </si>
  <si>
    <t>TVA déductible (si droit à déduction)</t>
  </si>
  <si>
    <t>Impact net sur CA3 (collectée - déductible)</t>
  </si>
  <si>
    <t>Mention facture :</t>
  </si>
  <si>
    <t>« Autoliquidation – TVA due par le preneur (art. 283, 2 nonies du CGI). »</t>
  </si>
  <si>
    <t>Opérations intra‑UE — Livraisons &amp; Acquisitions</t>
  </si>
  <si>
    <t>Livraison intracommunautaire (vente)</t>
  </si>
  <si>
    <t>Base HT</t>
  </si>
  <si>
    <t>TVA (exonération si conditions remplies)</t>
  </si>
  <si>
    <t>0,00</t>
  </si>
  <si>
    <t>Mention facture</t>
  </si>
  <si>
    <t>Exonération de TVA – Livraison intracommunautaire (art. 262 ter I du CGI).</t>
  </si>
  <si>
    <t>Acquisition intracommunautaire (achat)</t>
  </si>
  <si>
    <t>Taux français applicable</t>
  </si>
  <si>
    <t>TVA à autoliquider</t>
  </si>
  <si>
    <t>TVA déductible (si droit)</t>
  </si>
  <si>
    <t>Impact net (collectée - déductible)</t>
  </si>
  <si>
    <t>Importations — TVA autoliquidée sur CA3</t>
  </si>
  <si>
    <t>Valeur en douane + droits/assurances (base HT)</t>
  </si>
  <si>
    <t>TVA import à autoliquider</t>
  </si>
  <si>
    <t>Impact net CA3</t>
  </si>
  <si>
    <t>Régime de la TVA sur marge — Assujetti‑revendeur (biens d'occasion)</t>
  </si>
  <si>
    <t>Prix de vente TTC (régime marge)</t>
  </si>
  <si>
    <t>Prix d'achat (sans droit à déduction)</t>
  </si>
  <si>
    <t>Marge TTC</t>
  </si>
  <si>
    <t>TVA sur la marge = Marge TTC × taux / (1+taux)</t>
  </si>
  <si>
    <t>Marge HT</t>
  </si>
</sst>
</file>

<file path=xl/styles.xml><?xml version="1.0" encoding="utf-8"?>
<styleSheet xmlns="http://schemas.openxmlformats.org/spreadsheetml/2006/main">
  <numFmts count="3">
    <numFmt numFmtId="164" formatCode="0.00%"/>
    <numFmt numFmtId="165" formatCode="#,##0.00"/>
    <numFmt numFmtId="166" formatCode="dd/mm/yyyy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F3FF"/>
        <bgColor indexed="64"/>
      </patternFill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164" fontId="0" fillId="0" borderId="1" xfId="0" applyNumberFormat="1" applyBorder="1"/>
    <xf numFmtId="0" fontId="2" fillId="0" borderId="0" xfId="0" applyFont="1"/>
    <xf numFmtId="0" fontId="3" fillId="0" borderId="0" xfId="0" applyFont="1"/>
    <xf numFmtId="0" fontId="4" fillId="3" borderId="2" xfId="0" applyFont="1" applyFill="1" applyBorder="1"/>
    <xf numFmtId="165" fontId="0" fillId="0" borderId="1" xfId="0" applyNumberFormat="1" applyBorder="1"/>
    <xf numFmtId="166" fontId="0" fillId="0" borderId="1" xfId="0" applyNumberFormat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8.7109375" customWidth="1"/>
    <col min="2" max="2" width="16.7109375" customWidth="1"/>
    <col min="3" max="3" width="6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>
        <v>0.2</v>
      </c>
      <c r="C2" s="2" t="s">
        <v>4</v>
      </c>
    </row>
    <row r="3" spans="1:3">
      <c r="A3" s="2" t="s">
        <v>5</v>
      </c>
      <c r="B3" s="3">
        <v>0.1</v>
      </c>
      <c r="C3" s="2" t="s">
        <v>6</v>
      </c>
    </row>
    <row r="4" spans="1:3">
      <c r="A4" s="2" t="s">
        <v>7</v>
      </c>
      <c r="B4" s="3">
        <v>0.055</v>
      </c>
      <c r="C4" s="2" t="s">
        <v>8</v>
      </c>
    </row>
    <row r="5" spans="1:3">
      <c r="A5" s="2" t="s">
        <v>9</v>
      </c>
      <c r="B5" s="3">
        <v>0.021</v>
      </c>
      <c r="C5" s="2" t="s">
        <v>10</v>
      </c>
    </row>
    <row r="6" spans="1:3">
      <c r="A6" s="2" t="s">
        <v>11</v>
      </c>
      <c r="B6" s="3">
        <v>0.2</v>
      </c>
      <c r="C6" s="2" t="s">
        <v>12</v>
      </c>
    </row>
    <row r="7" spans="1:3">
      <c r="A7" s="2" t="s">
        <v>13</v>
      </c>
      <c r="B7" s="3">
        <v>0.13</v>
      </c>
      <c r="C7" s="2" t="s">
        <v>14</v>
      </c>
    </row>
    <row r="8" spans="1:3">
      <c r="A8" s="2" t="s">
        <v>15</v>
      </c>
      <c r="B8" s="3">
        <v>0.1</v>
      </c>
      <c r="C8" s="2" t="s">
        <v>16</v>
      </c>
    </row>
    <row r="9" spans="1:3">
      <c r="A9" s="2" t="s">
        <v>17</v>
      </c>
      <c r="B9" s="3">
        <v>0.021</v>
      </c>
      <c r="C9" s="2" t="s">
        <v>18</v>
      </c>
    </row>
    <row r="10" spans="1:3">
      <c r="A10" s="2" t="s">
        <v>19</v>
      </c>
      <c r="B10" s="3">
        <v>0.008999999999999999</v>
      </c>
      <c r="C10" s="2" t="s">
        <v>20</v>
      </c>
    </row>
    <row r="11" spans="1:3">
      <c r="A11" s="2" t="s">
        <v>21</v>
      </c>
      <c r="B11" s="3">
        <v>0.08500000000000001</v>
      </c>
      <c r="C11" s="2" t="s">
        <v>22</v>
      </c>
    </row>
    <row r="12" spans="1:3">
      <c r="A12" s="2" t="s">
        <v>23</v>
      </c>
      <c r="B12" s="3">
        <v>0.021</v>
      </c>
      <c r="C12" s="2" t="s">
        <v>24</v>
      </c>
    </row>
    <row r="13" spans="1:3">
      <c r="A13" s="2" t="s">
        <v>25</v>
      </c>
      <c r="B13" s="3">
        <v>0</v>
      </c>
      <c r="C13" s="2" t="s">
        <v>26</v>
      </c>
    </row>
    <row r="41" spans="1:1">
      <c r="A41" s="4" t="s">
        <v>27</v>
      </c>
    </row>
    <row r="42" spans="1:1">
      <c r="A42" s="2" t="s">
        <v>3</v>
      </c>
    </row>
    <row r="43" spans="1:1">
      <c r="A43" s="2" t="s">
        <v>5</v>
      </c>
    </row>
    <row r="44" spans="1:1">
      <c r="A44" s="2" t="s">
        <v>7</v>
      </c>
    </row>
    <row r="45" spans="1:1">
      <c r="A45" s="2" t="s">
        <v>9</v>
      </c>
    </row>
    <row r="46" spans="1:1">
      <c r="A46" s="2" t="s">
        <v>11</v>
      </c>
    </row>
    <row r="47" spans="1:1">
      <c r="A47" s="2" t="s">
        <v>13</v>
      </c>
    </row>
    <row r="48" spans="1:1">
      <c r="A48" s="2" t="s">
        <v>15</v>
      </c>
    </row>
    <row r="49" spans="1:1">
      <c r="A49" s="2" t="s">
        <v>17</v>
      </c>
    </row>
    <row r="50" spans="1:1">
      <c r="A50" s="2" t="s">
        <v>19</v>
      </c>
    </row>
    <row r="51" spans="1:1">
      <c r="A51" s="2" t="s">
        <v>21</v>
      </c>
    </row>
    <row r="52" spans="1:1">
      <c r="A52" s="2" t="s">
        <v>23</v>
      </c>
    </row>
    <row r="53" spans="1:1">
      <c r="A53" s="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B7"/>
  <sheetViews>
    <sheetView workbookViewId="0"/>
  </sheetViews>
  <sheetFormatPr defaultRowHeight="15"/>
  <cols>
    <col min="1" max="1" width="2.7109375" customWidth="1"/>
    <col min="2" max="2" width="44.7109375" customWidth="1"/>
    <col min="3" max="3" width="80.7109375" customWidth="1"/>
  </cols>
  <sheetData>
    <row r="2" spans="2:2">
      <c r="B2" s="5" t="s">
        <v>28</v>
      </c>
    </row>
    <row r="3" spans="2:2">
      <c r="B3" s="4" t="s">
        <v>29</v>
      </c>
    </row>
    <row r="5" spans="2:2">
      <c r="B5" s="6" t="s">
        <v>30</v>
      </c>
    </row>
    <row r="6" spans="2:2">
      <c r="B6" s="2" t="s">
        <v>31</v>
      </c>
    </row>
    <row r="7" spans="2:2">
      <c r="B7" s="2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E12"/>
  <sheetViews>
    <sheetView workbookViewId="0">
      <pane ySplit="9" topLeftCell="A10" activePane="bottomLeft" state="frozen"/>
      <selection pane="bottomLeft"/>
    </sheetView>
  </sheetViews>
  <sheetFormatPr defaultRowHeight="15"/>
  <cols>
    <col min="1" max="1" width="2.7109375" customWidth="1"/>
    <col min="2" max="2" width="30.7109375" customWidth="1"/>
    <col min="3" max="3" width="36.7109375" customWidth="1"/>
    <col min="4" max="5" width="18.7109375" customWidth="1"/>
  </cols>
  <sheetData>
    <row r="2" spans="2:5">
      <c r="B2" s="5" t="s">
        <v>33</v>
      </c>
    </row>
    <row r="3" spans="2:5">
      <c r="B3" s="1" t="s">
        <v>34</v>
      </c>
      <c r="C3" s="1" t="s">
        <v>35</v>
      </c>
      <c r="D3" s="1" t="s">
        <v>36</v>
      </c>
      <c r="E3" s="1" t="s">
        <v>37</v>
      </c>
    </row>
    <row r="4" spans="2:5">
      <c r="B4" s="2" t="s">
        <v>38</v>
      </c>
      <c r="C4" s="2" t="s">
        <v>27</v>
      </c>
      <c r="D4" s="2" t="s">
        <v>3</v>
      </c>
      <c r="E4" s="3">
        <f>VLOOKUP(D4,TAUX_TABLE,2,FALSE)</f>
        <v>0</v>
      </c>
    </row>
    <row r="6" spans="2:5">
      <c r="B6" s="6" t="s">
        <v>39</v>
      </c>
    </row>
    <row r="7" spans="2:5">
      <c r="B7" s="1" t="s">
        <v>40</v>
      </c>
      <c r="C7" s="1" t="s">
        <v>41</v>
      </c>
      <c r="D7" s="1" t="s">
        <v>42</v>
      </c>
    </row>
    <row r="8" spans="2:5">
      <c r="B8" s="7">
        <v>1000</v>
      </c>
      <c r="C8" s="7">
        <f>ROUND(B8*E4,2)</f>
        <v>0</v>
      </c>
      <c r="D8" s="7">
        <f>B8+C8</f>
        <v>0</v>
      </c>
    </row>
    <row r="10" spans="2:5">
      <c r="B10" s="6" t="s">
        <v>43</v>
      </c>
    </row>
    <row r="11" spans="2:5">
      <c r="B11" s="1" t="s">
        <v>42</v>
      </c>
      <c r="C11" s="1" t="s">
        <v>40</v>
      </c>
      <c r="D11" s="1" t="s">
        <v>41</v>
      </c>
    </row>
    <row r="12" spans="2:5">
      <c r="B12" s="7">
        <v>1200</v>
      </c>
      <c r="C12" s="7">
        <f>ROUND(B12/(1+E4),2)</f>
        <v>0</v>
      </c>
      <c r="D12" s="7">
        <f>B12-C12</f>
        <v>0</v>
      </c>
    </row>
  </sheetData>
  <dataValidations count="2">
    <dataValidation type="list" allowBlank="1" showInputMessage="1" showErrorMessage="1" sqref="B4">
      <formula1>"Métropole,Corse,Guadeloupe/Martinique/La Réunion,Guyane/Mayotte (hors champ)"</formula1>
    </dataValidation>
    <dataValidation type="list" allowBlank="1" showInputMessage="1" showErrorMessage="1" sqref="D4">
      <formula1>LIST_TAUX_GLOBAL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19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.7109375" customWidth="1"/>
    <col min="2" max="2" width="34.7109375" customWidth="1"/>
    <col min="3" max="6" width="16.7109375" customWidth="1"/>
    <col min="7" max="8" width="20.7109375" customWidth="1"/>
  </cols>
  <sheetData>
    <row r="2" spans="2:11">
      <c r="B2" s="5" t="s">
        <v>44</v>
      </c>
    </row>
    <row r="3" spans="2:11">
      <c r="B3" s="1" t="s">
        <v>45</v>
      </c>
      <c r="C3" s="8">
        <v>45929</v>
      </c>
    </row>
    <row r="4" spans="2:11">
      <c r="B4" s="1" t="s">
        <v>46</v>
      </c>
      <c r="C4" s="2" t="s">
        <v>47</v>
      </c>
    </row>
    <row r="5" spans="2:11">
      <c r="B5" s="1" t="s">
        <v>48</v>
      </c>
      <c r="C5" s="2" t="s">
        <v>49</v>
      </c>
    </row>
    <row r="6" spans="2:11">
      <c r="J6" s="6" t="s">
        <v>68</v>
      </c>
    </row>
    <row r="7" spans="2:11">
      <c r="B7" s="1" t="s">
        <v>50</v>
      </c>
      <c r="C7" s="1" t="s">
        <v>51</v>
      </c>
      <c r="D7" s="1" t="s">
        <v>52</v>
      </c>
      <c r="E7" s="1" t="s">
        <v>36</v>
      </c>
      <c r="F7" s="1" t="s">
        <v>37</v>
      </c>
      <c r="G7" s="1" t="s">
        <v>53</v>
      </c>
      <c r="H7" s="1" t="s">
        <v>54</v>
      </c>
      <c r="I7" s="1" t="s">
        <v>55</v>
      </c>
      <c r="J7" s="1" t="s">
        <v>69</v>
      </c>
      <c r="K7" s="1" t="s">
        <v>41</v>
      </c>
    </row>
    <row r="8" spans="2:11">
      <c r="B8" s="2" t="s">
        <v>56</v>
      </c>
      <c r="C8" s="2">
        <v>1</v>
      </c>
      <c r="D8" s="7">
        <v>100</v>
      </c>
      <c r="E8" s="2" t="s">
        <v>3</v>
      </c>
      <c r="F8" s="3">
        <f>VLOOKUP(E8,TAUX_TABLE,2,FALSE)</f>
        <v>0</v>
      </c>
      <c r="G8" s="7">
        <f>C8*D8</f>
        <v>0</v>
      </c>
      <c r="H8" s="7">
        <f>G8*F8</f>
        <v>0</v>
      </c>
      <c r="I8" s="7">
        <f>G8+H8</f>
        <v>0</v>
      </c>
      <c r="J8" s="2" t="s">
        <v>3</v>
      </c>
      <c r="K8" s="7">
        <f>SUMIF($E$8:$E$17,J8,$H$8:$H$17)</f>
        <v>0</v>
      </c>
    </row>
    <row r="9" spans="2:11">
      <c r="B9" s="2" t="s">
        <v>57</v>
      </c>
      <c r="C9" s="2">
        <v>1</v>
      </c>
      <c r="D9" s="7">
        <v>100</v>
      </c>
      <c r="E9" s="2" t="s">
        <v>3</v>
      </c>
      <c r="F9" s="3">
        <f>VLOOKUP(E9,TAUX_TABLE,2,FALSE)</f>
        <v>0</v>
      </c>
      <c r="G9" s="7">
        <f>C9*D9</f>
        <v>0</v>
      </c>
      <c r="H9" s="7">
        <f>G9*F9</f>
        <v>0</v>
      </c>
      <c r="I9" s="7">
        <f>G9+H9</f>
        <v>0</v>
      </c>
      <c r="J9" s="2" t="s">
        <v>5</v>
      </c>
      <c r="K9" s="7">
        <f>SUMIF($E$8:$E$17,J9,$H$8:$H$17)</f>
        <v>0</v>
      </c>
    </row>
    <row r="10" spans="2:11">
      <c r="B10" s="2" t="s">
        <v>58</v>
      </c>
      <c r="C10" s="2">
        <v>1</v>
      </c>
      <c r="D10" s="7">
        <v>100</v>
      </c>
      <c r="E10" s="2" t="s">
        <v>3</v>
      </c>
      <c r="F10" s="3">
        <f>VLOOKUP(E10,TAUX_TABLE,2,FALSE)</f>
        <v>0</v>
      </c>
      <c r="G10" s="7">
        <f>C10*D10</f>
        <v>0</v>
      </c>
      <c r="H10" s="7">
        <f>G10*F10</f>
        <v>0</v>
      </c>
      <c r="I10" s="7">
        <f>G10+H10</f>
        <v>0</v>
      </c>
      <c r="J10" s="2" t="s">
        <v>7</v>
      </c>
      <c r="K10" s="7">
        <f>SUMIF($E$8:$E$17,J10,$H$8:$H$17)</f>
        <v>0</v>
      </c>
    </row>
    <row r="11" spans="2:11">
      <c r="B11" s="2" t="s">
        <v>59</v>
      </c>
      <c r="C11" s="2">
        <v>1</v>
      </c>
      <c r="D11" s="7">
        <v>100</v>
      </c>
      <c r="E11" s="2" t="s">
        <v>3</v>
      </c>
      <c r="F11" s="3">
        <f>VLOOKUP(E11,TAUX_TABLE,2,FALSE)</f>
        <v>0</v>
      </c>
      <c r="G11" s="7">
        <f>C11*D11</f>
        <v>0</v>
      </c>
      <c r="H11" s="7">
        <f>G11*F11</f>
        <v>0</v>
      </c>
      <c r="I11" s="7">
        <f>G11+H11</f>
        <v>0</v>
      </c>
      <c r="J11" s="2" t="s">
        <v>9</v>
      </c>
      <c r="K11" s="7">
        <f>SUMIF($E$8:$E$17,J11,$H$8:$H$17)</f>
        <v>0</v>
      </c>
    </row>
    <row r="12" spans="2:11">
      <c r="B12" s="2" t="s">
        <v>60</v>
      </c>
      <c r="C12" s="2">
        <v>1</v>
      </c>
      <c r="D12" s="7">
        <v>100</v>
      </c>
      <c r="E12" s="2" t="s">
        <v>3</v>
      </c>
      <c r="F12" s="3">
        <f>VLOOKUP(E12,TAUX_TABLE,2,FALSE)</f>
        <v>0</v>
      </c>
      <c r="G12" s="7">
        <f>C12*D12</f>
        <v>0</v>
      </c>
      <c r="H12" s="7">
        <f>G12*F12</f>
        <v>0</v>
      </c>
      <c r="I12" s="7">
        <f>G12+H12</f>
        <v>0</v>
      </c>
      <c r="J12" s="2" t="s">
        <v>11</v>
      </c>
      <c r="K12" s="7">
        <f>SUMIF($E$8:$E$17,J12,$H$8:$H$17)</f>
        <v>0</v>
      </c>
    </row>
    <row r="13" spans="2:11">
      <c r="B13" s="2" t="s">
        <v>61</v>
      </c>
      <c r="C13" s="2">
        <v>1</v>
      </c>
      <c r="D13" s="7">
        <v>100</v>
      </c>
      <c r="E13" s="2" t="s">
        <v>3</v>
      </c>
      <c r="F13" s="3">
        <f>VLOOKUP(E13,TAUX_TABLE,2,FALSE)</f>
        <v>0</v>
      </c>
      <c r="G13" s="7">
        <f>C13*D13</f>
        <v>0</v>
      </c>
      <c r="H13" s="7">
        <f>G13*F13</f>
        <v>0</v>
      </c>
      <c r="I13" s="7">
        <f>G13+H13</f>
        <v>0</v>
      </c>
      <c r="J13" s="2" t="s">
        <v>13</v>
      </c>
      <c r="K13" s="7">
        <f>SUMIF($E$8:$E$17,J13,$H$8:$H$17)</f>
        <v>0</v>
      </c>
    </row>
    <row r="14" spans="2:11">
      <c r="B14" s="2" t="s">
        <v>62</v>
      </c>
      <c r="C14" s="2">
        <v>1</v>
      </c>
      <c r="D14" s="7">
        <v>100</v>
      </c>
      <c r="E14" s="2" t="s">
        <v>3</v>
      </c>
      <c r="F14" s="3">
        <f>VLOOKUP(E14,TAUX_TABLE,2,FALSE)</f>
        <v>0</v>
      </c>
      <c r="G14" s="7">
        <f>C14*D14</f>
        <v>0</v>
      </c>
      <c r="H14" s="7">
        <f>G14*F14</f>
        <v>0</v>
      </c>
      <c r="I14" s="7">
        <f>G14+H14</f>
        <v>0</v>
      </c>
      <c r="J14" s="2" t="s">
        <v>15</v>
      </c>
      <c r="K14" s="7">
        <f>SUMIF($E$8:$E$17,J14,$H$8:$H$17)</f>
        <v>0</v>
      </c>
    </row>
    <row r="15" spans="2:11">
      <c r="B15" s="2" t="s">
        <v>63</v>
      </c>
      <c r="C15" s="2">
        <v>1</v>
      </c>
      <c r="D15" s="7">
        <v>100</v>
      </c>
      <c r="E15" s="2" t="s">
        <v>3</v>
      </c>
      <c r="F15" s="3">
        <f>VLOOKUP(E15,TAUX_TABLE,2,FALSE)</f>
        <v>0</v>
      </c>
      <c r="G15" s="7">
        <f>C15*D15</f>
        <v>0</v>
      </c>
      <c r="H15" s="7">
        <f>G15*F15</f>
        <v>0</v>
      </c>
      <c r="I15" s="7">
        <f>G15+H15</f>
        <v>0</v>
      </c>
      <c r="J15" s="2" t="s">
        <v>17</v>
      </c>
      <c r="K15" s="7">
        <f>SUMIF($E$8:$E$17,J15,$H$8:$H$17)</f>
        <v>0</v>
      </c>
    </row>
    <row r="16" spans="2:11">
      <c r="B16" s="2" t="s">
        <v>64</v>
      </c>
      <c r="C16" s="2">
        <v>1</v>
      </c>
      <c r="D16" s="7">
        <v>100</v>
      </c>
      <c r="E16" s="2" t="s">
        <v>3</v>
      </c>
      <c r="F16" s="3">
        <f>VLOOKUP(E16,TAUX_TABLE,2,FALSE)</f>
        <v>0</v>
      </c>
      <c r="G16" s="7">
        <f>C16*D16</f>
        <v>0</v>
      </c>
      <c r="H16" s="7">
        <f>G16*F16</f>
        <v>0</v>
      </c>
      <c r="I16" s="7">
        <f>G16+H16</f>
        <v>0</v>
      </c>
      <c r="J16" s="2" t="s">
        <v>19</v>
      </c>
      <c r="K16" s="7">
        <f>SUMIF($E$8:$E$17,J16,$H$8:$H$17)</f>
        <v>0</v>
      </c>
    </row>
    <row r="17" spans="2:11">
      <c r="B17" s="2" t="s">
        <v>65</v>
      </c>
      <c r="C17" s="2">
        <v>1</v>
      </c>
      <c r="D17" s="7">
        <v>100</v>
      </c>
      <c r="E17" s="2" t="s">
        <v>3</v>
      </c>
      <c r="F17" s="3">
        <f>VLOOKUP(E17,TAUX_TABLE,2,FALSE)</f>
        <v>0</v>
      </c>
      <c r="G17" s="7">
        <f>C17*D17</f>
        <v>0</v>
      </c>
      <c r="H17" s="7">
        <f>G17*F17</f>
        <v>0</v>
      </c>
      <c r="I17" s="7">
        <f>G17+H17</f>
        <v>0</v>
      </c>
      <c r="J17" s="2" t="s">
        <v>21</v>
      </c>
      <c r="K17" s="7">
        <f>SUMIF($E$8:$E$17,J17,$H$8:$H$17)</f>
        <v>0</v>
      </c>
    </row>
    <row r="18" spans="2:11">
      <c r="B18" s="6" t="s">
        <v>66</v>
      </c>
      <c r="E18" s="2" t="s">
        <v>67</v>
      </c>
      <c r="F18" s="7">
        <f>SUM(F8:F17)</f>
        <v>0</v>
      </c>
      <c r="G18" s="7">
        <f>SUM(G8:G17)</f>
        <v>0</v>
      </c>
      <c r="H18" s="7">
        <f>SUM(H8:H17)</f>
        <v>0</v>
      </c>
      <c r="I18" s="7">
        <f>SUM(I8:I17)</f>
        <v>0</v>
      </c>
      <c r="J18" s="2" t="s">
        <v>23</v>
      </c>
      <c r="K18" s="7">
        <f>SUMIF($E$8:$E$17,J18,$H$8:$H$17)</f>
        <v>0</v>
      </c>
    </row>
    <row r="19" spans="2:11">
      <c r="J19" s="2" t="s">
        <v>25</v>
      </c>
      <c r="K19" s="7">
        <f>SUMIF($E$8:$E$17,J19,$H$8:$H$17)</f>
        <v>0</v>
      </c>
    </row>
  </sheetData>
  <dataValidations count="1">
    <dataValidation type="list" allowBlank="1" showInputMessage="1" showErrorMessage="1" sqref="E8:E201">
      <formula1>LIST_TAUX_GLOBAL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2:C10"/>
  <sheetViews>
    <sheetView workbookViewId="0"/>
  </sheetViews>
  <sheetFormatPr defaultRowHeight="15"/>
  <cols>
    <col min="1" max="1" width="2.7109375" customWidth="1"/>
    <col min="2" max="3" width="40.7109375" customWidth="1"/>
    <col min="4" max="6" width="22.7109375" customWidth="1"/>
  </cols>
  <sheetData>
    <row r="2" spans="2:3">
      <c r="B2" s="5" t="s">
        <v>70</v>
      </c>
    </row>
    <row r="3" spans="2:3">
      <c r="B3" s="1" t="s">
        <v>71</v>
      </c>
      <c r="C3" s="7">
        <v>10000</v>
      </c>
    </row>
    <row r="4" spans="2:3">
      <c r="B4" s="1" t="s">
        <v>72</v>
      </c>
      <c r="C4" s="3" t="s">
        <v>73</v>
      </c>
    </row>
    <row r="5" spans="2:3">
      <c r="B5" s="1" t="s">
        <v>74</v>
      </c>
      <c r="C5" s="7">
        <f>ROUND(C3*C4,2)</f>
        <v>0</v>
      </c>
    </row>
    <row r="6" spans="2:3">
      <c r="B6" s="1" t="s">
        <v>75</v>
      </c>
      <c r="C6" s="7">
        <f>C5</f>
        <v>0</v>
      </c>
    </row>
    <row r="7" spans="2:3">
      <c r="B7" s="1" t="s">
        <v>76</v>
      </c>
      <c r="C7" s="7">
        <f>C5-C6</f>
        <v>0</v>
      </c>
    </row>
    <row r="9" spans="2:3">
      <c r="B9" s="6" t="s">
        <v>77</v>
      </c>
    </row>
    <row r="10" spans="2:3">
      <c r="B10" s="9" t="s">
        <v>78</v>
      </c>
    </row>
  </sheetData>
  <dataValidations count="1">
    <dataValidation type="list" allowBlank="1" showInputMessage="1" showErrorMessage="1" sqref="C4">
      <formula1>"20%,10%,5,5%,2,1%"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C14"/>
  <sheetViews>
    <sheetView workbookViewId="0"/>
  </sheetViews>
  <sheetFormatPr defaultRowHeight="15"/>
  <cols>
    <col min="1" max="1" width="2.7109375" customWidth="1"/>
    <col min="2" max="3" width="44.7109375" customWidth="1"/>
    <col min="4" max="6" width="22.7109375" customWidth="1"/>
  </cols>
  <sheetData>
    <row r="2" spans="2:3">
      <c r="B2" s="5" t="s">
        <v>79</v>
      </c>
    </row>
    <row r="4" spans="2:3">
      <c r="B4" s="6" t="s">
        <v>80</v>
      </c>
    </row>
    <row r="5" spans="2:3">
      <c r="B5" s="1" t="s">
        <v>81</v>
      </c>
      <c r="C5" s="7">
        <v>5000</v>
      </c>
    </row>
    <row r="6" spans="2:3">
      <c r="B6" s="1" t="s">
        <v>82</v>
      </c>
      <c r="C6" s="7" t="s">
        <v>83</v>
      </c>
    </row>
    <row r="7" spans="2:3">
      <c r="B7" s="1" t="s">
        <v>84</v>
      </c>
      <c r="C7" s="9" t="s">
        <v>85</v>
      </c>
    </row>
    <row r="9" spans="2:3">
      <c r="B9" s="6" t="s">
        <v>86</v>
      </c>
    </row>
    <row r="10" spans="2:3">
      <c r="B10" s="1" t="s">
        <v>81</v>
      </c>
      <c r="C10" s="7">
        <v>5000</v>
      </c>
    </row>
    <row r="11" spans="2:3">
      <c r="B11" s="1" t="s">
        <v>87</v>
      </c>
      <c r="C11" s="3" t="s">
        <v>73</v>
      </c>
    </row>
    <row r="12" spans="2:3">
      <c r="B12" s="1" t="s">
        <v>88</v>
      </c>
      <c r="C12" s="7">
        <f>ROUND(C10*C11,2)</f>
        <v>0</v>
      </c>
    </row>
    <row r="13" spans="2:3">
      <c r="B13" s="1" t="s">
        <v>89</v>
      </c>
      <c r="C13" s="7">
        <f>C12</f>
        <v>0</v>
      </c>
    </row>
    <row r="14" spans="2:3">
      <c r="B14" s="1" t="s">
        <v>90</v>
      </c>
      <c r="C14" s="7">
        <f>C12-C13</f>
        <v>0</v>
      </c>
    </row>
  </sheetData>
  <dataValidations count="1">
    <dataValidation type="list" allowBlank="1" showInputMessage="1" showErrorMessage="1" sqref="C11">
      <formula1>"20%,10%,5,5%,2,1%"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2:C7"/>
  <sheetViews>
    <sheetView workbookViewId="0"/>
  </sheetViews>
  <sheetFormatPr defaultRowHeight="15"/>
  <cols>
    <col min="1" max="1" width="2.7109375" customWidth="1"/>
    <col min="2" max="3" width="44.7109375" customWidth="1"/>
    <col min="4" max="6" width="22.7109375" customWidth="1"/>
  </cols>
  <sheetData>
    <row r="2" spans="2:3">
      <c r="B2" s="5" t="s">
        <v>91</v>
      </c>
    </row>
    <row r="3" spans="2:3">
      <c r="B3" s="1" t="s">
        <v>92</v>
      </c>
      <c r="C3" s="7">
        <v>12000</v>
      </c>
    </row>
    <row r="4" spans="2:3">
      <c r="B4" s="1" t="s">
        <v>87</v>
      </c>
      <c r="C4" s="3" t="s">
        <v>73</v>
      </c>
    </row>
    <row r="5" spans="2:3">
      <c r="B5" s="1" t="s">
        <v>93</v>
      </c>
      <c r="C5" s="7">
        <f>ROUND(C3*C4,2)</f>
        <v>0</v>
      </c>
    </row>
    <row r="6" spans="2:3">
      <c r="B6" s="1" t="s">
        <v>89</v>
      </c>
      <c r="C6" s="7">
        <f>C5</f>
        <v>0</v>
      </c>
    </row>
    <row r="7" spans="2:3">
      <c r="B7" s="1" t="s">
        <v>94</v>
      </c>
      <c r="C7" s="7">
        <f>C5-C6</f>
        <v>0</v>
      </c>
    </row>
  </sheetData>
  <dataValidations count="1">
    <dataValidation type="list" allowBlank="1" showInputMessage="1" showErrorMessage="1" sqref="C4">
      <formula1>"20%,10%,5,5%,2,1%"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B2:C9"/>
  <sheetViews>
    <sheetView workbookViewId="0"/>
  </sheetViews>
  <sheetFormatPr defaultRowHeight="15"/>
  <cols>
    <col min="1" max="1" width="2.7109375" customWidth="1"/>
    <col min="2" max="3" width="46.7109375" customWidth="1"/>
    <col min="4" max="6" width="22.7109375" customWidth="1"/>
  </cols>
  <sheetData>
    <row r="2" spans="2:3">
      <c r="B2" s="5" t="s">
        <v>95</v>
      </c>
    </row>
    <row r="3" spans="2:3">
      <c r="B3" s="1" t="s">
        <v>96</v>
      </c>
      <c r="C3" s="7">
        <v>6000</v>
      </c>
    </row>
    <row r="4" spans="2:3">
      <c r="B4" s="1" t="s">
        <v>97</v>
      </c>
      <c r="C4" s="7">
        <v>5000</v>
      </c>
    </row>
    <row r="5" spans="2:3">
      <c r="B5" s="1" t="s">
        <v>72</v>
      </c>
      <c r="C5" s="3" t="s">
        <v>73</v>
      </c>
    </row>
    <row r="7" spans="2:3">
      <c r="B7" s="1" t="s">
        <v>98</v>
      </c>
      <c r="C7" s="7">
        <f>MAX(C3-C4,0)</f>
        <v>0</v>
      </c>
    </row>
    <row r="8" spans="2:3">
      <c r="B8" s="1" t="s">
        <v>99</v>
      </c>
      <c r="C8" s="7">
        <f>ROUND(C7*C5/(1+C5),2)</f>
        <v>0</v>
      </c>
    </row>
    <row r="9" spans="2:3">
      <c r="B9" s="1" t="s">
        <v>100</v>
      </c>
      <c r="C9" s="7">
        <f>C7-C8</f>
        <v>0</v>
      </c>
    </row>
  </sheetData>
  <dataValidations count="1">
    <dataValidation type="list" allowBlank="1" showInputMessage="1" showErrorMessage="1" sqref="C5">
      <formula1>"20%,10%"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99_Parametres_Taux</vt:lpstr>
      <vt:lpstr>00_Accueil_ModeEmploi</vt:lpstr>
      <vt:lpstr>01_Calculeur_HT_TTC</vt:lpstr>
      <vt:lpstr>02_Facture_Mix_Taux</vt:lpstr>
      <vt:lpstr>03_Autoliquidation_BTP</vt:lpstr>
      <vt:lpstr>04_IntraUE</vt:lpstr>
      <vt:lpstr>05_Importations</vt:lpstr>
      <vt:lpstr>06_TVA_Marge</vt:lpstr>
      <vt:lpstr>LIST_TAUX_GLOBAL</vt:lpstr>
      <vt:lpstr>TAUX_TABLE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2025-09-29T02:14:26Z</dcterms:created>
  <dcterms:modified xsi:type="dcterms:W3CDTF">2025-09-29T02:14:26Z</dcterms:modified>
</cp:coreProperties>
</file>