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tables/table2.xml" ContentType="application/vnd.openxmlformats-officedocument.spreadsheetml.table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ortfolio" sheetId="1" state="visible" r:id="rId1"/>
    <sheet xmlns:r="http://schemas.openxmlformats.org/officeDocument/2006/relationships" name="Dépenses" sheetId="2" state="visible" r:id="rId2"/>
    <sheet xmlns:r="http://schemas.openxmlformats.org/officeDocument/2006/relationships" name="Dashboard" sheetId="3" state="visible" r:id="rId3"/>
    <sheet xmlns:r="http://schemas.openxmlformats.org/officeDocument/2006/relationships" name="Paramètres" sheetId="4" state="hidden" r:id="rId4"/>
  </sheets>
  <definedNames/>
  <calcPr calcId="124519" fullCalcOnLoad="1"/>
</workbook>
</file>

<file path=xl/styles.xml><?xml version="1.0" encoding="utf-8"?>
<styleSheet xmlns="http://schemas.openxmlformats.org/spreadsheetml/2006/main">
  <numFmts count="5">
    <numFmt numFmtId="164" formatCode="#,##0 [$€-x-euro1]"/>
    <numFmt numFmtId="165" formatCode="0.0%"/>
    <numFmt numFmtId="166" formatCode="0.0"/>
    <numFmt numFmtId="167" formatCode="yyyy-mm-dd"/>
    <numFmt numFmtId="168" formatCode="0.0000"/>
  </numFmts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10B981"/>
      </patternFill>
    </fill>
    <fill>
      <patternFill patternType="solid">
        <fgColor rgb="00065F46"/>
      </patternFill>
    </fill>
  </fills>
  <borders count="2">
    <border>
      <left/>
      <right/>
      <top/>
      <bottom/>
      <diagonal/>
    </border>
    <border>
      <left style="thin">
        <color rgb="00FFFFFF"/>
      </left>
      <right style="thin">
        <color rgb="00FFFFFF"/>
      </right>
      <top style="thin">
        <color rgb="00FFFFFF"/>
      </top>
      <bottom style="thin">
        <color rgb="00FFFFFF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/>
    </xf>
    <xf numFmtId="167" fontId="0" fillId="0" borderId="0" pivotButton="0" quotePrefix="0" xfId="0"/>
    <xf numFmtId="164" fontId="0" fillId="0" borderId="0" pivotButton="0" quotePrefix="0" xfId="0"/>
    <xf numFmtId="165" fontId="0" fillId="0" borderId="0" pivotButton="0" quotePrefix="0" xfId="0"/>
    <xf numFmtId="166" fontId="0" fillId="0" borderId="0" pivotButton="0" quotePrefix="0" xfId="0"/>
    <xf numFmtId="4" fontId="0" fillId="0" borderId="0" pivotButton="0" quotePrefix="0" xfId="0"/>
    <xf numFmtId="168" fontId="0" fillId="0" borderId="0" pivotButton="0" quotePrefix="0" xfId="0"/>
    <xf numFmtId="0" fontId="3" fillId="0" borderId="0" pivotButton="0" quotePrefix="0" xfId="0"/>
    <xf numFmtId="3" fontId="0" fillId="0" borderId="0" pivotButton="0" quotePrefix="0" xfId="0"/>
    <xf numFmtId="0" fontId="3" fillId="3" borderId="0" applyAlignment="1" pivotButton="0" quotePrefix="0" xfId="0">
      <alignment horizontal="center" vertical="center"/>
    </xf>
  </cellXfs>
  <cellStyles count="1">
    <cellStyle name="Normal" xfId="0" builtinId="0" hidden="0"/>
  </cellStyles>
  <dxfs count="3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ECFDF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vs Engagé vs Payé (CAPEX/OPEX)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'Dashboard'!$D$4:$D$5</f>
            </numRef>
          </cat>
          <val>
            <numRef>
              <f>'Dashboard'!$E$4:$E$5</f>
            </numRef>
          </val>
        </ser>
        <ser>
          <idx val="1"/>
          <order val="1"/>
          <tx>
            <strRef>
              <f>'Dashboard'!F3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'Dashboard'!$D$4:$D$5</f>
            </numRef>
          </cat>
          <val>
            <numRef>
              <f>'Dashboard'!$F$4:$F$5</f>
            </numRef>
          </val>
        </ser>
        <ser>
          <idx val="2"/>
          <order val="2"/>
          <tx>
            <strRef>
              <f>'Dashboard'!G3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'Dashboard'!$D$4:$D$5</f>
            </numRef>
          </cat>
          <val>
            <numRef>
              <f>'Dashboard'!$G$4:$G$5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Type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Dépenses payées par mois</a:t>
            </a:r>
          </a:p>
        </rich>
      </tx>
    </title>
    <plotArea>
      <lineChart>
        <grouping val="standard"/>
        <ser>
          <idx val="0"/>
          <order val="0"/>
          <tx>
            <strRef>
              <f>'Dashboard'!J4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'Dashboard'!$I$5:$I$16</f>
            </numRef>
          </cat>
          <val>
            <numRef>
              <f>'Dashboard'!$J$5:$J$16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€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payé par département</a:t>
            </a:r>
          </a:p>
        </rich>
      </tx>
    </title>
    <plotArea>
      <pieChart>
        <varyColors val="1"/>
        <ser>
          <idx val="0"/>
          <order val="0"/>
          <tx>
            <strRef>
              <f>'Dashboard'!J18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'Dashboard'!$I$19:$I$25</f>
            </numRef>
          </cat>
          <val>
            <numRef>
              <f>'Dashboard'!$J$19:$J$25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3</col>
      <colOff>0</colOff>
      <row>7</row>
      <rowOff>0</rowOff>
    </from>
    <ext cx="792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0</col>
      <colOff>0</colOff>
      <row>11</row>
      <rowOff>0</rowOff>
    </from>
    <ext cx="7920000" cy="432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8</col>
      <colOff>0</colOff>
      <row>4</row>
      <rowOff>0</rowOff>
    </from>
    <ext cx="5760000" cy="432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ables/table1.xml><?xml version="1.0" encoding="utf-8"?>
<table xmlns="http://schemas.openxmlformats.org/spreadsheetml/2006/main" id="1" name="Portfolio" displayName="Portfolio" ref="A2:Z1002" headerRowCount="1">
  <autoFilter ref="A2:Z1002"/>
  <tableColumns count="26">
    <tableColumn id="1" name="ID Kaizen"/>
    <tableColumn id="2" name="Titre"/>
    <tableColumn id="3" name="Département"/>
    <tableColumn id="4" name="Statut projet"/>
    <tableColumn id="5" name="Étape"/>
    <tableColumn id="6" name="Responsable"/>
    <tableColumn id="7" name="Fournisseur"/>
    <tableColumn id="8" name="N° PO"/>
    <tableColumn id="9" name="Date approbation"/>
    <tableColumn id="10" name="Date réception"/>
    <tableColumn id="11" name="Date mise en service"/>
    <tableColumn id="12" name="Budget CAPEX €"/>
    <tableColumn id="13" name="Budget OPEX €"/>
    <tableColumn id="14" name="Budget total €"/>
    <tableColumn id="15" name="Engagé CAPEX €"/>
    <tableColumn id="16" name="Payé CAPEX €"/>
    <tableColumn id="17" name="Engagé OPEX €"/>
    <tableColumn id="18" name="Payé OPEX €"/>
    <tableColumn id="19" name="Total engagé €"/>
    <tableColumn id="20" name="Total payé €"/>
    <tableColumn id="21" name="Écart (engagé - budget) €"/>
    <tableColumn id="22" name="% consommé (engagé/budget)"/>
    <tableColumn id="23" name="Gains estimés €/an"/>
    <tableColumn id="24" name="ROI attendu"/>
    <tableColumn id="25" name="Payback (mois)"/>
    <tableColumn id="26" name="Commentaires"/>
  </tableColumns>
  <tableStyleInfo name="TableStyleMedium7" showRowStripes="1" showColumnStripes="0"/>
</table>
</file>

<file path=xl/tables/table2.xml><?xml version="1.0" encoding="utf-8"?>
<table xmlns="http://schemas.openxmlformats.org/spreadsheetml/2006/main" id="2" name="Depenses" displayName="Depenses" ref="A2:O1002" headerRowCount="1">
  <autoFilter ref="A2:O1002"/>
  <tableColumns count="15">
    <tableColumn id="1" name="Date"/>
    <tableColumn id="2" name="ID Kaizen"/>
    <tableColumn id="3" name="Type (CAPEX/OPEX)"/>
    <tableColumn id="4" name="Nature"/>
    <tableColumn id="5" name="Fournisseur"/>
    <tableColumn id="6" name="N° Facture"/>
    <tableColumn id="7" name="N° PO"/>
    <tableColumn id="8" name="Montant"/>
    <tableColumn id="9" name="Devise"/>
    <tableColumn id="10" name="Taux change"/>
    <tableColumn id="11" name="Montant EUR"/>
    <tableColumn id="12" name="Statut (Engagé/Facturé/Payé)"/>
    <tableColumn id="13" name="Centre de coûts"/>
    <tableColumn id="14" name="Département (auto)"/>
    <tableColumn id="15" name="Commentaires"/>
  </tableColumns>
  <tableStyleInfo name="TableStyleMedium7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2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3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D10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40" customWidth="1" min="2" max="2"/>
    <col width="20" customWidth="1" min="3" max="3"/>
    <col width="16" customWidth="1" min="4" max="4"/>
    <col width="18" customWidth="1" min="5" max="5"/>
    <col width="20" customWidth="1" min="6" max="6"/>
    <col width="20" customWidth="1" min="7" max="7"/>
    <col width="16" customWidth="1" min="8" max="8"/>
    <col width="16" customWidth="1" min="9" max="9"/>
    <col width="16" customWidth="1" min="10" max="10"/>
    <col width="18" customWidth="1" min="11" max="11"/>
    <col width="16" customWidth="1" min="12" max="12"/>
    <col width="16" customWidth="1" min="13" max="13"/>
    <col width="16" customWidth="1" min="14" max="14"/>
    <col width="16" customWidth="1" min="15" max="15"/>
    <col width="16" customWidth="1" min="16" max="16"/>
    <col width="16" customWidth="1" min="17" max="17"/>
    <col width="16" customWidth="1" min="18" max="18"/>
    <col width="16" customWidth="1" min="19" max="19"/>
    <col width="16" customWidth="1" min="20" max="20"/>
    <col width="20" customWidth="1" min="21" max="21"/>
    <col width="20" customWidth="1" min="22" max="22"/>
    <col width="18" customWidth="1" min="23" max="23"/>
    <col width="14" customWidth="1" min="24" max="24"/>
    <col width="14" customWidth="1" min="25" max="25"/>
    <col width="28" customWidth="1" min="26" max="26"/>
  </cols>
  <sheetData>
    <row r="1" ht="30" customHeight="1">
      <c r="A1" s="1" t="inlineStr">
        <is>
          <t>Suivi CAPEX/OPEX liés aux Kaizen — Portefeuille</t>
        </is>
      </c>
    </row>
    <row r="2">
      <c r="A2" s="2" t="inlineStr">
        <is>
          <t>ID Kaizen</t>
        </is>
      </c>
      <c r="B2" s="2" t="inlineStr">
        <is>
          <t>Titre</t>
        </is>
      </c>
      <c r="C2" s="2" t="inlineStr">
        <is>
          <t>Département</t>
        </is>
      </c>
      <c r="D2" s="2" t="inlineStr">
        <is>
          <t>Statut projet</t>
        </is>
      </c>
      <c r="E2" s="2" t="inlineStr">
        <is>
          <t>Étape</t>
        </is>
      </c>
      <c r="F2" s="2" t="inlineStr">
        <is>
          <t>Responsable</t>
        </is>
      </c>
      <c r="G2" s="2" t="inlineStr">
        <is>
          <t>Fournisseur</t>
        </is>
      </c>
      <c r="H2" s="2" t="inlineStr">
        <is>
          <t>N° PO</t>
        </is>
      </c>
      <c r="I2" s="2" t="inlineStr">
        <is>
          <t>Date approbation</t>
        </is>
      </c>
      <c r="J2" s="2" t="inlineStr">
        <is>
          <t>Date réception</t>
        </is>
      </c>
      <c r="K2" s="2" t="inlineStr">
        <is>
          <t>Date mise en service</t>
        </is>
      </c>
      <c r="L2" s="2" t="inlineStr">
        <is>
          <t>Budget CAPEX €</t>
        </is>
      </c>
      <c r="M2" s="2" t="inlineStr">
        <is>
          <t>Budget OPEX €</t>
        </is>
      </c>
      <c r="N2" s="2" t="inlineStr">
        <is>
          <t>Budget total €</t>
        </is>
      </c>
      <c r="O2" s="2" t="inlineStr">
        <is>
          <t>Engagé CAPEX €</t>
        </is>
      </c>
      <c r="P2" s="2" t="inlineStr">
        <is>
          <t>Payé CAPEX €</t>
        </is>
      </c>
      <c r="Q2" s="2" t="inlineStr">
        <is>
          <t>Engagé OPEX €</t>
        </is>
      </c>
      <c r="R2" s="2" t="inlineStr">
        <is>
          <t>Payé OPEX €</t>
        </is>
      </c>
      <c r="S2" s="2" t="inlineStr">
        <is>
          <t>Total engagé €</t>
        </is>
      </c>
      <c r="T2" s="2" t="inlineStr">
        <is>
          <t>Total payé €</t>
        </is>
      </c>
      <c r="U2" s="2" t="inlineStr">
        <is>
          <t>Écart (engagé - budget) €</t>
        </is>
      </c>
      <c r="V2" s="2" t="inlineStr">
        <is>
          <t>% consommé (engagé/budget)</t>
        </is>
      </c>
      <c r="W2" s="2" t="inlineStr">
        <is>
          <t>Gains estimés €/an</t>
        </is>
      </c>
      <c r="X2" s="2" t="inlineStr">
        <is>
          <t>ROI attendu</t>
        </is>
      </c>
      <c r="Y2" s="2" t="inlineStr">
        <is>
          <t>Payback (mois)</t>
        </is>
      </c>
      <c r="Z2" s="2" t="inlineStr">
        <is>
          <t>Commentaires</t>
        </is>
      </c>
      <c r="AB2" s="3" t="inlineStr">
        <is>
          <t>Restant à engager €</t>
        </is>
      </c>
      <c r="AC2" s="3" t="inlineStr">
        <is>
          <t>Restant à payer €</t>
        </is>
      </c>
      <c r="AD2" s="3" t="inlineStr">
        <is>
          <t>Risque budget</t>
        </is>
      </c>
    </row>
    <row r="3">
      <c r="A3" t="inlineStr">
        <is>
          <t>KZ-201</t>
        </is>
      </c>
      <c r="B3" t="inlineStr">
        <is>
          <t>Capteur présence convoyeur</t>
        </is>
      </c>
      <c r="C3" t="inlineStr">
        <is>
          <t>Méthodes</t>
        </is>
      </c>
      <c r="D3" t="inlineStr">
        <is>
          <t>Approuvé</t>
        </is>
      </c>
      <c r="E3" t="inlineStr">
        <is>
          <t>Commande</t>
        </is>
      </c>
      <c r="F3" t="inlineStr">
        <is>
          <t>Y. Rahali</t>
        </is>
      </c>
      <c r="G3" t="inlineStr">
        <is>
          <t>TechMotion</t>
        </is>
      </c>
      <c r="H3" t="inlineStr">
        <is>
          <t>PO-4521</t>
        </is>
      </c>
      <c r="I3" s="4" t="inlineStr"/>
      <c r="J3" s="4" t="inlineStr"/>
      <c r="K3" s="4" t="inlineStr"/>
      <c r="L3" s="5" t="n">
        <v>1800</v>
      </c>
      <c r="M3" s="5" t="n">
        <v>0</v>
      </c>
      <c r="N3" s="5">
        <f>IF(SUM(L3:M3)&gt;0, SUM(L3:M3), "")</f>
        <v/>
      </c>
      <c r="O3" s="5">
        <f>IF(A3&lt;&gt;"", SUMIFS(Dépenses!$K:$K, Dépenses!$B:$B, A3, Dépenses!$C:$C, "CAPEX"), "")</f>
        <v/>
      </c>
      <c r="P3" s="5">
        <f>IF(A3&lt;&gt;"", SUMIFS(Dépenses!$K:$K, Dépenses!$B:$B, A3, Dépenses!$C:$C, "CAPEX", Dépenses!$L:$L, "Payé"), "")</f>
        <v/>
      </c>
      <c r="Q3" s="5">
        <f>IF(A3&lt;&gt;"", SUMIFS(Dépenses!$K:$K, Dépenses!$B:$B, A3, Dépenses!$C:$C, "OPEX"), "")</f>
        <v/>
      </c>
      <c r="R3" s="5">
        <f>IF(A3&lt;&gt;"", SUMIFS(Dépenses!$K:$K, Dépenses!$B:$B, A3, Dépenses!$C:$C, "OPEX", Dépenses!$L:$L, "Payé"), "")</f>
        <v/>
      </c>
      <c r="S3" s="5">
        <f>IF(SUM(O3,Q3)&gt;0, SUM(O3,Q3), "")</f>
        <v/>
      </c>
      <c r="T3" s="5">
        <f>IF(SUM(P3,R3)&gt;0, SUM(P3,R3), "")</f>
        <v/>
      </c>
      <c r="U3" s="5">
        <f>IF(N3&gt;0, S3-N3, "")</f>
        <v/>
      </c>
      <c r="V3" s="6">
        <f>IF(N3&gt;0, S3/N3, "")</f>
        <v/>
      </c>
      <c r="W3" t="n">
        <v>7000</v>
      </c>
      <c r="Y3" s="5" t="n"/>
      <c r="Z3" s="7" t="inlineStr">
        <is>
          <t>Sécurité + TRS</t>
        </is>
      </c>
      <c r="AA3" s="7">
        <f>IF(AND(Y3&gt;0,N3&gt;0), N3/(Y3/12), "")</f>
        <v/>
      </c>
      <c r="AB3" s="5">
        <f>IF(N3&gt;0, MAX(N3-S3, 0), "")</f>
        <v/>
      </c>
      <c r="AC3" s="5">
        <f>IF(S3&gt;0, MAX(S3-T3, 0), "")</f>
        <v/>
      </c>
      <c r="AD3">
        <f>IF(V3="", "", IF(V3&gt;1, "Dépassement", IF(V3&gt;=0.9, "À surveiller", "OK")))</f>
        <v/>
      </c>
    </row>
    <row r="4">
      <c r="A4" t="inlineStr">
        <is>
          <t>KZ-202</t>
        </is>
      </c>
      <c r="B4" t="inlineStr">
        <is>
          <t>Shadow board 5S îlot A</t>
        </is>
      </c>
      <c r="C4" t="inlineStr">
        <is>
          <t>Production</t>
        </is>
      </c>
      <c r="D4" t="inlineStr">
        <is>
          <t>Approuvé</t>
        </is>
      </c>
      <c r="E4" t="inlineStr">
        <is>
          <t>Réception</t>
        </is>
      </c>
      <c r="F4" t="inlineStr">
        <is>
          <t>L. Saidi</t>
        </is>
      </c>
      <c r="G4" t="inlineStr">
        <is>
          <t>LeanTools</t>
        </is>
      </c>
      <c r="H4" t="inlineStr">
        <is>
          <t>PO-4522</t>
        </is>
      </c>
      <c r="I4" s="4" t="inlineStr"/>
      <c r="J4" s="4" t="inlineStr"/>
      <c r="K4" s="4" t="inlineStr"/>
      <c r="L4" s="5" t="n">
        <v>200</v>
      </c>
      <c r="M4" s="5" t="n">
        <v>0</v>
      </c>
      <c r="N4" s="5">
        <f>IF(SUM(L4:M4)&gt;0, SUM(L4:M4), "")</f>
        <v/>
      </c>
      <c r="O4" s="5">
        <f>IF(A4&lt;&gt;"", SUMIFS(Dépenses!$K:$K, Dépenses!$B:$B, A4, Dépenses!$C:$C, "CAPEX"), "")</f>
        <v/>
      </c>
      <c r="P4" s="5">
        <f>IF(A4&lt;&gt;"", SUMIFS(Dépenses!$K:$K, Dépenses!$B:$B, A4, Dépenses!$C:$C, "CAPEX", Dépenses!$L:$L, "Payé"), "")</f>
        <v/>
      </c>
      <c r="Q4" s="5">
        <f>IF(A4&lt;&gt;"", SUMIFS(Dépenses!$K:$K, Dépenses!$B:$B, A4, Dépenses!$C:$C, "OPEX"), "")</f>
        <v/>
      </c>
      <c r="R4" s="5">
        <f>IF(A4&lt;&gt;"", SUMIFS(Dépenses!$K:$K, Dépenses!$B:$B, A4, Dépenses!$C:$C, "OPEX", Dépenses!$L:$L, "Payé"), "")</f>
        <v/>
      </c>
      <c r="S4" s="5">
        <f>IF(SUM(O4,Q4)&gt;0, SUM(O4,Q4), "")</f>
        <v/>
      </c>
      <c r="T4" s="5">
        <f>IF(SUM(P4,R4)&gt;0, SUM(P4,R4), "")</f>
        <v/>
      </c>
      <c r="U4" s="5">
        <f>IF(N4&gt;0, S4-N4, "")</f>
        <v/>
      </c>
      <c r="V4" s="6">
        <f>IF(N4&gt;0, S4/N4, "")</f>
        <v/>
      </c>
      <c r="W4" t="n">
        <v>1200</v>
      </c>
      <c r="Y4" s="5" t="n"/>
      <c r="Z4" s="7" t="inlineStr">
        <is>
          <t>Organisation poste</t>
        </is>
      </c>
      <c r="AA4" s="7">
        <f>IF(AND(Y4&gt;0,N4&gt;0), N4/(Y4/12), "")</f>
        <v/>
      </c>
      <c r="AB4" s="5">
        <f>IF(N4&gt;0, MAX(N4-S4, 0), "")</f>
        <v/>
      </c>
      <c r="AC4" s="5">
        <f>IF(S4&gt;0, MAX(S4-T4, 0), "")</f>
        <v/>
      </c>
      <c r="AD4">
        <f>IF(V4="", "", IF(V4&gt;1, "Dépassement", IF(V4&gt;=0.9, "À surveiller", "OK")))</f>
        <v/>
      </c>
    </row>
    <row r="5">
      <c r="A5" t="inlineStr">
        <is>
          <t>KZ-203</t>
        </is>
      </c>
      <c r="B5" t="inlineStr">
        <is>
          <t>VSM + plan d’actions flux A→B</t>
        </is>
      </c>
      <c r="C5" t="inlineStr">
        <is>
          <t>Amélioration Continue</t>
        </is>
      </c>
      <c r="D5" t="inlineStr">
        <is>
          <t>Planifié</t>
        </is>
      </c>
      <c r="E5" t="inlineStr">
        <is>
          <t>Business case</t>
        </is>
      </c>
      <c r="F5" t="inlineStr">
        <is>
          <t>S. Nouira</t>
        </is>
      </c>
      <c r="G5" t="inlineStr">
        <is>
          <t>—</t>
        </is>
      </c>
      <c r="H5" t="inlineStr"/>
      <c r="I5" s="4" t="inlineStr"/>
      <c r="J5" s="4" t="inlineStr"/>
      <c r="K5" s="4" t="inlineStr"/>
      <c r="L5" s="5" t="n">
        <v>1500</v>
      </c>
      <c r="M5" s="5" t="n">
        <v>300</v>
      </c>
      <c r="N5" s="5">
        <f>IF(SUM(L5:M5)&gt;0, SUM(L5:M5), "")</f>
        <v/>
      </c>
      <c r="O5" s="5">
        <f>IF(A5&lt;&gt;"", SUMIFS(Dépenses!$K:$K, Dépenses!$B:$B, A5, Dépenses!$C:$C, "CAPEX"), "")</f>
        <v/>
      </c>
      <c r="P5" s="5">
        <f>IF(A5&lt;&gt;"", SUMIFS(Dépenses!$K:$K, Dépenses!$B:$B, A5, Dépenses!$C:$C, "CAPEX", Dépenses!$L:$L, "Payé"), "")</f>
        <v/>
      </c>
      <c r="Q5" s="5">
        <f>IF(A5&lt;&gt;"", SUMIFS(Dépenses!$K:$K, Dépenses!$B:$B, A5, Dépenses!$C:$C, "OPEX"), "")</f>
        <v/>
      </c>
      <c r="R5" s="5">
        <f>IF(A5&lt;&gt;"", SUMIFS(Dépenses!$K:$K, Dépenses!$B:$B, A5, Dépenses!$C:$C, "OPEX", Dépenses!$L:$L, "Payé"), "")</f>
        <v/>
      </c>
      <c r="S5" s="5">
        <f>IF(SUM(O5,Q5)&gt;0, SUM(O5,Q5), "")</f>
        <v/>
      </c>
      <c r="T5" s="5">
        <f>IF(SUM(P5,R5)&gt;0, SUM(P5,R5), "")</f>
        <v/>
      </c>
      <c r="U5" s="5">
        <f>IF(N5&gt;0, S5-N5, "")</f>
        <v/>
      </c>
      <c r="V5" s="6">
        <f>IF(N5&gt;0, S5/N5, "")</f>
        <v/>
      </c>
      <c r="W5" t="n">
        <v>7500</v>
      </c>
      <c r="Y5" s="5" t="n"/>
      <c r="Z5" s="7" t="inlineStr">
        <is>
          <t>Gaspillages transport/attente</t>
        </is>
      </c>
      <c r="AA5" s="7">
        <f>IF(AND(Y5&gt;0,N5&gt;0), N5/(Y5/12), "")</f>
        <v/>
      </c>
      <c r="AB5" s="5">
        <f>IF(N5&gt;0, MAX(N5-S5, 0), "")</f>
        <v/>
      </c>
      <c r="AC5" s="5">
        <f>IF(S5&gt;0, MAX(S5-T5, 0), "")</f>
        <v/>
      </c>
      <c r="AD5">
        <f>IF(V5="", "", IF(V5&gt;1, "Dépassement", IF(V5&gt;=0.9, "À surveiller", "OK")))</f>
        <v/>
      </c>
    </row>
    <row r="6">
      <c r="A6" t="inlineStr">
        <is>
          <t>KZ-204</t>
        </is>
      </c>
      <c r="B6" t="inlineStr">
        <is>
          <t>Poka-Yoke orientation pièce #12</t>
        </is>
      </c>
      <c r="C6" t="inlineStr">
        <is>
          <t>Qualité</t>
        </is>
      </c>
      <c r="D6" t="inlineStr">
        <is>
          <t>Approuvé</t>
        </is>
      </c>
      <c r="E6" t="inlineStr">
        <is>
          <t>Commande</t>
        </is>
      </c>
      <c r="F6" t="inlineStr">
        <is>
          <t>B. Idrissi</t>
        </is>
      </c>
      <c r="G6" t="inlineStr">
        <is>
          <t>QualiSense</t>
        </is>
      </c>
      <c r="H6" t="inlineStr">
        <is>
          <t>PO-4550</t>
        </is>
      </c>
      <c r="I6" s="4" t="inlineStr"/>
      <c r="J6" s="4" t="inlineStr"/>
      <c r="K6" s="4" t="inlineStr"/>
      <c r="L6" s="5" t="n">
        <v>1100</v>
      </c>
      <c r="M6" s="5" t="n">
        <v>0</v>
      </c>
      <c r="N6" s="5">
        <f>IF(SUM(L6:M6)&gt;0, SUM(L6:M6), "")</f>
        <v/>
      </c>
      <c r="O6" s="5">
        <f>IF(A6&lt;&gt;"", SUMIFS(Dépenses!$K:$K, Dépenses!$B:$B, A6, Dépenses!$C:$C, "CAPEX"), "")</f>
        <v/>
      </c>
      <c r="P6" s="5">
        <f>IF(A6&lt;&gt;"", SUMIFS(Dépenses!$K:$K, Dépenses!$B:$B, A6, Dépenses!$C:$C, "CAPEX", Dépenses!$L:$L, "Payé"), "")</f>
        <v/>
      </c>
      <c r="Q6" s="5">
        <f>IF(A6&lt;&gt;"", SUMIFS(Dépenses!$K:$K, Dépenses!$B:$B, A6, Dépenses!$C:$C, "OPEX"), "")</f>
        <v/>
      </c>
      <c r="R6" s="5">
        <f>IF(A6&lt;&gt;"", SUMIFS(Dépenses!$K:$K, Dépenses!$B:$B, A6, Dépenses!$C:$C, "OPEX", Dépenses!$L:$L, "Payé"), "")</f>
        <v/>
      </c>
      <c r="S6" s="5">
        <f>IF(SUM(O6,Q6)&gt;0, SUM(O6,Q6), "")</f>
        <v/>
      </c>
      <c r="T6" s="5">
        <f>IF(SUM(P6,R6)&gt;0, SUM(P6,R6), "")</f>
        <v/>
      </c>
      <c r="U6" s="5">
        <f>IF(N6&gt;0, S6-N6, "")</f>
        <v/>
      </c>
      <c r="V6" s="6">
        <f>IF(N6&gt;0, S6/N6, "")</f>
        <v/>
      </c>
      <c r="W6" t="n">
        <v>6800</v>
      </c>
      <c r="Y6" s="5" t="n"/>
      <c r="Z6" s="7" t="inlineStr">
        <is>
          <t>Qualité produit</t>
        </is>
      </c>
      <c r="AA6" s="7">
        <f>IF(AND(Y6&gt;0,N6&gt;0), N6/(Y6/12), "")</f>
        <v/>
      </c>
      <c r="AB6" s="5">
        <f>IF(N6&gt;0, MAX(N6-S6, 0), "")</f>
        <v/>
      </c>
      <c r="AC6" s="5">
        <f>IF(S6&gt;0, MAX(S6-T6, 0), "")</f>
        <v/>
      </c>
      <c r="AD6">
        <f>IF(V6="", "", IF(V6&gt;1, "Dépassement", IF(V6&gt;=0.9, "À surveiller", "OK")))</f>
        <v/>
      </c>
    </row>
    <row r="7">
      <c r="A7" t="inlineStr">
        <is>
          <t>KZ-205</t>
        </is>
      </c>
      <c r="B7" t="inlineStr">
        <is>
          <t>EPI auto-contrôle digital</t>
        </is>
      </c>
      <c r="C7" t="inlineStr">
        <is>
          <t>HSE</t>
        </is>
      </c>
      <c r="D7" t="inlineStr">
        <is>
          <t>Approuvé</t>
        </is>
      </c>
      <c r="E7" t="inlineStr">
        <is>
          <t>Mise en service</t>
        </is>
      </c>
      <c r="F7" t="inlineStr">
        <is>
          <t>M. Khouaja</t>
        </is>
      </c>
      <c r="G7" t="inlineStr">
        <is>
          <t>SecureTab</t>
        </is>
      </c>
      <c r="H7" t="inlineStr">
        <is>
          <t>PO-4561</t>
        </is>
      </c>
      <c r="I7" s="4" t="inlineStr"/>
      <c r="J7" s="4" t="inlineStr"/>
      <c r="K7" s="4" t="inlineStr"/>
      <c r="L7" s="5" t="n">
        <v>900</v>
      </c>
      <c r="M7" s="5" t="n">
        <v>0</v>
      </c>
      <c r="N7" s="5">
        <f>IF(SUM(L7:M7)&gt;0, SUM(L7:M7), "")</f>
        <v/>
      </c>
      <c r="O7" s="5">
        <f>IF(A7&lt;&gt;"", SUMIFS(Dépenses!$K:$K, Dépenses!$B:$B, A7, Dépenses!$C:$C, "CAPEX"), "")</f>
        <v/>
      </c>
      <c r="P7" s="5">
        <f>IF(A7&lt;&gt;"", SUMIFS(Dépenses!$K:$K, Dépenses!$B:$B, A7, Dépenses!$C:$C, "CAPEX", Dépenses!$L:$L, "Payé"), "")</f>
        <v/>
      </c>
      <c r="Q7" s="5">
        <f>IF(A7&lt;&gt;"", SUMIFS(Dépenses!$K:$K, Dépenses!$B:$B, A7, Dépenses!$C:$C, "OPEX"), "")</f>
        <v/>
      </c>
      <c r="R7" s="5">
        <f>IF(A7&lt;&gt;"", SUMIFS(Dépenses!$K:$K, Dépenses!$B:$B, A7, Dépenses!$C:$C, "OPEX", Dépenses!$L:$L, "Payé"), "")</f>
        <v/>
      </c>
      <c r="S7" s="5">
        <f>IF(SUM(O7,Q7)&gt;0, SUM(O7,Q7), "")</f>
        <v/>
      </c>
      <c r="T7" s="5">
        <f>IF(SUM(P7,R7)&gt;0, SUM(P7,R7), "")</f>
        <v/>
      </c>
      <c r="U7" s="5">
        <f>IF(N7&gt;0, S7-N7, "")</f>
        <v/>
      </c>
      <c r="V7" s="6">
        <f>IF(N7&gt;0, S7/N7, "")</f>
        <v/>
      </c>
      <c r="W7" t="n">
        <v>0</v>
      </c>
      <c r="Y7" s="5" t="n"/>
      <c r="Z7" s="7" t="inlineStr">
        <is>
          <t>Conformité EPI</t>
        </is>
      </c>
      <c r="AA7" s="7">
        <f>IF(AND(Y7&gt;0,N7&gt;0), N7/(Y7/12), "")</f>
        <v/>
      </c>
      <c r="AB7" s="5">
        <f>IF(N7&gt;0, MAX(N7-S7, 0), "")</f>
        <v/>
      </c>
      <c r="AC7" s="5">
        <f>IF(S7&gt;0, MAX(S7-T7, 0), "")</f>
        <v/>
      </c>
      <c r="AD7">
        <f>IF(V7="", "", IF(V7&gt;1, "Dépassement", IF(V7&gt;=0.9, "À surveiller", "OK")))</f>
        <v/>
      </c>
    </row>
    <row r="8">
      <c r="I8" s="4" t="n"/>
      <c r="J8" s="4" t="n"/>
      <c r="K8" s="4" t="n"/>
      <c r="L8" s="5" t="n"/>
      <c r="M8" s="5" t="n"/>
      <c r="N8" s="5">
        <f>IF(SUM(L8:M8)&gt;0, SUM(L8:M8), "")</f>
        <v/>
      </c>
      <c r="O8" s="5">
        <f>IF(A8&lt;&gt;"", SUMIFS(Dépenses!$K:$K, Dépenses!$B:$B, A8, Dépenses!$C:$C, "CAPEX"), "")</f>
        <v/>
      </c>
      <c r="P8" s="5">
        <f>IF(A8&lt;&gt;"", SUMIFS(Dépenses!$K:$K, Dépenses!$B:$B, A8, Dépenses!$C:$C, "CAPEX", Dépenses!$L:$L, "Payé"), "")</f>
        <v/>
      </c>
      <c r="Q8" s="5">
        <f>IF(A8&lt;&gt;"", SUMIFS(Dépenses!$K:$K, Dépenses!$B:$B, A8, Dépenses!$C:$C, "OPEX"), "")</f>
        <v/>
      </c>
      <c r="R8" s="5">
        <f>IF(A8&lt;&gt;"", SUMIFS(Dépenses!$K:$K, Dépenses!$B:$B, A8, Dépenses!$C:$C, "OPEX", Dépenses!$L:$L, "Payé"), "")</f>
        <v/>
      </c>
      <c r="S8" s="5">
        <f>IF(SUM(O8,Q8)&gt;0, SUM(O8,Q8), "")</f>
        <v/>
      </c>
      <c r="T8" s="5">
        <f>IF(SUM(P8,R8)&gt;0, SUM(P8,R8), "")</f>
        <v/>
      </c>
      <c r="U8" s="5">
        <f>IF(N8&gt;0, S8-N8, "")</f>
        <v/>
      </c>
      <c r="V8" s="6">
        <f>IF(N8&gt;0, S8/N8, "")</f>
        <v/>
      </c>
      <c r="Y8" s="5" t="n"/>
      <c r="Z8" s="7">
        <f>IF(AND(Y8&gt;0,N8&gt;0), Y8/N8, "")</f>
        <v/>
      </c>
      <c r="AA8" s="7">
        <f>IF(AND(Y8&gt;0,N8&gt;0), N8/(Y8/12), "")</f>
        <v/>
      </c>
      <c r="AB8" s="5">
        <f>IF(N8&gt;0, MAX(N8-S8, 0), "")</f>
        <v/>
      </c>
      <c r="AC8" s="5">
        <f>IF(S8&gt;0, MAX(S8-T8, 0), "")</f>
        <v/>
      </c>
      <c r="AD8">
        <f>IF(V8="", "", IF(V8&gt;1, "Dépassement", IF(V8&gt;=0.9, "À surveiller", "OK")))</f>
        <v/>
      </c>
    </row>
    <row r="9">
      <c r="I9" s="4" t="n"/>
      <c r="J9" s="4" t="n"/>
      <c r="K9" s="4" t="n"/>
      <c r="L9" s="5" t="n"/>
      <c r="M9" s="5" t="n"/>
      <c r="N9" s="5">
        <f>IF(SUM(L9:M9)&gt;0, SUM(L9:M9), "")</f>
        <v/>
      </c>
      <c r="O9" s="5">
        <f>IF(A9&lt;&gt;"", SUMIFS(Dépenses!$K:$K, Dépenses!$B:$B, A9, Dépenses!$C:$C, "CAPEX"), "")</f>
        <v/>
      </c>
      <c r="P9" s="5">
        <f>IF(A9&lt;&gt;"", SUMIFS(Dépenses!$K:$K, Dépenses!$B:$B, A9, Dépenses!$C:$C, "CAPEX", Dépenses!$L:$L, "Payé"), "")</f>
        <v/>
      </c>
      <c r="Q9" s="5">
        <f>IF(A9&lt;&gt;"", SUMIFS(Dépenses!$K:$K, Dépenses!$B:$B, A9, Dépenses!$C:$C, "OPEX"), "")</f>
        <v/>
      </c>
      <c r="R9" s="5">
        <f>IF(A9&lt;&gt;"", SUMIFS(Dépenses!$K:$K, Dépenses!$B:$B, A9, Dépenses!$C:$C, "OPEX", Dépenses!$L:$L, "Payé"), "")</f>
        <v/>
      </c>
      <c r="S9" s="5">
        <f>IF(SUM(O9,Q9)&gt;0, SUM(O9,Q9), "")</f>
        <v/>
      </c>
      <c r="T9" s="5">
        <f>IF(SUM(P9,R9)&gt;0, SUM(P9,R9), "")</f>
        <v/>
      </c>
      <c r="U9" s="5">
        <f>IF(N9&gt;0, S9-N9, "")</f>
        <v/>
      </c>
      <c r="V9" s="6">
        <f>IF(N9&gt;0, S9/N9, "")</f>
        <v/>
      </c>
      <c r="Y9" s="5" t="n"/>
      <c r="Z9" s="7">
        <f>IF(AND(Y9&gt;0,N9&gt;0), Y9/N9, "")</f>
        <v/>
      </c>
      <c r="AA9" s="7">
        <f>IF(AND(Y9&gt;0,N9&gt;0), N9/(Y9/12), "")</f>
        <v/>
      </c>
      <c r="AB9" s="5">
        <f>IF(N9&gt;0, MAX(N9-S9, 0), "")</f>
        <v/>
      </c>
      <c r="AC9" s="5">
        <f>IF(S9&gt;0, MAX(S9-T9, 0), "")</f>
        <v/>
      </c>
      <c r="AD9">
        <f>IF(V9="", "", IF(V9&gt;1, "Dépassement", IF(V9&gt;=0.9, "À surveiller", "OK")))</f>
        <v/>
      </c>
    </row>
    <row r="10">
      <c r="I10" s="4" t="n"/>
      <c r="J10" s="4" t="n"/>
      <c r="K10" s="4" t="n"/>
      <c r="L10" s="5" t="n"/>
      <c r="M10" s="5" t="n"/>
      <c r="N10" s="5">
        <f>IF(SUM(L10:M10)&gt;0, SUM(L10:M10), "")</f>
        <v/>
      </c>
      <c r="O10" s="5">
        <f>IF(A10&lt;&gt;"", SUMIFS(Dépenses!$K:$K, Dépenses!$B:$B, A10, Dépenses!$C:$C, "CAPEX"), "")</f>
        <v/>
      </c>
      <c r="P10" s="5">
        <f>IF(A10&lt;&gt;"", SUMIFS(Dépenses!$K:$K, Dépenses!$B:$B, A10, Dépenses!$C:$C, "CAPEX", Dépenses!$L:$L, "Payé"), "")</f>
        <v/>
      </c>
      <c r="Q10" s="5">
        <f>IF(A10&lt;&gt;"", SUMIFS(Dépenses!$K:$K, Dépenses!$B:$B, A10, Dépenses!$C:$C, "OPEX"), "")</f>
        <v/>
      </c>
      <c r="R10" s="5">
        <f>IF(A10&lt;&gt;"", SUMIFS(Dépenses!$K:$K, Dépenses!$B:$B, A10, Dépenses!$C:$C, "OPEX", Dépenses!$L:$L, "Payé"), "")</f>
        <v/>
      </c>
      <c r="S10" s="5">
        <f>IF(SUM(O10,Q10)&gt;0, SUM(O10,Q10), "")</f>
        <v/>
      </c>
      <c r="T10" s="5">
        <f>IF(SUM(P10,R10)&gt;0, SUM(P10,R10), "")</f>
        <v/>
      </c>
      <c r="U10" s="5">
        <f>IF(N10&gt;0, S10-N10, "")</f>
        <v/>
      </c>
      <c r="V10" s="6">
        <f>IF(N10&gt;0, S10/N10, "")</f>
        <v/>
      </c>
      <c r="Y10" s="5" t="n"/>
      <c r="Z10" s="7">
        <f>IF(AND(Y10&gt;0,N10&gt;0), Y10/N10, "")</f>
        <v/>
      </c>
      <c r="AA10" s="7">
        <f>IF(AND(Y10&gt;0,N10&gt;0), N10/(Y10/12), "")</f>
        <v/>
      </c>
      <c r="AB10" s="5">
        <f>IF(N10&gt;0, MAX(N10-S10, 0), "")</f>
        <v/>
      </c>
      <c r="AC10" s="5">
        <f>IF(S10&gt;0, MAX(S10-T10, 0), "")</f>
        <v/>
      </c>
      <c r="AD10">
        <f>IF(V10="", "", IF(V10&gt;1, "Dépassement", IF(V10&gt;=0.9, "À surveiller", "OK")))</f>
        <v/>
      </c>
    </row>
    <row r="11">
      <c r="I11" s="4" t="n"/>
      <c r="J11" s="4" t="n"/>
      <c r="K11" s="4" t="n"/>
      <c r="L11" s="5" t="n"/>
      <c r="M11" s="5" t="n"/>
      <c r="N11" s="5">
        <f>IF(SUM(L11:M11)&gt;0, SUM(L11:M11), "")</f>
        <v/>
      </c>
      <c r="O11" s="5">
        <f>IF(A11&lt;&gt;"", SUMIFS(Dépenses!$K:$K, Dépenses!$B:$B, A11, Dépenses!$C:$C, "CAPEX"), "")</f>
        <v/>
      </c>
      <c r="P11" s="5">
        <f>IF(A11&lt;&gt;"", SUMIFS(Dépenses!$K:$K, Dépenses!$B:$B, A11, Dépenses!$C:$C, "CAPEX", Dépenses!$L:$L, "Payé"), "")</f>
        <v/>
      </c>
      <c r="Q11" s="5">
        <f>IF(A11&lt;&gt;"", SUMIFS(Dépenses!$K:$K, Dépenses!$B:$B, A11, Dépenses!$C:$C, "OPEX"), "")</f>
        <v/>
      </c>
      <c r="R11" s="5">
        <f>IF(A11&lt;&gt;"", SUMIFS(Dépenses!$K:$K, Dépenses!$B:$B, A11, Dépenses!$C:$C, "OPEX", Dépenses!$L:$L, "Payé"), "")</f>
        <v/>
      </c>
      <c r="S11" s="5">
        <f>IF(SUM(O11,Q11)&gt;0, SUM(O11,Q11), "")</f>
        <v/>
      </c>
      <c r="T11" s="5">
        <f>IF(SUM(P11,R11)&gt;0, SUM(P11,R11), "")</f>
        <v/>
      </c>
      <c r="U11" s="5">
        <f>IF(N11&gt;0, S11-N11, "")</f>
        <v/>
      </c>
      <c r="V11" s="6">
        <f>IF(N11&gt;0, S11/N11, "")</f>
        <v/>
      </c>
      <c r="Y11" s="5" t="n"/>
      <c r="Z11" s="7">
        <f>IF(AND(Y11&gt;0,N11&gt;0), Y11/N11, "")</f>
        <v/>
      </c>
      <c r="AA11" s="7">
        <f>IF(AND(Y11&gt;0,N11&gt;0), N11/(Y11/12), "")</f>
        <v/>
      </c>
      <c r="AB11" s="5">
        <f>IF(N11&gt;0, MAX(N11-S11, 0), "")</f>
        <v/>
      </c>
      <c r="AC11" s="5">
        <f>IF(S11&gt;0, MAX(S11-T11, 0), "")</f>
        <v/>
      </c>
      <c r="AD11">
        <f>IF(V11="", "", IF(V11&gt;1, "Dépassement", IF(V11&gt;=0.9, "À surveiller", "OK")))</f>
        <v/>
      </c>
    </row>
    <row r="12">
      <c r="I12" s="4" t="n"/>
      <c r="J12" s="4" t="n"/>
      <c r="K12" s="4" t="n"/>
      <c r="L12" s="5" t="n"/>
      <c r="M12" s="5" t="n"/>
      <c r="N12" s="5">
        <f>IF(SUM(L12:M12)&gt;0, SUM(L12:M12), "")</f>
        <v/>
      </c>
      <c r="O12" s="5">
        <f>IF(A12&lt;&gt;"", SUMIFS(Dépenses!$K:$K, Dépenses!$B:$B, A12, Dépenses!$C:$C, "CAPEX"), "")</f>
        <v/>
      </c>
      <c r="P12" s="5">
        <f>IF(A12&lt;&gt;"", SUMIFS(Dépenses!$K:$K, Dépenses!$B:$B, A12, Dépenses!$C:$C, "CAPEX", Dépenses!$L:$L, "Payé"), "")</f>
        <v/>
      </c>
      <c r="Q12" s="5">
        <f>IF(A12&lt;&gt;"", SUMIFS(Dépenses!$K:$K, Dépenses!$B:$B, A12, Dépenses!$C:$C, "OPEX"), "")</f>
        <v/>
      </c>
      <c r="R12" s="5">
        <f>IF(A12&lt;&gt;"", SUMIFS(Dépenses!$K:$K, Dépenses!$B:$B, A12, Dépenses!$C:$C, "OPEX", Dépenses!$L:$L, "Payé"), "")</f>
        <v/>
      </c>
      <c r="S12" s="5">
        <f>IF(SUM(O12,Q12)&gt;0, SUM(O12,Q12), "")</f>
        <v/>
      </c>
      <c r="T12" s="5">
        <f>IF(SUM(P12,R12)&gt;0, SUM(P12,R12), "")</f>
        <v/>
      </c>
      <c r="U12" s="5">
        <f>IF(N12&gt;0, S12-N12, "")</f>
        <v/>
      </c>
      <c r="V12" s="6">
        <f>IF(N12&gt;0, S12/N12, "")</f>
        <v/>
      </c>
      <c r="Y12" s="5" t="n"/>
      <c r="Z12" s="7">
        <f>IF(AND(Y12&gt;0,N12&gt;0), Y12/N12, "")</f>
        <v/>
      </c>
      <c r="AA12" s="7">
        <f>IF(AND(Y12&gt;0,N12&gt;0), N12/(Y12/12), "")</f>
        <v/>
      </c>
      <c r="AB12" s="5">
        <f>IF(N12&gt;0, MAX(N12-S12, 0), "")</f>
        <v/>
      </c>
      <c r="AC12" s="5">
        <f>IF(S12&gt;0, MAX(S12-T12, 0), "")</f>
        <v/>
      </c>
      <c r="AD12">
        <f>IF(V12="", "", IF(V12&gt;1, "Dépassement", IF(V12&gt;=0.9, "À surveiller", "OK")))</f>
        <v/>
      </c>
    </row>
    <row r="13">
      <c r="I13" s="4" t="n"/>
      <c r="J13" s="4" t="n"/>
      <c r="K13" s="4" t="n"/>
      <c r="L13" s="5" t="n"/>
      <c r="M13" s="5" t="n"/>
      <c r="N13" s="5">
        <f>IF(SUM(L13:M13)&gt;0, SUM(L13:M13), "")</f>
        <v/>
      </c>
      <c r="O13" s="5">
        <f>IF(A13&lt;&gt;"", SUMIFS(Dépenses!$K:$K, Dépenses!$B:$B, A13, Dépenses!$C:$C, "CAPEX"), "")</f>
        <v/>
      </c>
      <c r="P13" s="5">
        <f>IF(A13&lt;&gt;"", SUMIFS(Dépenses!$K:$K, Dépenses!$B:$B, A13, Dépenses!$C:$C, "CAPEX", Dépenses!$L:$L, "Payé"), "")</f>
        <v/>
      </c>
      <c r="Q13" s="5">
        <f>IF(A13&lt;&gt;"", SUMIFS(Dépenses!$K:$K, Dépenses!$B:$B, A13, Dépenses!$C:$C, "OPEX"), "")</f>
        <v/>
      </c>
      <c r="R13" s="5">
        <f>IF(A13&lt;&gt;"", SUMIFS(Dépenses!$K:$K, Dépenses!$B:$B, A13, Dépenses!$C:$C, "OPEX", Dépenses!$L:$L, "Payé"), "")</f>
        <v/>
      </c>
      <c r="S13" s="5">
        <f>IF(SUM(O13,Q13)&gt;0, SUM(O13,Q13), "")</f>
        <v/>
      </c>
      <c r="T13" s="5">
        <f>IF(SUM(P13,R13)&gt;0, SUM(P13,R13), "")</f>
        <v/>
      </c>
      <c r="U13" s="5">
        <f>IF(N13&gt;0, S13-N13, "")</f>
        <v/>
      </c>
      <c r="V13" s="6">
        <f>IF(N13&gt;0, S13/N13, "")</f>
        <v/>
      </c>
      <c r="Y13" s="5" t="n"/>
      <c r="Z13" s="7">
        <f>IF(AND(Y13&gt;0,N13&gt;0), Y13/N13, "")</f>
        <v/>
      </c>
      <c r="AA13" s="7">
        <f>IF(AND(Y13&gt;0,N13&gt;0), N13/(Y13/12), "")</f>
        <v/>
      </c>
      <c r="AB13" s="5">
        <f>IF(N13&gt;0, MAX(N13-S13, 0), "")</f>
        <v/>
      </c>
      <c r="AC13" s="5">
        <f>IF(S13&gt;0, MAX(S13-T13, 0), "")</f>
        <v/>
      </c>
      <c r="AD13">
        <f>IF(V13="", "", IF(V13&gt;1, "Dépassement", IF(V13&gt;=0.9, "À surveiller", "OK")))</f>
        <v/>
      </c>
    </row>
    <row r="14">
      <c r="I14" s="4" t="n"/>
      <c r="J14" s="4" t="n"/>
      <c r="K14" s="4" t="n"/>
      <c r="L14" s="5" t="n"/>
      <c r="M14" s="5" t="n"/>
      <c r="N14" s="5">
        <f>IF(SUM(L14:M14)&gt;0, SUM(L14:M14), "")</f>
        <v/>
      </c>
      <c r="O14" s="5">
        <f>IF(A14&lt;&gt;"", SUMIFS(Dépenses!$K:$K, Dépenses!$B:$B, A14, Dépenses!$C:$C, "CAPEX"), "")</f>
        <v/>
      </c>
      <c r="P14" s="5">
        <f>IF(A14&lt;&gt;"", SUMIFS(Dépenses!$K:$K, Dépenses!$B:$B, A14, Dépenses!$C:$C, "CAPEX", Dépenses!$L:$L, "Payé"), "")</f>
        <v/>
      </c>
      <c r="Q14" s="5">
        <f>IF(A14&lt;&gt;"", SUMIFS(Dépenses!$K:$K, Dépenses!$B:$B, A14, Dépenses!$C:$C, "OPEX"), "")</f>
        <v/>
      </c>
      <c r="R14" s="5">
        <f>IF(A14&lt;&gt;"", SUMIFS(Dépenses!$K:$K, Dépenses!$B:$B, A14, Dépenses!$C:$C, "OPEX", Dépenses!$L:$L, "Payé"), "")</f>
        <v/>
      </c>
      <c r="S14" s="5">
        <f>IF(SUM(O14,Q14)&gt;0, SUM(O14,Q14), "")</f>
        <v/>
      </c>
      <c r="T14" s="5">
        <f>IF(SUM(P14,R14)&gt;0, SUM(P14,R14), "")</f>
        <v/>
      </c>
      <c r="U14" s="5">
        <f>IF(N14&gt;0, S14-N14, "")</f>
        <v/>
      </c>
      <c r="V14" s="6">
        <f>IF(N14&gt;0, S14/N14, "")</f>
        <v/>
      </c>
      <c r="Y14" s="5" t="n"/>
      <c r="Z14" s="7">
        <f>IF(AND(Y14&gt;0,N14&gt;0), Y14/N14, "")</f>
        <v/>
      </c>
      <c r="AA14" s="7">
        <f>IF(AND(Y14&gt;0,N14&gt;0), N14/(Y14/12), "")</f>
        <v/>
      </c>
      <c r="AB14" s="5">
        <f>IF(N14&gt;0, MAX(N14-S14, 0), "")</f>
        <v/>
      </c>
      <c r="AC14" s="5">
        <f>IF(S14&gt;0, MAX(S14-T14, 0), "")</f>
        <v/>
      </c>
      <c r="AD14">
        <f>IF(V14="", "", IF(V14&gt;1, "Dépassement", IF(V14&gt;=0.9, "À surveiller", "OK")))</f>
        <v/>
      </c>
    </row>
    <row r="15">
      <c r="I15" s="4" t="n"/>
      <c r="J15" s="4" t="n"/>
      <c r="K15" s="4" t="n"/>
      <c r="L15" s="5" t="n"/>
      <c r="M15" s="5" t="n"/>
      <c r="N15" s="5">
        <f>IF(SUM(L15:M15)&gt;0, SUM(L15:M15), "")</f>
        <v/>
      </c>
      <c r="O15" s="5">
        <f>IF(A15&lt;&gt;"", SUMIFS(Dépenses!$K:$K, Dépenses!$B:$B, A15, Dépenses!$C:$C, "CAPEX"), "")</f>
        <v/>
      </c>
      <c r="P15" s="5">
        <f>IF(A15&lt;&gt;"", SUMIFS(Dépenses!$K:$K, Dépenses!$B:$B, A15, Dépenses!$C:$C, "CAPEX", Dépenses!$L:$L, "Payé"), "")</f>
        <v/>
      </c>
      <c r="Q15" s="5">
        <f>IF(A15&lt;&gt;"", SUMIFS(Dépenses!$K:$K, Dépenses!$B:$B, A15, Dépenses!$C:$C, "OPEX"), "")</f>
        <v/>
      </c>
      <c r="R15" s="5">
        <f>IF(A15&lt;&gt;"", SUMIFS(Dépenses!$K:$K, Dépenses!$B:$B, A15, Dépenses!$C:$C, "OPEX", Dépenses!$L:$L, "Payé"), "")</f>
        <v/>
      </c>
      <c r="S15" s="5">
        <f>IF(SUM(O15,Q15)&gt;0, SUM(O15,Q15), "")</f>
        <v/>
      </c>
      <c r="T15" s="5">
        <f>IF(SUM(P15,R15)&gt;0, SUM(P15,R15), "")</f>
        <v/>
      </c>
      <c r="U15" s="5">
        <f>IF(N15&gt;0, S15-N15, "")</f>
        <v/>
      </c>
      <c r="V15" s="6">
        <f>IF(N15&gt;0, S15/N15, "")</f>
        <v/>
      </c>
      <c r="Y15" s="5" t="n"/>
      <c r="Z15" s="7">
        <f>IF(AND(Y15&gt;0,N15&gt;0), Y15/N15, "")</f>
        <v/>
      </c>
      <c r="AA15" s="7">
        <f>IF(AND(Y15&gt;0,N15&gt;0), N15/(Y15/12), "")</f>
        <v/>
      </c>
      <c r="AB15" s="5">
        <f>IF(N15&gt;0, MAX(N15-S15, 0), "")</f>
        <v/>
      </c>
      <c r="AC15" s="5">
        <f>IF(S15&gt;0, MAX(S15-T15, 0), "")</f>
        <v/>
      </c>
      <c r="AD15">
        <f>IF(V15="", "", IF(V15&gt;1, "Dépassement", IF(V15&gt;=0.9, "À surveiller", "OK")))</f>
        <v/>
      </c>
    </row>
    <row r="16">
      <c r="I16" s="4" t="n"/>
      <c r="J16" s="4" t="n"/>
      <c r="K16" s="4" t="n"/>
      <c r="L16" s="5" t="n"/>
      <c r="M16" s="5" t="n"/>
      <c r="N16" s="5">
        <f>IF(SUM(L16:M16)&gt;0, SUM(L16:M16), "")</f>
        <v/>
      </c>
      <c r="O16" s="5">
        <f>IF(A16&lt;&gt;"", SUMIFS(Dépenses!$K:$K, Dépenses!$B:$B, A16, Dépenses!$C:$C, "CAPEX"), "")</f>
        <v/>
      </c>
      <c r="P16" s="5">
        <f>IF(A16&lt;&gt;"", SUMIFS(Dépenses!$K:$K, Dépenses!$B:$B, A16, Dépenses!$C:$C, "CAPEX", Dépenses!$L:$L, "Payé"), "")</f>
        <v/>
      </c>
      <c r="Q16" s="5">
        <f>IF(A16&lt;&gt;"", SUMIFS(Dépenses!$K:$K, Dépenses!$B:$B, A16, Dépenses!$C:$C, "OPEX"), "")</f>
        <v/>
      </c>
      <c r="R16" s="5">
        <f>IF(A16&lt;&gt;"", SUMIFS(Dépenses!$K:$K, Dépenses!$B:$B, A16, Dépenses!$C:$C, "OPEX", Dépenses!$L:$L, "Payé"), "")</f>
        <v/>
      </c>
      <c r="S16" s="5">
        <f>IF(SUM(O16,Q16)&gt;0, SUM(O16,Q16), "")</f>
        <v/>
      </c>
      <c r="T16" s="5">
        <f>IF(SUM(P16,R16)&gt;0, SUM(P16,R16), "")</f>
        <v/>
      </c>
      <c r="U16" s="5">
        <f>IF(N16&gt;0, S16-N16, "")</f>
        <v/>
      </c>
      <c r="V16" s="6">
        <f>IF(N16&gt;0, S16/N16, "")</f>
        <v/>
      </c>
      <c r="Y16" s="5" t="n"/>
      <c r="Z16" s="7">
        <f>IF(AND(Y16&gt;0,N16&gt;0), Y16/N16, "")</f>
        <v/>
      </c>
      <c r="AA16" s="7">
        <f>IF(AND(Y16&gt;0,N16&gt;0), N16/(Y16/12), "")</f>
        <v/>
      </c>
      <c r="AB16" s="5">
        <f>IF(N16&gt;0, MAX(N16-S16, 0), "")</f>
        <v/>
      </c>
      <c r="AC16" s="5">
        <f>IF(S16&gt;0, MAX(S16-T16, 0), "")</f>
        <v/>
      </c>
      <c r="AD16">
        <f>IF(V16="", "", IF(V16&gt;1, "Dépassement", IF(V16&gt;=0.9, "À surveiller", "OK")))</f>
        <v/>
      </c>
    </row>
    <row r="17">
      <c r="I17" s="4" t="n"/>
      <c r="J17" s="4" t="n"/>
      <c r="K17" s="4" t="n"/>
      <c r="L17" s="5" t="n"/>
      <c r="M17" s="5" t="n"/>
      <c r="N17" s="5">
        <f>IF(SUM(L17:M17)&gt;0, SUM(L17:M17), "")</f>
        <v/>
      </c>
      <c r="O17" s="5">
        <f>IF(A17&lt;&gt;"", SUMIFS(Dépenses!$K:$K, Dépenses!$B:$B, A17, Dépenses!$C:$C, "CAPEX"), "")</f>
        <v/>
      </c>
      <c r="P17" s="5">
        <f>IF(A17&lt;&gt;"", SUMIFS(Dépenses!$K:$K, Dépenses!$B:$B, A17, Dépenses!$C:$C, "CAPEX", Dépenses!$L:$L, "Payé"), "")</f>
        <v/>
      </c>
      <c r="Q17" s="5">
        <f>IF(A17&lt;&gt;"", SUMIFS(Dépenses!$K:$K, Dépenses!$B:$B, A17, Dépenses!$C:$C, "OPEX"), "")</f>
        <v/>
      </c>
      <c r="R17" s="5">
        <f>IF(A17&lt;&gt;"", SUMIFS(Dépenses!$K:$K, Dépenses!$B:$B, A17, Dépenses!$C:$C, "OPEX", Dépenses!$L:$L, "Payé"), "")</f>
        <v/>
      </c>
      <c r="S17" s="5">
        <f>IF(SUM(O17,Q17)&gt;0, SUM(O17,Q17), "")</f>
        <v/>
      </c>
      <c r="T17" s="5">
        <f>IF(SUM(P17,R17)&gt;0, SUM(P17,R17), "")</f>
        <v/>
      </c>
      <c r="U17" s="5">
        <f>IF(N17&gt;0, S17-N17, "")</f>
        <v/>
      </c>
      <c r="V17" s="6">
        <f>IF(N17&gt;0, S17/N17, "")</f>
        <v/>
      </c>
      <c r="Y17" s="5" t="n"/>
      <c r="Z17" s="7">
        <f>IF(AND(Y17&gt;0,N17&gt;0), Y17/N17, "")</f>
        <v/>
      </c>
      <c r="AA17" s="7">
        <f>IF(AND(Y17&gt;0,N17&gt;0), N17/(Y17/12), "")</f>
        <v/>
      </c>
      <c r="AB17" s="5">
        <f>IF(N17&gt;0, MAX(N17-S17, 0), "")</f>
        <v/>
      </c>
      <c r="AC17" s="5">
        <f>IF(S17&gt;0, MAX(S17-T17, 0), "")</f>
        <v/>
      </c>
      <c r="AD17">
        <f>IF(V17="", "", IF(V17&gt;1, "Dépassement", IF(V17&gt;=0.9, "À surveiller", "OK")))</f>
        <v/>
      </c>
    </row>
    <row r="18">
      <c r="I18" s="4" t="n"/>
      <c r="J18" s="4" t="n"/>
      <c r="K18" s="4" t="n"/>
      <c r="L18" s="5" t="n"/>
      <c r="M18" s="5" t="n"/>
      <c r="N18" s="5">
        <f>IF(SUM(L18:M18)&gt;0, SUM(L18:M18), "")</f>
        <v/>
      </c>
      <c r="O18" s="5">
        <f>IF(A18&lt;&gt;"", SUMIFS(Dépenses!$K:$K, Dépenses!$B:$B, A18, Dépenses!$C:$C, "CAPEX"), "")</f>
        <v/>
      </c>
      <c r="P18" s="5">
        <f>IF(A18&lt;&gt;"", SUMIFS(Dépenses!$K:$K, Dépenses!$B:$B, A18, Dépenses!$C:$C, "CAPEX", Dépenses!$L:$L, "Payé"), "")</f>
        <v/>
      </c>
      <c r="Q18" s="5">
        <f>IF(A18&lt;&gt;"", SUMIFS(Dépenses!$K:$K, Dépenses!$B:$B, A18, Dépenses!$C:$C, "OPEX"), "")</f>
        <v/>
      </c>
      <c r="R18" s="5">
        <f>IF(A18&lt;&gt;"", SUMIFS(Dépenses!$K:$K, Dépenses!$B:$B, A18, Dépenses!$C:$C, "OPEX", Dépenses!$L:$L, "Payé"), "")</f>
        <v/>
      </c>
      <c r="S18" s="5">
        <f>IF(SUM(O18,Q18)&gt;0, SUM(O18,Q18), "")</f>
        <v/>
      </c>
      <c r="T18" s="5">
        <f>IF(SUM(P18,R18)&gt;0, SUM(P18,R18), "")</f>
        <v/>
      </c>
      <c r="U18" s="5">
        <f>IF(N18&gt;0, S18-N18, "")</f>
        <v/>
      </c>
      <c r="V18" s="6">
        <f>IF(N18&gt;0, S18/N18, "")</f>
        <v/>
      </c>
      <c r="Y18" s="5" t="n"/>
      <c r="Z18" s="7">
        <f>IF(AND(Y18&gt;0,N18&gt;0), Y18/N18, "")</f>
        <v/>
      </c>
      <c r="AA18" s="7">
        <f>IF(AND(Y18&gt;0,N18&gt;0), N18/(Y18/12), "")</f>
        <v/>
      </c>
      <c r="AB18" s="5">
        <f>IF(N18&gt;0, MAX(N18-S18, 0), "")</f>
        <v/>
      </c>
      <c r="AC18" s="5">
        <f>IF(S18&gt;0, MAX(S18-T18, 0), "")</f>
        <v/>
      </c>
      <c r="AD18">
        <f>IF(V18="", "", IF(V18&gt;1, "Dépassement", IF(V18&gt;=0.9, "À surveiller", "OK")))</f>
        <v/>
      </c>
    </row>
    <row r="19">
      <c r="I19" s="4" t="n"/>
      <c r="J19" s="4" t="n"/>
      <c r="K19" s="4" t="n"/>
      <c r="L19" s="5" t="n"/>
      <c r="M19" s="5" t="n"/>
      <c r="N19" s="5">
        <f>IF(SUM(L19:M19)&gt;0, SUM(L19:M19), "")</f>
        <v/>
      </c>
      <c r="O19" s="5">
        <f>IF(A19&lt;&gt;"", SUMIFS(Dépenses!$K:$K, Dépenses!$B:$B, A19, Dépenses!$C:$C, "CAPEX"), "")</f>
        <v/>
      </c>
      <c r="P19" s="5">
        <f>IF(A19&lt;&gt;"", SUMIFS(Dépenses!$K:$K, Dépenses!$B:$B, A19, Dépenses!$C:$C, "CAPEX", Dépenses!$L:$L, "Payé"), "")</f>
        <v/>
      </c>
      <c r="Q19" s="5">
        <f>IF(A19&lt;&gt;"", SUMIFS(Dépenses!$K:$K, Dépenses!$B:$B, A19, Dépenses!$C:$C, "OPEX"), "")</f>
        <v/>
      </c>
      <c r="R19" s="5">
        <f>IF(A19&lt;&gt;"", SUMIFS(Dépenses!$K:$K, Dépenses!$B:$B, A19, Dépenses!$C:$C, "OPEX", Dépenses!$L:$L, "Payé"), "")</f>
        <v/>
      </c>
      <c r="S19" s="5">
        <f>IF(SUM(O19,Q19)&gt;0, SUM(O19,Q19), "")</f>
        <v/>
      </c>
      <c r="T19" s="5">
        <f>IF(SUM(P19,R19)&gt;0, SUM(P19,R19), "")</f>
        <v/>
      </c>
      <c r="U19" s="5">
        <f>IF(N19&gt;0, S19-N19, "")</f>
        <v/>
      </c>
      <c r="V19" s="6">
        <f>IF(N19&gt;0, S19/N19, "")</f>
        <v/>
      </c>
      <c r="Y19" s="5" t="n"/>
      <c r="Z19" s="7">
        <f>IF(AND(Y19&gt;0,N19&gt;0), Y19/N19, "")</f>
        <v/>
      </c>
      <c r="AA19" s="7">
        <f>IF(AND(Y19&gt;0,N19&gt;0), N19/(Y19/12), "")</f>
        <v/>
      </c>
      <c r="AB19" s="5">
        <f>IF(N19&gt;0, MAX(N19-S19, 0), "")</f>
        <v/>
      </c>
      <c r="AC19" s="5">
        <f>IF(S19&gt;0, MAX(S19-T19, 0), "")</f>
        <v/>
      </c>
      <c r="AD19">
        <f>IF(V19="", "", IF(V19&gt;1, "Dépassement", IF(V19&gt;=0.9, "À surveiller", "OK")))</f>
        <v/>
      </c>
    </row>
    <row r="20">
      <c r="I20" s="4" t="n"/>
      <c r="J20" s="4" t="n"/>
      <c r="K20" s="4" t="n"/>
      <c r="L20" s="5" t="n"/>
      <c r="M20" s="5" t="n"/>
      <c r="N20" s="5">
        <f>IF(SUM(L20:M20)&gt;0, SUM(L20:M20), "")</f>
        <v/>
      </c>
      <c r="O20" s="5">
        <f>IF(A20&lt;&gt;"", SUMIFS(Dépenses!$K:$K, Dépenses!$B:$B, A20, Dépenses!$C:$C, "CAPEX"), "")</f>
        <v/>
      </c>
      <c r="P20" s="5">
        <f>IF(A20&lt;&gt;"", SUMIFS(Dépenses!$K:$K, Dépenses!$B:$B, A20, Dépenses!$C:$C, "CAPEX", Dépenses!$L:$L, "Payé"), "")</f>
        <v/>
      </c>
      <c r="Q20" s="5">
        <f>IF(A20&lt;&gt;"", SUMIFS(Dépenses!$K:$K, Dépenses!$B:$B, A20, Dépenses!$C:$C, "OPEX"), "")</f>
        <v/>
      </c>
      <c r="R20" s="5">
        <f>IF(A20&lt;&gt;"", SUMIFS(Dépenses!$K:$K, Dépenses!$B:$B, A20, Dépenses!$C:$C, "OPEX", Dépenses!$L:$L, "Payé"), "")</f>
        <v/>
      </c>
      <c r="S20" s="5">
        <f>IF(SUM(O20,Q20)&gt;0, SUM(O20,Q20), "")</f>
        <v/>
      </c>
      <c r="T20" s="5">
        <f>IF(SUM(P20,R20)&gt;0, SUM(P20,R20), "")</f>
        <v/>
      </c>
      <c r="U20" s="5">
        <f>IF(N20&gt;0, S20-N20, "")</f>
        <v/>
      </c>
      <c r="V20" s="6">
        <f>IF(N20&gt;0, S20/N20, "")</f>
        <v/>
      </c>
      <c r="Y20" s="5" t="n"/>
      <c r="Z20" s="7">
        <f>IF(AND(Y20&gt;0,N20&gt;0), Y20/N20, "")</f>
        <v/>
      </c>
      <c r="AA20" s="7">
        <f>IF(AND(Y20&gt;0,N20&gt;0), N20/(Y20/12), "")</f>
        <v/>
      </c>
      <c r="AB20" s="5">
        <f>IF(N20&gt;0, MAX(N20-S20, 0), "")</f>
        <v/>
      </c>
      <c r="AC20" s="5">
        <f>IF(S20&gt;0, MAX(S20-T20, 0), "")</f>
        <v/>
      </c>
      <c r="AD20">
        <f>IF(V20="", "", IF(V20&gt;1, "Dépassement", IF(V20&gt;=0.9, "À surveiller", "OK")))</f>
        <v/>
      </c>
    </row>
    <row r="21">
      <c r="I21" s="4" t="n"/>
      <c r="J21" s="4" t="n"/>
      <c r="K21" s="4" t="n"/>
      <c r="L21" s="5" t="n"/>
      <c r="M21" s="5" t="n"/>
      <c r="N21" s="5">
        <f>IF(SUM(L21:M21)&gt;0, SUM(L21:M21), "")</f>
        <v/>
      </c>
      <c r="O21" s="5">
        <f>IF(A21&lt;&gt;"", SUMIFS(Dépenses!$K:$K, Dépenses!$B:$B, A21, Dépenses!$C:$C, "CAPEX"), "")</f>
        <v/>
      </c>
      <c r="P21" s="5">
        <f>IF(A21&lt;&gt;"", SUMIFS(Dépenses!$K:$K, Dépenses!$B:$B, A21, Dépenses!$C:$C, "CAPEX", Dépenses!$L:$L, "Payé"), "")</f>
        <v/>
      </c>
      <c r="Q21" s="5">
        <f>IF(A21&lt;&gt;"", SUMIFS(Dépenses!$K:$K, Dépenses!$B:$B, A21, Dépenses!$C:$C, "OPEX"), "")</f>
        <v/>
      </c>
      <c r="R21" s="5">
        <f>IF(A21&lt;&gt;"", SUMIFS(Dépenses!$K:$K, Dépenses!$B:$B, A21, Dépenses!$C:$C, "OPEX", Dépenses!$L:$L, "Payé"), "")</f>
        <v/>
      </c>
      <c r="S21" s="5">
        <f>IF(SUM(O21,Q21)&gt;0, SUM(O21,Q21), "")</f>
        <v/>
      </c>
      <c r="T21" s="5">
        <f>IF(SUM(P21,R21)&gt;0, SUM(P21,R21), "")</f>
        <v/>
      </c>
      <c r="U21" s="5">
        <f>IF(N21&gt;0, S21-N21, "")</f>
        <v/>
      </c>
      <c r="V21" s="6">
        <f>IF(N21&gt;0, S21/N21, "")</f>
        <v/>
      </c>
      <c r="Y21" s="5" t="n"/>
      <c r="Z21" s="7">
        <f>IF(AND(Y21&gt;0,N21&gt;0), Y21/N21, "")</f>
        <v/>
      </c>
      <c r="AA21" s="7">
        <f>IF(AND(Y21&gt;0,N21&gt;0), N21/(Y21/12), "")</f>
        <v/>
      </c>
      <c r="AB21" s="5">
        <f>IF(N21&gt;0, MAX(N21-S21, 0), "")</f>
        <v/>
      </c>
      <c r="AC21" s="5">
        <f>IF(S21&gt;0, MAX(S21-T21, 0), "")</f>
        <v/>
      </c>
      <c r="AD21">
        <f>IF(V21="", "", IF(V21&gt;1, "Dépassement", IF(V21&gt;=0.9, "À surveiller", "OK")))</f>
        <v/>
      </c>
    </row>
    <row r="22">
      <c r="I22" s="4" t="n"/>
      <c r="J22" s="4" t="n"/>
      <c r="K22" s="4" t="n"/>
      <c r="L22" s="5" t="n"/>
      <c r="M22" s="5" t="n"/>
      <c r="N22" s="5">
        <f>IF(SUM(L22:M22)&gt;0, SUM(L22:M22), "")</f>
        <v/>
      </c>
      <c r="O22" s="5">
        <f>IF(A22&lt;&gt;"", SUMIFS(Dépenses!$K:$K, Dépenses!$B:$B, A22, Dépenses!$C:$C, "CAPEX"), "")</f>
        <v/>
      </c>
      <c r="P22" s="5">
        <f>IF(A22&lt;&gt;"", SUMIFS(Dépenses!$K:$K, Dépenses!$B:$B, A22, Dépenses!$C:$C, "CAPEX", Dépenses!$L:$L, "Payé"), "")</f>
        <v/>
      </c>
      <c r="Q22" s="5">
        <f>IF(A22&lt;&gt;"", SUMIFS(Dépenses!$K:$K, Dépenses!$B:$B, A22, Dépenses!$C:$C, "OPEX"), "")</f>
        <v/>
      </c>
      <c r="R22" s="5">
        <f>IF(A22&lt;&gt;"", SUMIFS(Dépenses!$K:$K, Dépenses!$B:$B, A22, Dépenses!$C:$C, "OPEX", Dépenses!$L:$L, "Payé"), "")</f>
        <v/>
      </c>
      <c r="S22" s="5">
        <f>IF(SUM(O22,Q22)&gt;0, SUM(O22,Q22), "")</f>
        <v/>
      </c>
      <c r="T22" s="5">
        <f>IF(SUM(P22,R22)&gt;0, SUM(P22,R22), "")</f>
        <v/>
      </c>
      <c r="U22" s="5">
        <f>IF(N22&gt;0, S22-N22, "")</f>
        <v/>
      </c>
      <c r="V22" s="6">
        <f>IF(N22&gt;0, S22/N22, "")</f>
        <v/>
      </c>
      <c r="Y22" s="5" t="n"/>
      <c r="Z22" s="7">
        <f>IF(AND(Y22&gt;0,N22&gt;0), Y22/N22, "")</f>
        <v/>
      </c>
      <c r="AA22" s="7">
        <f>IF(AND(Y22&gt;0,N22&gt;0), N22/(Y22/12), "")</f>
        <v/>
      </c>
      <c r="AB22" s="5">
        <f>IF(N22&gt;0, MAX(N22-S22, 0), "")</f>
        <v/>
      </c>
      <c r="AC22" s="5">
        <f>IF(S22&gt;0, MAX(S22-T22, 0), "")</f>
        <v/>
      </c>
      <c r="AD22">
        <f>IF(V22="", "", IF(V22&gt;1, "Dépassement", IF(V22&gt;=0.9, "À surveiller", "OK")))</f>
        <v/>
      </c>
    </row>
    <row r="23">
      <c r="I23" s="4" t="n"/>
      <c r="J23" s="4" t="n"/>
      <c r="K23" s="4" t="n"/>
      <c r="L23" s="5" t="n"/>
      <c r="M23" s="5" t="n"/>
      <c r="N23" s="5">
        <f>IF(SUM(L23:M23)&gt;0, SUM(L23:M23), "")</f>
        <v/>
      </c>
      <c r="O23" s="5">
        <f>IF(A23&lt;&gt;"", SUMIFS(Dépenses!$K:$K, Dépenses!$B:$B, A23, Dépenses!$C:$C, "CAPEX"), "")</f>
        <v/>
      </c>
      <c r="P23" s="5">
        <f>IF(A23&lt;&gt;"", SUMIFS(Dépenses!$K:$K, Dépenses!$B:$B, A23, Dépenses!$C:$C, "CAPEX", Dépenses!$L:$L, "Payé"), "")</f>
        <v/>
      </c>
      <c r="Q23" s="5">
        <f>IF(A23&lt;&gt;"", SUMIFS(Dépenses!$K:$K, Dépenses!$B:$B, A23, Dépenses!$C:$C, "OPEX"), "")</f>
        <v/>
      </c>
      <c r="R23" s="5">
        <f>IF(A23&lt;&gt;"", SUMIFS(Dépenses!$K:$K, Dépenses!$B:$B, A23, Dépenses!$C:$C, "OPEX", Dépenses!$L:$L, "Payé"), "")</f>
        <v/>
      </c>
      <c r="S23" s="5">
        <f>IF(SUM(O23,Q23)&gt;0, SUM(O23,Q23), "")</f>
        <v/>
      </c>
      <c r="T23" s="5">
        <f>IF(SUM(P23,R23)&gt;0, SUM(P23,R23), "")</f>
        <v/>
      </c>
      <c r="U23" s="5">
        <f>IF(N23&gt;0, S23-N23, "")</f>
        <v/>
      </c>
      <c r="V23" s="6">
        <f>IF(N23&gt;0, S23/N23, "")</f>
        <v/>
      </c>
      <c r="Y23" s="5" t="n"/>
      <c r="Z23" s="7">
        <f>IF(AND(Y23&gt;0,N23&gt;0), Y23/N23, "")</f>
        <v/>
      </c>
      <c r="AA23" s="7">
        <f>IF(AND(Y23&gt;0,N23&gt;0), N23/(Y23/12), "")</f>
        <v/>
      </c>
      <c r="AB23" s="5">
        <f>IF(N23&gt;0, MAX(N23-S23, 0), "")</f>
        <v/>
      </c>
      <c r="AC23" s="5">
        <f>IF(S23&gt;0, MAX(S23-T23, 0), "")</f>
        <v/>
      </c>
      <c r="AD23">
        <f>IF(V23="", "", IF(V23&gt;1, "Dépassement", IF(V23&gt;=0.9, "À surveiller", "OK")))</f>
        <v/>
      </c>
    </row>
    <row r="24">
      <c r="I24" s="4" t="n"/>
      <c r="J24" s="4" t="n"/>
      <c r="K24" s="4" t="n"/>
      <c r="L24" s="5" t="n"/>
      <c r="M24" s="5" t="n"/>
      <c r="N24" s="5">
        <f>IF(SUM(L24:M24)&gt;0, SUM(L24:M24), "")</f>
        <v/>
      </c>
      <c r="O24" s="5">
        <f>IF(A24&lt;&gt;"", SUMIFS(Dépenses!$K:$K, Dépenses!$B:$B, A24, Dépenses!$C:$C, "CAPEX"), "")</f>
        <v/>
      </c>
      <c r="P24" s="5">
        <f>IF(A24&lt;&gt;"", SUMIFS(Dépenses!$K:$K, Dépenses!$B:$B, A24, Dépenses!$C:$C, "CAPEX", Dépenses!$L:$L, "Payé"), "")</f>
        <v/>
      </c>
      <c r="Q24" s="5">
        <f>IF(A24&lt;&gt;"", SUMIFS(Dépenses!$K:$K, Dépenses!$B:$B, A24, Dépenses!$C:$C, "OPEX"), "")</f>
        <v/>
      </c>
      <c r="R24" s="5">
        <f>IF(A24&lt;&gt;"", SUMIFS(Dépenses!$K:$K, Dépenses!$B:$B, A24, Dépenses!$C:$C, "OPEX", Dépenses!$L:$L, "Payé"), "")</f>
        <v/>
      </c>
      <c r="S24" s="5">
        <f>IF(SUM(O24,Q24)&gt;0, SUM(O24,Q24), "")</f>
        <v/>
      </c>
      <c r="T24" s="5">
        <f>IF(SUM(P24,R24)&gt;0, SUM(P24,R24), "")</f>
        <v/>
      </c>
      <c r="U24" s="5">
        <f>IF(N24&gt;0, S24-N24, "")</f>
        <v/>
      </c>
      <c r="V24" s="6">
        <f>IF(N24&gt;0, S24/N24, "")</f>
        <v/>
      </c>
      <c r="Y24" s="5" t="n"/>
      <c r="Z24" s="7">
        <f>IF(AND(Y24&gt;0,N24&gt;0), Y24/N24, "")</f>
        <v/>
      </c>
      <c r="AA24" s="7">
        <f>IF(AND(Y24&gt;0,N24&gt;0), N24/(Y24/12), "")</f>
        <v/>
      </c>
      <c r="AB24" s="5">
        <f>IF(N24&gt;0, MAX(N24-S24, 0), "")</f>
        <v/>
      </c>
      <c r="AC24" s="5">
        <f>IF(S24&gt;0, MAX(S24-T24, 0), "")</f>
        <v/>
      </c>
      <c r="AD24">
        <f>IF(V24="", "", IF(V24&gt;1, "Dépassement", IF(V24&gt;=0.9, "À surveiller", "OK")))</f>
        <v/>
      </c>
    </row>
    <row r="25">
      <c r="I25" s="4" t="n"/>
      <c r="J25" s="4" t="n"/>
      <c r="K25" s="4" t="n"/>
      <c r="L25" s="5" t="n"/>
      <c r="M25" s="5" t="n"/>
      <c r="N25" s="5">
        <f>IF(SUM(L25:M25)&gt;0, SUM(L25:M25), "")</f>
        <v/>
      </c>
      <c r="O25" s="5">
        <f>IF(A25&lt;&gt;"", SUMIFS(Dépenses!$K:$K, Dépenses!$B:$B, A25, Dépenses!$C:$C, "CAPEX"), "")</f>
        <v/>
      </c>
      <c r="P25" s="5">
        <f>IF(A25&lt;&gt;"", SUMIFS(Dépenses!$K:$K, Dépenses!$B:$B, A25, Dépenses!$C:$C, "CAPEX", Dépenses!$L:$L, "Payé"), "")</f>
        <v/>
      </c>
      <c r="Q25" s="5">
        <f>IF(A25&lt;&gt;"", SUMIFS(Dépenses!$K:$K, Dépenses!$B:$B, A25, Dépenses!$C:$C, "OPEX"), "")</f>
        <v/>
      </c>
      <c r="R25" s="5">
        <f>IF(A25&lt;&gt;"", SUMIFS(Dépenses!$K:$K, Dépenses!$B:$B, A25, Dépenses!$C:$C, "OPEX", Dépenses!$L:$L, "Payé"), "")</f>
        <v/>
      </c>
      <c r="S25" s="5">
        <f>IF(SUM(O25,Q25)&gt;0, SUM(O25,Q25), "")</f>
        <v/>
      </c>
      <c r="T25" s="5">
        <f>IF(SUM(P25,R25)&gt;0, SUM(P25,R25), "")</f>
        <v/>
      </c>
      <c r="U25" s="5">
        <f>IF(N25&gt;0, S25-N25, "")</f>
        <v/>
      </c>
      <c r="V25" s="6">
        <f>IF(N25&gt;0, S25/N25, "")</f>
        <v/>
      </c>
      <c r="Y25" s="5" t="n"/>
      <c r="Z25" s="7">
        <f>IF(AND(Y25&gt;0,N25&gt;0), Y25/N25, "")</f>
        <v/>
      </c>
      <c r="AA25" s="7">
        <f>IF(AND(Y25&gt;0,N25&gt;0), N25/(Y25/12), "")</f>
        <v/>
      </c>
      <c r="AB25" s="5">
        <f>IF(N25&gt;0, MAX(N25-S25, 0), "")</f>
        <v/>
      </c>
      <c r="AC25" s="5">
        <f>IF(S25&gt;0, MAX(S25-T25, 0), "")</f>
        <v/>
      </c>
      <c r="AD25">
        <f>IF(V25="", "", IF(V25&gt;1, "Dépassement", IF(V25&gt;=0.9, "À surveiller", "OK")))</f>
        <v/>
      </c>
    </row>
    <row r="26">
      <c r="I26" s="4" t="n"/>
      <c r="J26" s="4" t="n"/>
      <c r="K26" s="4" t="n"/>
      <c r="L26" s="5" t="n"/>
      <c r="M26" s="5" t="n"/>
      <c r="N26" s="5">
        <f>IF(SUM(L26:M26)&gt;0, SUM(L26:M26), "")</f>
        <v/>
      </c>
      <c r="O26" s="5">
        <f>IF(A26&lt;&gt;"", SUMIFS(Dépenses!$K:$K, Dépenses!$B:$B, A26, Dépenses!$C:$C, "CAPEX"), "")</f>
        <v/>
      </c>
      <c r="P26" s="5">
        <f>IF(A26&lt;&gt;"", SUMIFS(Dépenses!$K:$K, Dépenses!$B:$B, A26, Dépenses!$C:$C, "CAPEX", Dépenses!$L:$L, "Payé"), "")</f>
        <v/>
      </c>
      <c r="Q26" s="5">
        <f>IF(A26&lt;&gt;"", SUMIFS(Dépenses!$K:$K, Dépenses!$B:$B, A26, Dépenses!$C:$C, "OPEX"), "")</f>
        <v/>
      </c>
      <c r="R26" s="5">
        <f>IF(A26&lt;&gt;"", SUMIFS(Dépenses!$K:$K, Dépenses!$B:$B, A26, Dépenses!$C:$C, "OPEX", Dépenses!$L:$L, "Payé"), "")</f>
        <v/>
      </c>
      <c r="S26" s="5">
        <f>IF(SUM(O26,Q26)&gt;0, SUM(O26,Q26), "")</f>
        <v/>
      </c>
      <c r="T26" s="5">
        <f>IF(SUM(P26,R26)&gt;0, SUM(P26,R26), "")</f>
        <v/>
      </c>
      <c r="U26" s="5">
        <f>IF(N26&gt;0, S26-N26, "")</f>
        <v/>
      </c>
      <c r="V26" s="6">
        <f>IF(N26&gt;0, S26/N26, "")</f>
        <v/>
      </c>
      <c r="Y26" s="5" t="n"/>
      <c r="Z26" s="7">
        <f>IF(AND(Y26&gt;0,N26&gt;0), Y26/N26, "")</f>
        <v/>
      </c>
      <c r="AA26" s="7">
        <f>IF(AND(Y26&gt;0,N26&gt;0), N26/(Y26/12), "")</f>
        <v/>
      </c>
      <c r="AB26" s="5">
        <f>IF(N26&gt;0, MAX(N26-S26, 0), "")</f>
        <v/>
      </c>
      <c r="AC26" s="5">
        <f>IF(S26&gt;0, MAX(S26-T26, 0), "")</f>
        <v/>
      </c>
      <c r="AD26">
        <f>IF(V26="", "", IF(V26&gt;1, "Dépassement", IF(V26&gt;=0.9, "À surveiller", "OK")))</f>
        <v/>
      </c>
    </row>
    <row r="27">
      <c r="I27" s="4" t="n"/>
      <c r="J27" s="4" t="n"/>
      <c r="K27" s="4" t="n"/>
      <c r="L27" s="5" t="n"/>
      <c r="M27" s="5" t="n"/>
      <c r="N27" s="5">
        <f>IF(SUM(L27:M27)&gt;0, SUM(L27:M27), "")</f>
        <v/>
      </c>
      <c r="O27" s="5">
        <f>IF(A27&lt;&gt;"", SUMIFS(Dépenses!$K:$K, Dépenses!$B:$B, A27, Dépenses!$C:$C, "CAPEX"), "")</f>
        <v/>
      </c>
      <c r="P27" s="5">
        <f>IF(A27&lt;&gt;"", SUMIFS(Dépenses!$K:$K, Dépenses!$B:$B, A27, Dépenses!$C:$C, "CAPEX", Dépenses!$L:$L, "Payé"), "")</f>
        <v/>
      </c>
      <c r="Q27" s="5">
        <f>IF(A27&lt;&gt;"", SUMIFS(Dépenses!$K:$K, Dépenses!$B:$B, A27, Dépenses!$C:$C, "OPEX"), "")</f>
        <v/>
      </c>
      <c r="R27" s="5">
        <f>IF(A27&lt;&gt;"", SUMIFS(Dépenses!$K:$K, Dépenses!$B:$B, A27, Dépenses!$C:$C, "OPEX", Dépenses!$L:$L, "Payé"), "")</f>
        <v/>
      </c>
      <c r="S27" s="5">
        <f>IF(SUM(O27,Q27)&gt;0, SUM(O27,Q27), "")</f>
        <v/>
      </c>
      <c r="T27" s="5">
        <f>IF(SUM(P27,R27)&gt;0, SUM(P27,R27), "")</f>
        <v/>
      </c>
      <c r="U27" s="5">
        <f>IF(N27&gt;0, S27-N27, "")</f>
        <v/>
      </c>
      <c r="V27" s="6">
        <f>IF(N27&gt;0, S27/N27, "")</f>
        <v/>
      </c>
      <c r="Y27" s="5" t="n"/>
      <c r="Z27" s="7">
        <f>IF(AND(Y27&gt;0,N27&gt;0), Y27/N27, "")</f>
        <v/>
      </c>
      <c r="AA27" s="7">
        <f>IF(AND(Y27&gt;0,N27&gt;0), N27/(Y27/12), "")</f>
        <v/>
      </c>
      <c r="AB27" s="5">
        <f>IF(N27&gt;0, MAX(N27-S27, 0), "")</f>
        <v/>
      </c>
      <c r="AC27" s="5">
        <f>IF(S27&gt;0, MAX(S27-T27, 0), "")</f>
        <v/>
      </c>
      <c r="AD27">
        <f>IF(V27="", "", IF(V27&gt;1, "Dépassement", IF(V27&gt;=0.9, "À surveiller", "OK")))</f>
        <v/>
      </c>
    </row>
    <row r="28">
      <c r="I28" s="4" t="n"/>
      <c r="J28" s="4" t="n"/>
      <c r="K28" s="4" t="n"/>
      <c r="L28" s="5" t="n"/>
      <c r="M28" s="5" t="n"/>
      <c r="N28" s="5">
        <f>IF(SUM(L28:M28)&gt;0, SUM(L28:M28), "")</f>
        <v/>
      </c>
      <c r="O28" s="5">
        <f>IF(A28&lt;&gt;"", SUMIFS(Dépenses!$K:$K, Dépenses!$B:$B, A28, Dépenses!$C:$C, "CAPEX"), "")</f>
        <v/>
      </c>
      <c r="P28" s="5">
        <f>IF(A28&lt;&gt;"", SUMIFS(Dépenses!$K:$K, Dépenses!$B:$B, A28, Dépenses!$C:$C, "CAPEX", Dépenses!$L:$L, "Payé"), "")</f>
        <v/>
      </c>
      <c r="Q28" s="5">
        <f>IF(A28&lt;&gt;"", SUMIFS(Dépenses!$K:$K, Dépenses!$B:$B, A28, Dépenses!$C:$C, "OPEX"), "")</f>
        <v/>
      </c>
      <c r="R28" s="5">
        <f>IF(A28&lt;&gt;"", SUMIFS(Dépenses!$K:$K, Dépenses!$B:$B, A28, Dépenses!$C:$C, "OPEX", Dépenses!$L:$L, "Payé"), "")</f>
        <v/>
      </c>
      <c r="S28" s="5">
        <f>IF(SUM(O28,Q28)&gt;0, SUM(O28,Q28), "")</f>
        <v/>
      </c>
      <c r="T28" s="5">
        <f>IF(SUM(P28,R28)&gt;0, SUM(P28,R28), "")</f>
        <v/>
      </c>
      <c r="U28" s="5">
        <f>IF(N28&gt;0, S28-N28, "")</f>
        <v/>
      </c>
      <c r="V28" s="6">
        <f>IF(N28&gt;0, S28/N28, "")</f>
        <v/>
      </c>
      <c r="Y28" s="5" t="n"/>
      <c r="Z28" s="7">
        <f>IF(AND(Y28&gt;0,N28&gt;0), Y28/N28, "")</f>
        <v/>
      </c>
      <c r="AA28" s="7">
        <f>IF(AND(Y28&gt;0,N28&gt;0), N28/(Y28/12), "")</f>
        <v/>
      </c>
      <c r="AB28" s="5">
        <f>IF(N28&gt;0, MAX(N28-S28, 0), "")</f>
        <v/>
      </c>
      <c r="AC28" s="5">
        <f>IF(S28&gt;0, MAX(S28-T28, 0), "")</f>
        <v/>
      </c>
      <c r="AD28">
        <f>IF(V28="", "", IF(V28&gt;1, "Dépassement", IF(V28&gt;=0.9, "À surveiller", "OK")))</f>
        <v/>
      </c>
    </row>
    <row r="29">
      <c r="I29" s="4" t="n"/>
      <c r="J29" s="4" t="n"/>
      <c r="K29" s="4" t="n"/>
      <c r="L29" s="5" t="n"/>
      <c r="M29" s="5" t="n"/>
      <c r="N29" s="5">
        <f>IF(SUM(L29:M29)&gt;0, SUM(L29:M29), "")</f>
        <v/>
      </c>
      <c r="O29" s="5">
        <f>IF(A29&lt;&gt;"", SUMIFS(Dépenses!$K:$K, Dépenses!$B:$B, A29, Dépenses!$C:$C, "CAPEX"), "")</f>
        <v/>
      </c>
      <c r="P29" s="5">
        <f>IF(A29&lt;&gt;"", SUMIFS(Dépenses!$K:$K, Dépenses!$B:$B, A29, Dépenses!$C:$C, "CAPEX", Dépenses!$L:$L, "Payé"), "")</f>
        <v/>
      </c>
      <c r="Q29" s="5">
        <f>IF(A29&lt;&gt;"", SUMIFS(Dépenses!$K:$K, Dépenses!$B:$B, A29, Dépenses!$C:$C, "OPEX"), "")</f>
        <v/>
      </c>
      <c r="R29" s="5">
        <f>IF(A29&lt;&gt;"", SUMIFS(Dépenses!$K:$K, Dépenses!$B:$B, A29, Dépenses!$C:$C, "OPEX", Dépenses!$L:$L, "Payé"), "")</f>
        <v/>
      </c>
      <c r="S29" s="5">
        <f>IF(SUM(O29,Q29)&gt;0, SUM(O29,Q29), "")</f>
        <v/>
      </c>
      <c r="T29" s="5">
        <f>IF(SUM(P29,R29)&gt;0, SUM(P29,R29), "")</f>
        <v/>
      </c>
      <c r="U29" s="5">
        <f>IF(N29&gt;0, S29-N29, "")</f>
        <v/>
      </c>
      <c r="V29" s="6">
        <f>IF(N29&gt;0, S29/N29, "")</f>
        <v/>
      </c>
      <c r="Y29" s="5" t="n"/>
      <c r="Z29" s="7">
        <f>IF(AND(Y29&gt;0,N29&gt;0), Y29/N29, "")</f>
        <v/>
      </c>
      <c r="AA29" s="7">
        <f>IF(AND(Y29&gt;0,N29&gt;0), N29/(Y29/12), "")</f>
        <v/>
      </c>
      <c r="AB29" s="5">
        <f>IF(N29&gt;0, MAX(N29-S29, 0), "")</f>
        <v/>
      </c>
      <c r="AC29" s="5">
        <f>IF(S29&gt;0, MAX(S29-T29, 0), "")</f>
        <v/>
      </c>
      <c r="AD29">
        <f>IF(V29="", "", IF(V29&gt;1, "Dépassement", IF(V29&gt;=0.9, "À surveiller", "OK")))</f>
        <v/>
      </c>
    </row>
    <row r="30">
      <c r="I30" s="4" t="n"/>
      <c r="J30" s="4" t="n"/>
      <c r="K30" s="4" t="n"/>
      <c r="L30" s="5" t="n"/>
      <c r="M30" s="5" t="n"/>
      <c r="N30" s="5">
        <f>IF(SUM(L30:M30)&gt;0, SUM(L30:M30), "")</f>
        <v/>
      </c>
      <c r="O30" s="5">
        <f>IF(A30&lt;&gt;"", SUMIFS(Dépenses!$K:$K, Dépenses!$B:$B, A30, Dépenses!$C:$C, "CAPEX"), "")</f>
        <v/>
      </c>
      <c r="P30" s="5">
        <f>IF(A30&lt;&gt;"", SUMIFS(Dépenses!$K:$K, Dépenses!$B:$B, A30, Dépenses!$C:$C, "CAPEX", Dépenses!$L:$L, "Payé"), "")</f>
        <v/>
      </c>
      <c r="Q30" s="5">
        <f>IF(A30&lt;&gt;"", SUMIFS(Dépenses!$K:$K, Dépenses!$B:$B, A30, Dépenses!$C:$C, "OPEX"), "")</f>
        <v/>
      </c>
      <c r="R30" s="5">
        <f>IF(A30&lt;&gt;"", SUMIFS(Dépenses!$K:$K, Dépenses!$B:$B, A30, Dépenses!$C:$C, "OPEX", Dépenses!$L:$L, "Payé"), "")</f>
        <v/>
      </c>
      <c r="S30" s="5">
        <f>IF(SUM(O30,Q30)&gt;0, SUM(O30,Q30), "")</f>
        <v/>
      </c>
      <c r="T30" s="5">
        <f>IF(SUM(P30,R30)&gt;0, SUM(P30,R30), "")</f>
        <v/>
      </c>
      <c r="U30" s="5">
        <f>IF(N30&gt;0, S30-N30, "")</f>
        <v/>
      </c>
      <c r="V30" s="6">
        <f>IF(N30&gt;0, S30/N30, "")</f>
        <v/>
      </c>
      <c r="Y30" s="5" t="n"/>
      <c r="Z30" s="7">
        <f>IF(AND(Y30&gt;0,N30&gt;0), Y30/N30, "")</f>
        <v/>
      </c>
      <c r="AA30" s="7">
        <f>IF(AND(Y30&gt;0,N30&gt;0), N30/(Y30/12), "")</f>
        <v/>
      </c>
      <c r="AB30" s="5">
        <f>IF(N30&gt;0, MAX(N30-S30, 0), "")</f>
        <v/>
      </c>
      <c r="AC30" s="5">
        <f>IF(S30&gt;0, MAX(S30-T30, 0), "")</f>
        <v/>
      </c>
      <c r="AD30">
        <f>IF(V30="", "", IF(V30&gt;1, "Dépassement", IF(V30&gt;=0.9, "À surveiller", "OK")))</f>
        <v/>
      </c>
    </row>
    <row r="31">
      <c r="I31" s="4" t="n"/>
      <c r="J31" s="4" t="n"/>
      <c r="K31" s="4" t="n"/>
      <c r="L31" s="5" t="n"/>
      <c r="M31" s="5" t="n"/>
      <c r="N31" s="5">
        <f>IF(SUM(L31:M31)&gt;0, SUM(L31:M31), "")</f>
        <v/>
      </c>
      <c r="O31" s="5">
        <f>IF(A31&lt;&gt;"", SUMIFS(Dépenses!$K:$K, Dépenses!$B:$B, A31, Dépenses!$C:$C, "CAPEX"), "")</f>
        <v/>
      </c>
      <c r="P31" s="5">
        <f>IF(A31&lt;&gt;"", SUMIFS(Dépenses!$K:$K, Dépenses!$B:$B, A31, Dépenses!$C:$C, "CAPEX", Dépenses!$L:$L, "Payé"), "")</f>
        <v/>
      </c>
      <c r="Q31" s="5">
        <f>IF(A31&lt;&gt;"", SUMIFS(Dépenses!$K:$K, Dépenses!$B:$B, A31, Dépenses!$C:$C, "OPEX"), "")</f>
        <v/>
      </c>
      <c r="R31" s="5">
        <f>IF(A31&lt;&gt;"", SUMIFS(Dépenses!$K:$K, Dépenses!$B:$B, A31, Dépenses!$C:$C, "OPEX", Dépenses!$L:$L, "Payé"), "")</f>
        <v/>
      </c>
      <c r="S31" s="5">
        <f>IF(SUM(O31,Q31)&gt;0, SUM(O31,Q31), "")</f>
        <v/>
      </c>
      <c r="T31" s="5">
        <f>IF(SUM(P31,R31)&gt;0, SUM(P31,R31), "")</f>
        <v/>
      </c>
      <c r="U31" s="5">
        <f>IF(N31&gt;0, S31-N31, "")</f>
        <v/>
      </c>
      <c r="V31" s="6">
        <f>IF(N31&gt;0, S31/N31, "")</f>
        <v/>
      </c>
      <c r="Y31" s="5" t="n"/>
      <c r="Z31" s="7">
        <f>IF(AND(Y31&gt;0,N31&gt;0), Y31/N31, "")</f>
        <v/>
      </c>
      <c r="AA31" s="7">
        <f>IF(AND(Y31&gt;0,N31&gt;0), N31/(Y31/12), "")</f>
        <v/>
      </c>
      <c r="AB31" s="5">
        <f>IF(N31&gt;0, MAX(N31-S31, 0), "")</f>
        <v/>
      </c>
      <c r="AC31" s="5">
        <f>IF(S31&gt;0, MAX(S31-T31, 0), "")</f>
        <v/>
      </c>
      <c r="AD31">
        <f>IF(V31="", "", IF(V31&gt;1, "Dépassement", IF(V31&gt;=0.9, "À surveiller", "OK")))</f>
        <v/>
      </c>
    </row>
    <row r="32">
      <c r="I32" s="4" t="n"/>
      <c r="J32" s="4" t="n"/>
      <c r="K32" s="4" t="n"/>
      <c r="L32" s="5" t="n"/>
      <c r="M32" s="5" t="n"/>
      <c r="N32" s="5">
        <f>IF(SUM(L32:M32)&gt;0, SUM(L32:M32), "")</f>
        <v/>
      </c>
      <c r="O32" s="5">
        <f>IF(A32&lt;&gt;"", SUMIFS(Dépenses!$K:$K, Dépenses!$B:$B, A32, Dépenses!$C:$C, "CAPEX"), "")</f>
        <v/>
      </c>
      <c r="P32" s="5">
        <f>IF(A32&lt;&gt;"", SUMIFS(Dépenses!$K:$K, Dépenses!$B:$B, A32, Dépenses!$C:$C, "CAPEX", Dépenses!$L:$L, "Payé"), "")</f>
        <v/>
      </c>
      <c r="Q32" s="5">
        <f>IF(A32&lt;&gt;"", SUMIFS(Dépenses!$K:$K, Dépenses!$B:$B, A32, Dépenses!$C:$C, "OPEX"), "")</f>
        <v/>
      </c>
      <c r="R32" s="5">
        <f>IF(A32&lt;&gt;"", SUMIFS(Dépenses!$K:$K, Dépenses!$B:$B, A32, Dépenses!$C:$C, "OPEX", Dépenses!$L:$L, "Payé"), "")</f>
        <v/>
      </c>
      <c r="S32" s="5">
        <f>IF(SUM(O32,Q32)&gt;0, SUM(O32,Q32), "")</f>
        <v/>
      </c>
      <c r="T32" s="5">
        <f>IF(SUM(P32,R32)&gt;0, SUM(P32,R32), "")</f>
        <v/>
      </c>
      <c r="U32" s="5">
        <f>IF(N32&gt;0, S32-N32, "")</f>
        <v/>
      </c>
      <c r="V32" s="6">
        <f>IF(N32&gt;0, S32/N32, "")</f>
        <v/>
      </c>
      <c r="Y32" s="5" t="n"/>
      <c r="Z32" s="7">
        <f>IF(AND(Y32&gt;0,N32&gt;0), Y32/N32, "")</f>
        <v/>
      </c>
      <c r="AA32" s="7">
        <f>IF(AND(Y32&gt;0,N32&gt;0), N32/(Y32/12), "")</f>
        <v/>
      </c>
      <c r="AB32" s="5">
        <f>IF(N32&gt;0, MAX(N32-S32, 0), "")</f>
        <v/>
      </c>
      <c r="AC32" s="5">
        <f>IF(S32&gt;0, MAX(S32-T32, 0), "")</f>
        <v/>
      </c>
      <c r="AD32">
        <f>IF(V32="", "", IF(V32&gt;1, "Dépassement", IF(V32&gt;=0.9, "À surveiller", "OK")))</f>
        <v/>
      </c>
    </row>
    <row r="33">
      <c r="I33" s="4" t="n"/>
      <c r="J33" s="4" t="n"/>
      <c r="K33" s="4" t="n"/>
      <c r="L33" s="5" t="n"/>
      <c r="M33" s="5" t="n"/>
      <c r="N33" s="5">
        <f>IF(SUM(L33:M33)&gt;0, SUM(L33:M33), "")</f>
        <v/>
      </c>
      <c r="O33" s="5">
        <f>IF(A33&lt;&gt;"", SUMIFS(Dépenses!$K:$K, Dépenses!$B:$B, A33, Dépenses!$C:$C, "CAPEX"), "")</f>
        <v/>
      </c>
      <c r="P33" s="5">
        <f>IF(A33&lt;&gt;"", SUMIFS(Dépenses!$K:$K, Dépenses!$B:$B, A33, Dépenses!$C:$C, "CAPEX", Dépenses!$L:$L, "Payé"), "")</f>
        <v/>
      </c>
      <c r="Q33" s="5">
        <f>IF(A33&lt;&gt;"", SUMIFS(Dépenses!$K:$K, Dépenses!$B:$B, A33, Dépenses!$C:$C, "OPEX"), "")</f>
        <v/>
      </c>
      <c r="R33" s="5">
        <f>IF(A33&lt;&gt;"", SUMIFS(Dépenses!$K:$K, Dépenses!$B:$B, A33, Dépenses!$C:$C, "OPEX", Dépenses!$L:$L, "Payé"), "")</f>
        <v/>
      </c>
      <c r="S33" s="5">
        <f>IF(SUM(O33,Q33)&gt;0, SUM(O33,Q33), "")</f>
        <v/>
      </c>
      <c r="T33" s="5">
        <f>IF(SUM(P33,R33)&gt;0, SUM(P33,R33), "")</f>
        <v/>
      </c>
      <c r="U33" s="5">
        <f>IF(N33&gt;0, S33-N33, "")</f>
        <v/>
      </c>
      <c r="V33" s="6">
        <f>IF(N33&gt;0, S33/N33, "")</f>
        <v/>
      </c>
      <c r="Y33" s="5" t="n"/>
      <c r="Z33" s="7">
        <f>IF(AND(Y33&gt;0,N33&gt;0), Y33/N33, "")</f>
        <v/>
      </c>
      <c r="AA33" s="7">
        <f>IF(AND(Y33&gt;0,N33&gt;0), N33/(Y33/12), "")</f>
        <v/>
      </c>
      <c r="AB33" s="5">
        <f>IF(N33&gt;0, MAX(N33-S33, 0), "")</f>
        <v/>
      </c>
      <c r="AC33" s="5">
        <f>IF(S33&gt;0, MAX(S33-T33, 0), "")</f>
        <v/>
      </c>
      <c r="AD33">
        <f>IF(V33="", "", IF(V33&gt;1, "Dépassement", IF(V33&gt;=0.9, "À surveiller", "OK")))</f>
        <v/>
      </c>
    </row>
    <row r="34">
      <c r="I34" s="4" t="n"/>
      <c r="J34" s="4" t="n"/>
      <c r="K34" s="4" t="n"/>
      <c r="L34" s="5" t="n"/>
      <c r="M34" s="5" t="n"/>
      <c r="N34" s="5">
        <f>IF(SUM(L34:M34)&gt;0, SUM(L34:M34), "")</f>
        <v/>
      </c>
      <c r="O34" s="5">
        <f>IF(A34&lt;&gt;"", SUMIFS(Dépenses!$K:$K, Dépenses!$B:$B, A34, Dépenses!$C:$C, "CAPEX"), "")</f>
        <v/>
      </c>
      <c r="P34" s="5">
        <f>IF(A34&lt;&gt;"", SUMIFS(Dépenses!$K:$K, Dépenses!$B:$B, A34, Dépenses!$C:$C, "CAPEX", Dépenses!$L:$L, "Payé"), "")</f>
        <v/>
      </c>
      <c r="Q34" s="5">
        <f>IF(A34&lt;&gt;"", SUMIFS(Dépenses!$K:$K, Dépenses!$B:$B, A34, Dépenses!$C:$C, "OPEX"), "")</f>
        <v/>
      </c>
      <c r="R34" s="5">
        <f>IF(A34&lt;&gt;"", SUMIFS(Dépenses!$K:$K, Dépenses!$B:$B, A34, Dépenses!$C:$C, "OPEX", Dépenses!$L:$L, "Payé"), "")</f>
        <v/>
      </c>
      <c r="S34" s="5">
        <f>IF(SUM(O34,Q34)&gt;0, SUM(O34,Q34), "")</f>
        <v/>
      </c>
      <c r="T34" s="5">
        <f>IF(SUM(P34,R34)&gt;0, SUM(P34,R34), "")</f>
        <v/>
      </c>
      <c r="U34" s="5">
        <f>IF(N34&gt;0, S34-N34, "")</f>
        <v/>
      </c>
      <c r="V34" s="6">
        <f>IF(N34&gt;0, S34/N34, "")</f>
        <v/>
      </c>
      <c r="Y34" s="5" t="n"/>
      <c r="Z34" s="7">
        <f>IF(AND(Y34&gt;0,N34&gt;0), Y34/N34, "")</f>
        <v/>
      </c>
      <c r="AA34" s="7">
        <f>IF(AND(Y34&gt;0,N34&gt;0), N34/(Y34/12), "")</f>
        <v/>
      </c>
      <c r="AB34" s="5">
        <f>IF(N34&gt;0, MAX(N34-S34, 0), "")</f>
        <v/>
      </c>
      <c r="AC34" s="5">
        <f>IF(S34&gt;0, MAX(S34-T34, 0), "")</f>
        <v/>
      </c>
      <c r="AD34">
        <f>IF(V34="", "", IF(V34&gt;1, "Dépassement", IF(V34&gt;=0.9, "À surveiller", "OK")))</f>
        <v/>
      </c>
    </row>
    <row r="35">
      <c r="I35" s="4" t="n"/>
      <c r="J35" s="4" t="n"/>
      <c r="K35" s="4" t="n"/>
      <c r="L35" s="5" t="n"/>
      <c r="M35" s="5" t="n"/>
      <c r="N35" s="5">
        <f>IF(SUM(L35:M35)&gt;0, SUM(L35:M35), "")</f>
        <v/>
      </c>
      <c r="O35" s="5">
        <f>IF(A35&lt;&gt;"", SUMIFS(Dépenses!$K:$K, Dépenses!$B:$B, A35, Dépenses!$C:$C, "CAPEX"), "")</f>
        <v/>
      </c>
      <c r="P35" s="5">
        <f>IF(A35&lt;&gt;"", SUMIFS(Dépenses!$K:$K, Dépenses!$B:$B, A35, Dépenses!$C:$C, "CAPEX", Dépenses!$L:$L, "Payé"), "")</f>
        <v/>
      </c>
      <c r="Q35" s="5">
        <f>IF(A35&lt;&gt;"", SUMIFS(Dépenses!$K:$K, Dépenses!$B:$B, A35, Dépenses!$C:$C, "OPEX"), "")</f>
        <v/>
      </c>
      <c r="R35" s="5">
        <f>IF(A35&lt;&gt;"", SUMIFS(Dépenses!$K:$K, Dépenses!$B:$B, A35, Dépenses!$C:$C, "OPEX", Dépenses!$L:$L, "Payé"), "")</f>
        <v/>
      </c>
      <c r="S35" s="5">
        <f>IF(SUM(O35,Q35)&gt;0, SUM(O35,Q35), "")</f>
        <v/>
      </c>
      <c r="T35" s="5">
        <f>IF(SUM(P35,R35)&gt;0, SUM(P35,R35), "")</f>
        <v/>
      </c>
      <c r="U35" s="5">
        <f>IF(N35&gt;0, S35-N35, "")</f>
        <v/>
      </c>
      <c r="V35" s="6">
        <f>IF(N35&gt;0, S35/N35, "")</f>
        <v/>
      </c>
      <c r="Y35" s="5" t="n"/>
      <c r="Z35" s="7">
        <f>IF(AND(Y35&gt;0,N35&gt;0), Y35/N35, "")</f>
        <v/>
      </c>
      <c r="AA35" s="7">
        <f>IF(AND(Y35&gt;0,N35&gt;0), N35/(Y35/12), "")</f>
        <v/>
      </c>
      <c r="AB35" s="5">
        <f>IF(N35&gt;0, MAX(N35-S35, 0), "")</f>
        <v/>
      </c>
      <c r="AC35" s="5">
        <f>IF(S35&gt;0, MAX(S35-T35, 0), "")</f>
        <v/>
      </c>
      <c r="AD35">
        <f>IF(V35="", "", IF(V35&gt;1, "Dépassement", IF(V35&gt;=0.9, "À surveiller", "OK")))</f>
        <v/>
      </c>
    </row>
    <row r="36">
      <c r="I36" s="4" t="n"/>
      <c r="J36" s="4" t="n"/>
      <c r="K36" s="4" t="n"/>
      <c r="L36" s="5" t="n"/>
      <c r="M36" s="5" t="n"/>
      <c r="N36" s="5">
        <f>IF(SUM(L36:M36)&gt;0, SUM(L36:M36), "")</f>
        <v/>
      </c>
      <c r="O36" s="5">
        <f>IF(A36&lt;&gt;"", SUMIFS(Dépenses!$K:$K, Dépenses!$B:$B, A36, Dépenses!$C:$C, "CAPEX"), "")</f>
        <v/>
      </c>
      <c r="P36" s="5">
        <f>IF(A36&lt;&gt;"", SUMIFS(Dépenses!$K:$K, Dépenses!$B:$B, A36, Dépenses!$C:$C, "CAPEX", Dépenses!$L:$L, "Payé"), "")</f>
        <v/>
      </c>
      <c r="Q36" s="5">
        <f>IF(A36&lt;&gt;"", SUMIFS(Dépenses!$K:$K, Dépenses!$B:$B, A36, Dépenses!$C:$C, "OPEX"), "")</f>
        <v/>
      </c>
      <c r="R36" s="5">
        <f>IF(A36&lt;&gt;"", SUMIFS(Dépenses!$K:$K, Dépenses!$B:$B, A36, Dépenses!$C:$C, "OPEX", Dépenses!$L:$L, "Payé"), "")</f>
        <v/>
      </c>
      <c r="S36" s="5">
        <f>IF(SUM(O36,Q36)&gt;0, SUM(O36,Q36), "")</f>
        <v/>
      </c>
      <c r="T36" s="5">
        <f>IF(SUM(P36,R36)&gt;0, SUM(P36,R36), "")</f>
        <v/>
      </c>
      <c r="U36" s="5">
        <f>IF(N36&gt;0, S36-N36, "")</f>
        <v/>
      </c>
      <c r="V36" s="6">
        <f>IF(N36&gt;0, S36/N36, "")</f>
        <v/>
      </c>
      <c r="Y36" s="5" t="n"/>
      <c r="Z36" s="7">
        <f>IF(AND(Y36&gt;0,N36&gt;0), Y36/N36, "")</f>
        <v/>
      </c>
      <c r="AA36" s="7">
        <f>IF(AND(Y36&gt;0,N36&gt;0), N36/(Y36/12), "")</f>
        <v/>
      </c>
      <c r="AB36" s="5">
        <f>IF(N36&gt;0, MAX(N36-S36, 0), "")</f>
        <v/>
      </c>
      <c r="AC36" s="5">
        <f>IF(S36&gt;0, MAX(S36-T36, 0), "")</f>
        <v/>
      </c>
      <c r="AD36">
        <f>IF(V36="", "", IF(V36&gt;1, "Dépassement", IF(V36&gt;=0.9, "À surveiller", "OK")))</f>
        <v/>
      </c>
    </row>
    <row r="37">
      <c r="I37" s="4" t="n"/>
      <c r="J37" s="4" t="n"/>
      <c r="K37" s="4" t="n"/>
      <c r="L37" s="5" t="n"/>
      <c r="M37" s="5" t="n"/>
      <c r="N37" s="5">
        <f>IF(SUM(L37:M37)&gt;0, SUM(L37:M37), "")</f>
        <v/>
      </c>
      <c r="O37" s="5">
        <f>IF(A37&lt;&gt;"", SUMIFS(Dépenses!$K:$K, Dépenses!$B:$B, A37, Dépenses!$C:$C, "CAPEX"), "")</f>
        <v/>
      </c>
      <c r="P37" s="5">
        <f>IF(A37&lt;&gt;"", SUMIFS(Dépenses!$K:$K, Dépenses!$B:$B, A37, Dépenses!$C:$C, "CAPEX", Dépenses!$L:$L, "Payé"), "")</f>
        <v/>
      </c>
      <c r="Q37" s="5">
        <f>IF(A37&lt;&gt;"", SUMIFS(Dépenses!$K:$K, Dépenses!$B:$B, A37, Dépenses!$C:$C, "OPEX"), "")</f>
        <v/>
      </c>
      <c r="R37" s="5">
        <f>IF(A37&lt;&gt;"", SUMIFS(Dépenses!$K:$K, Dépenses!$B:$B, A37, Dépenses!$C:$C, "OPEX", Dépenses!$L:$L, "Payé"), "")</f>
        <v/>
      </c>
      <c r="S37" s="5">
        <f>IF(SUM(O37,Q37)&gt;0, SUM(O37,Q37), "")</f>
        <v/>
      </c>
      <c r="T37" s="5">
        <f>IF(SUM(P37,R37)&gt;0, SUM(P37,R37), "")</f>
        <v/>
      </c>
      <c r="U37" s="5">
        <f>IF(N37&gt;0, S37-N37, "")</f>
        <v/>
      </c>
      <c r="V37" s="6">
        <f>IF(N37&gt;0, S37/N37, "")</f>
        <v/>
      </c>
      <c r="Y37" s="5" t="n"/>
      <c r="Z37" s="7">
        <f>IF(AND(Y37&gt;0,N37&gt;0), Y37/N37, "")</f>
        <v/>
      </c>
      <c r="AA37" s="7">
        <f>IF(AND(Y37&gt;0,N37&gt;0), N37/(Y37/12), "")</f>
        <v/>
      </c>
      <c r="AB37" s="5">
        <f>IF(N37&gt;0, MAX(N37-S37, 0), "")</f>
        <v/>
      </c>
      <c r="AC37" s="5">
        <f>IF(S37&gt;0, MAX(S37-T37, 0), "")</f>
        <v/>
      </c>
      <c r="AD37">
        <f>IF(V37="", "", IF(V37&gt;1, "Dépassement", IF(V37&gt;=0.9, "À surveiller", "OK")))</f>
        <v/>
      </c>
    </row>
    <row r="38">
      <c r="I38" s="4" t="n"/>
      <c r="J38" s="4" t="n"/>
      <c r="K38" s="4" t="n"/>
      <c r="L38" s="5" t="n"/>
      <c r="M38" s="5" t="n"/>
      <c r="N38" s="5">
        <f>IF(SUM(L38:M38)&gt;0, SUM(L38:M38), "")</f>
        <v/>
      </c>
      <c r="O38" s="5">
        <f>IF(A38&lt;&gt;"", SUMIFS(Dépenses!$K:$K, Dépenses!$B:$B, A38, Dépenses!$C:$C, "CAPEX"), "")</f>
        <v/>
      </c>
      <c r="P38" s="5">
        <f>IF(A38&lt;&gt;"", SUMIFS(Dépenses!$K:$K, Dépenses!$B:$B, A38, Dépenses!$C:$C, "CAPEX", Dépenses!$L:$L, "Payé"), "")</f>
        <v/>
      </c>
      <c r="Q38" s="5">
        <f>IF(A38&lt;&gt;"", SUMIFS(Dépenses!$K:$K, Dépenses!$B:$B, A38, Dépenses!$C:$C, "OPEX"), "")</f>
        <v/>
      </c>
      <c r="R38" s="5">
        <f>IF(A38&lt;&gt;"", SUMIFS(Dépenses!$K:$K, Dépenses!$B:$B, A38, Dépenses!$C:$C, "OPEX", Dépenses!$L:$L, "Payé"), "")</f>
        <v/>
      </c>
      <c r="S38" s="5">
        <f>IF(SUM(O38,Q38)&gt;0, SUM(O38,Q38), "")</f>
        <v/>
      </c>
      <c r="T38" s="5">
        <f>IF(SUM(P38,R38)&gt;0, SUM(P38,R38), "")</f>
        <v/>
      </c>
      <c r="U38" s="5">
        <f>IF(N38&gt;0, S38-N38, "")</f>
        <v/>
      </c>
      <c r="V38" s="6">
        <f>IF(N38&gt;0, S38/N38, "")</f>
        <v/>
      </c>
      <c r="Y38" s="5" t="n"/>
      <c r="Z38" s="7">
        <f>IF(AND(Y38&gt;0,N38&gt;0), Y38/N38, "")</f>
        <v/>
      </c>
      <c r="AA38" s="7">
        <f>IF(AND(Y38&gt;0,N38&gt;0), N38/(Y38/12), "")</f>
        <v/>
      </c>
      <c r="AB38" s="5">
        <f>IF(N38&gt;0, MAX(N38-S38, 0), "")</f>
        <v/>
      </c>
      <c r="AC38" s="5">
        <f>IF(S38&gt;0, MAX(S38-T38, 0), "")</f>
        <v/>
      </c>
      <c r="AD38">
        <f>IF(V38="", "", IF(V38&gt;1, "Dépassement", IF(V38&gt;=0.9, "À surveiller", "OK")))</f>
        <v/>
      </c>
    </row>
    <row r="39">
      <c r="I39" s="4" t="n"/>
      <c r="J39" s="4" t="n"/>
      <c r="K39" s="4" t="n"/>
      <c r="L39" s="5" t="n"/>
      <c r="M39" s="5" t="n"/>
      <c r="N39" s="5">
        <f>IF(SUM(L39:M39)&gt;0, SUM(L39:M39), "")</f>
        <v/>
      </c>
      <c r="O39" s="5">
        <f>IF(A39&lt;&gt;"", SUMIFS(Dépenses!$K:$K, Dépenses!$B:$B, A39, Dépenses!$C:$C, "CAPEX"), "")</f>
        <v/>
      </c>
      <c r="P39" s="5">
        <f>IF(A39&lt;&gt;"", SUMIFS(Dépenses!$K:$K, Dépenses!$B:$B, A39, Dépenses!$C:$C, "CAPEX", Dépenses!$L:$L, "Payé"), "")</f>
        <v/>
      </c>
      <c r="Q39" s="5">
        <f>IF(A39&lt;&gt;"", SUMIFS(Dépenses!$K:$K, Dépenses!$B:$B, A39, Dépenses!$C:$C, "OPEX"), "")</f>
        <v/>
      </c>
      <c r="R39" s="5">
        <f>IF(A39&lt;&gt;"", SUMIFS(Dépenses!$K:$K, Dépenses!$B:$B, A39, Dépenses!$C:$C, "OPEX", Dépenses!$L:$L, "Payé"), "")</f>
        <v/>
      </c>
      <c r="S39" s="5">
        <f>IF(SUM(O39,Q39)&gt;0, SUM(O39,Q39), "")</f>
        <v/>
      </c>
      <c r="T39" s="5">
        <f>IF(SUM(P39,R39)&gt;0, SUM(P39,R39), "")</f>
        <v/>
      </c>
      <c r="U39" s="5">
        <f>IF(N39&gt;0, S39-N39, "")</f>
        <v/>
      </c>
      <c r="V39" s="6">
        <f>IF(N39&gt;0, S39/N39, "")</f>
        <v/>
      </c>
      <c r="Y39" s="5" t="n"/>
      <c r="Z39" s="7">
        <f>IF(AND(Y39&gt;0,N39&gt;0), Y39/N39, "")</f>
        <v/>
      </c>
      <c r="AA39" s="7">
        <f>IF(AND(Y39&gt;0,N39&gt;0), N39/(Y39/12), "")</f>
        <v/>
      </c>
      <c r="AB39" s="5">
        <f>IF(N39&gt;0, MAX(N39-S39, 0), "")</f>
        <v/>
      </c>
      <c r="AC39" s="5">
        <f>IF(S39&gt;0, MAX(S39-T39, 0), "")</f>
        <v/>
      </c>
      <c r="AD39">
        <f>IF(V39="", "", IF(V39&gt;1, "Dépassement", IF(V39&gt;=0.9, "À surveiller", "OK")))</f>
        <v/>
      </c>
    </row>
    <row r="40">
      <c r="I40" s="4" t="n"/>
      <c r="J40" s="4" t="n"/>
      <c r="K40" s="4" t="n"/>
      <c r="L40" s="5" t="n"/>
      <c r="M40" s="5" t="n"/>
      <c r="N40" s="5">
        <f>IF(SUM(L40:M40)&gt;0, SUM(L40:M40), "")</f>
        <v/>
      </c>
      <c r="O40" s="5">
        <f>IF(A40&lt;&gt;"", SUMIFS(Dépenses!$K:$K, Dépenses!$B:$B, A40, Dépenses!$C:$C, "CAPEX"), "")</f>
        <v/>
      </c>
      <c r="P40" s="5">
        <f>IF(A40&lt;&gt;"", SUMIFS(Dépenses!$K:$K, Dépenses!$B:$B, A40, Dépenses!$C:$C, "CAPEX", Dépenses!$L:$L, "Payé"), "")</f>
        <v/>
      </c>
      <c r="Q40" s="5">
        <f>IF(A40&lt;&gt;"", SUMIFS(Dépenses!$K:$K, Dépenses!$B:$B, A40, Dépenses!$C:$C, "OPEX"), "")</f>
        <v/>
      </c>
      <c r="R40" s="5">
        <f>IF(A40&lt;&gt;"", SUMIFS(Dépenses!$K:$K, Dépenses!$B:$B, A40, Dépenses!$C:$C, "OPEX", Dépenses!$L:$L, "Payé"), "")</f>
        <v/>
      </c>
      <c r="S40" s="5">
        <f>IF(SUM(O40,Q40)&gt;0, SUM(O40,Q40), "")</f>
        <v/>
      </c>
      <c r="T40" s="5">
        <f>IF(SUM(P40,R40)&gt;0, SUM(P40,R40), "")</f>
        <v/>
      </c>
      <c r="U40" s="5">
        <f>IF(N40&gt;0, S40-N40, "")</f>
        <v/>
      </c>
      <c r="V40" s="6">
        <f>IF(N40&gt;0, S40/N40, "")</f>
        <v/>
      </c>
      <c r="Y40" s="5" t="n"/>
      <c r="Z40" s="7">
        <f>IF(AND(Y40&gt;0,N40&gt;0), Y40/N40, "")</f>
        <v/>
      </c>
      <c r="AA40" s="7">
        <f>IF(AND(Y40&gt;0,N40&gt;0), N40/(Y40/12), "")</f>
        <v/>
      </c>
      <c r="AB40" s="5">
        <f>IF(N40&gt;0, MAX(N40-S40, 0), "")</f>
        <v/>
      </c>
      <c r="AC40" s="5">
        <f>IF(S40&gt;0, MAX(S40-T40, 0), "")</f>
        <v/>
      </c>
      <c r="AD40">
        <f>IF(V40="", "", IF(V40&gt;1, "Dépassement", IF(V40&gt;=0.9, "À surveiller", "OK")))</f>
        <v/>
      </c>
    </row>
    <row r="41">
      <c r="I41" s="4" t="n"/>
      <c r="J41" s="4" t="n"/>
      <c r="K41" s="4" t="n"/>
      <c r="L41" s="5" t="n"/>
      <c r="M41" s="5" t="n"/>
      <c r="N41" s="5">
        <f>IF(SUM(L41:M41)&gt;0, SUM(L41:M41), "")</f>
        <v/>
      </c>
      <c r="O41" s="5">
        <f>IF(A41&lt;&gt;"", SUMIFS(Dépenses!$K:$K, Dépenses!$B:$B, A41, Dépenses!$C:$C, "CAPEX"), "")</f>
        <v/>
      </c>
      <c r="P41" s="5">
        <f>IF(A41&lt;&gt;"", SUMIFS(Dépenses!$K:$K, Dépenses!$B:$B, A41, Dépenses!$C:$C, "CAPEX", Dépenses!$L:$L, "Payé"), "")</f>
        <v/>
      </c>
      <c r="Q41" s="5">
        <f>IF(A41&lt;&gt;"", SUMIFS(Dépenses!$K:$K, Dépenses!$B:$B, A41, Dépenses!$C:$C, "OPEX"), "")</f>
        <v/>
      </c>
      <c r="R41" s="5">
        <f>IF(A41&lt;&gt;"", SUMIFS(Dépenses!$K:$K, Dépenses!$B:$B, A41, Dépenses!$C:$C, "OPEX", Dépenses!$L:$L, "Payé"), "")</f>
        <v/>
      </c>
      <c r="S41" s="5">
        <f>IF(SUM(O41,Q41)&gt;0, SUM(O41,Q41), "")</f>
        <v/>
      </c>
      <c r="T41" s="5">
        <f>IF(SUM(P41,R41)&gt;0, SUM(P41,R41), "")</f>
        <v/>
      </c>
      <c r="U41" s="5">
        <f>IF(N41&gt;0, S41-N41, "")</f>
        <v/>
      </c>
      <c r="V41" s="6">
        <f>IF(N41&gt;0, S41/N41, "")</f>
        <v/>
      </c>
      <c r="Y41" s="5" t="n"/>
      <c r="Z41" s="7">
        <f>IF(AND(Y41&gt;0,N41&gt;0), Y41/N41, "")</f>
        <v/>
      </c>
      <c r="AA41" s="7">
        <f>IF(AND(Y41&gt;0,N41&gt;0), N41/(Y41/12), "")</f>
        <v/>
      </c>
      <c r="AB41" s="5">
        <f>IF(N41&gt;0, MAX(N41-S41, 0), "")</f>
        <v/>
      </c>
      <c r="AC41" s="5">
        <f>IF(S41&gt;0, MAX(S41-T41, 0), "")</f>
        <v/>
      </c>
      <c r="AD41">
        <f>IF(V41="", "", IF(V41&gt;1, "Dépassement", IF(V41&gt;=0.9, "À surveiller", "OK")))</f>
        <v/>
      </c>
    </row>
    <row r="42">
      <c r="I42" s="4" t="n"/>
      <c r="J42" s="4" t="n"/>
      <c r="K42" s="4" t="n"/>
      <c r="L42" s="5" t="n"/>
      <c r="M42" s="5" t="n"/>
      <c r="N42" s="5">
        <f>IF(SUM(L42:M42)&gt;0, SUM(L42:M42), "")</f>
        <v/>
      </c>
      <c r="O42" s="5">
        <f>IF(A42&lt;&gt;"", SUMIFS(Dépenses!$K:$K, Dépenses!$B:$B, A42, Dépenses!$C:$C, "CAPEX"), "")</f>
        <v/>
      </c>
      <c r="P42" s="5">
        <f>IF(A42&lt;&gt;"", SUMIFS(Dépenses!$K:$K, Dépenses!$B:$B, A42, Dépenses!$C:$C, "CAPEX", Dépenses!$L:$L, "Payé"), "")</f>
        <v/>
      </c>
      <c r="Q42" s="5">
        <f>IF(A42&lt;&gt;"", SUMIFS(Dépenses!$K:$K, Dépenses!$B:$B, A42, Dépenses!$C:$C, "OPEX"), "")</f>
        <v/>
      </c>
      <c r="R42" s="5">
        <f>IF(A42&lt;&gt;"", SUMIFS(Dépenses!$K:$K, Dépenses!$B:$B, A42, Dépenses!$C:$C, "OPEX", Dépenses!$L:$L, "Payé"), "")</f>
        <v/>
      </c>
      <c r="S42" s="5">
        <f>IF(SUM(O42,Q42)&gt;0, SUM(O42,Q42), "")</f>
        <v/>
      </c>
      <c r="T42" s="5">
        <f>IF(SUM(P42,R42)&gt;0, SUM(P42,R42), "")</f>
        <v/>
      </c>
      <c r="U42" s="5">
        <f>IF(N42&gt;0, S42-N42, "")</f>
        <v/>
      </c>
      <c r="V42" s="6">
        <f>IF(N42&gt;0, S42/N42, "")</f>
        <v/>
      </c>
      <c r="Y42" s="5" t="n"/>
      <c r="Z42" s="7">
        <f>IF(AND(Y42&gt;0,N42&gt;0), Y42/N42, "")</f>
        <v/>
      </c>
      <c r="AA42" s="7">
        <f>IF(AND(Y42&gt;0,N42&gt;0), N42/(Y42/12), "")</f>
        <v/>
      </c>
      <c r="AB42" s="5">
        <f>IF(N42&gt;0, MAX(N42-S42, 0), "")</f>
        <v/>
      </c>
      <c r="AC42" s="5">
        <f>IF(S42&gt;0, MAX(S42-T42, 0), "")</f>
        <v/>
      </c>
      <c r="AD42">
        <f>IF(V42="", "", IF(V42&gt;1, "Dépassement", IF(V42&gt;=0.9, "À surveiller", "OK")))</f>
        <v/>
      </c>
    </row>
    <row r="43">
      <c r="I43" s="4" t="n"/>
      <c r="J43" s="4" t="n"/>
      <c r="K43" s="4" t="n"/>
      <c r="L43" s="5" t="n"/>
      <c r="M43" s="5" t="n"/>
      <c r="N43" s="5">
        <f>IF(SUM(L43:M43)&gt;0, SUM(L43:M43), "")</f>
        <v/>
      </c>
      <c r="O43" s="5">
        <f>IF(A43&lt;&gt;"", SUMIFS(Dépenses!$K:$K, Dépenses!$B:$B, A43, Dépenses!$C:$C, "CAPEX"), "")</f>
        <v/>
      </c>
      <c r="P43" s="5">
        <f>IF(A43&lt;&gt;"", SUMIFS(Dépenses!$K:$K, Dépenses!$B:$B, A43, Dépenses!$C:$C, "CAPEX", Dépenses!$L:$L, "Payé"), "")</f>
        <v/>
      </c>
      <c r="Q43" s="5">
        <f>IF(A43&lt;&gt;"", SUMIFS(Dépenses!$K:$K, Dépenses!$B:$B, A43, Dépenses!$C:$C, "OPEX"), "")</f>
        <v/>
      </c>
      <c r="R43" s="5">
        <f>IF(A43&lt;&gt;"", SUMIFS(Dépenses!$K:$K, Dépenses!$B:$B, A43, Dépenses!$C:$C, "OPEX", Dépenses!$L:$L, "Payé"), "")</f>
        <v/>
      </c>
      <c r="S43" s="5">
        <f>IF(SUM(O43,Q43)&gt;0, SUM(O43,Q43), "")</f>
        <v/>
      </c>
      <c r="T43" s="5">
        <f>IF(SUM(P43,R43)&gt;0, SUM(P43,R43), "")</f>
        <v/>
      </c>
      <c r="U43" s="5">
        <f>IF(N43&gt;0, S43-N43, "")</f>
        <v/>
      </c>
      <c r="V43" s="6">
        <f>IF(N43&gt;0, S43/N43, "")</f>
        <v/>
      </c>
      <c r="Y43" s="5" t="n"/>
      <c r="Z43" s="7">
        <f>IF(AND(Y43&gt;0,N43&gt;0), Y43/N43, "")</f>
        <v/>
      </c>
      <c r="AA43" s="7">
        <f>IF(AND(Y43&gt;0,N43&gt;0), N43/(Y43/12), "")</f>
        <v/>
      </c>
      <c r="AB43" s="5">
        <f>IF(N43&gt;0, MAX(N43-S43, 0), "")</f>
        <v/>
      </c>
      <c r="AC43" s="5">
        <f>IF(S43&gt;0, MAX(S43-T43, 0), "")</f>
        <v/>
      </c>
      <c r="AD43">
        <f>IF(V43="", "", IF(V43&gt;1, "Dépassement", IF(V43&gt;=0.9, "À surveiller", "OK")))</f>
        <v/>
      </c>
    </row>
    <row r="44">
      <c r="I44" s="4" t="n"/>
      <c r="J44" s="4" t="n"/>
      <c r="K44" s="4" t="n"/>
      <c r="L44" s="5" t="n"/>
      <c r="M44" s="5" t="n"/>
      <c r="N44" s="5">
        <f>IF(SUM(L44:M44)&gt;0, SUM(L44:M44), "")</f>
        <v/>
      </c>
      <c r="O44" s="5">
        <f>IF(A44&lt;&gt;"", SUMIFS(Dépenses!$K:$K, Dépenses!$B:$B, A44, Dépenses!$C:$C, "CAPEX"), "")</f>
        <v/>
      </c>
      <c r="P44" s="5">
        <f>IF(A44&lt;&gt;"", SUMIFS(Dépenses!$K:$K, Dépenses!$B:$B, A44, Dépenses!$C:$C, "CAPEX", Dépenses!$L:$L, "Payé"), "")</f>
        <v/>
      </c>
      <c r="Q44" s="5">
        <f>IF(A44&lt;&gt;"", SUMIFS(Dépenses!$K:$K, Dépenses!$B:$B, A44, Dépenses!$C:$C, "OPEX"), "")</f>
        <v/>
      </c>
      <c r="R44" s="5">
        <f>IF(A44&lt;&gt;"", SUMIFS(Dépenses!$K:$K, Dépenses!$B:$B, A44, Dépenses!$C:$C, "OPEX", Dépenses!$L:$L, "Payé"), "")</f>
        <v/>
      </c>
      <c r="S44" s="5">
        <f>IF(SUM(O44,Q44)&gt;0, SUM(O44,Q44), "")</f>
        <v/>
      </c>
      <c r="T44" s="5">
        <f>IF(SUM(P44,R44)&gt;0, SUM(P44,R44), "")</f>
        <v/>
      </c>
      <c r="U44" s="5">
        <f>IF(N44&gt;0, S44-N44, "")</f>
        <v/>
      </c>
      <c r="V44" s="6">
        <f>IF(N44&gt;0, S44/N44, "")</f>
        <v/>
      </c>
      <c r="Y44" s="5" t="n"/>
      <c r="Z44" s="7">
        <f>IF(AND(Y44&gt;0,N44&gt;0), Y44/N44, "")</f>
        <v/>
      </c>
      <c r="AA44" s="7">
        <f>IF(AND(Y44&gt;0,N44&gt;0), N44/(Y44/12), "")</f>
        <v/>
      </c>
      <c r="AB44" s="5">
        <f>IF(N44&gt;0, MAX(N44-S44, 0), "")</f>
        <v/>
      </c>
      <c r="AC44" s="5">
        <f>IF(S44&gt;0, MAX(S44-T44, 0), "")</f>
        <v/>
      </c>
      <c r="AD44">
        <f>IF(V44="", "", IF(V44&gt;1, "Dépassement", IF(V44&gt;=0.9, "À surveiller", "OK")))</f>
        <v/>
      </c>
    </row>
    <row r="45">
      <c r="I45" s="4" t="n"/>
      <c r="J45" s="4" t="n"/>
      <c r="K45" s="4" t="n"/>
      <c r="L45" s="5" t="n"/>
      <c r="M45" s="5" t="n"/>
      <c r="N45" s="5">
        <f>IF(SUM(L45:M45)&gt;0, SUM(L45:M45), "")</f>
        <v/>
      </c>
      <c r="O45" s="5">
        <f>IF(A45&lt;&gt;"", SUMIFS(Dépenses!$K:$K, Dépenses!$B:$B, A45, Dépenses!$C:$C, "CAPEX"), "")</f>
        <v/>
      </c>
      <c r="P45" s="5">
        <f>IF(A45&lt;&gt;"", SUMIFS(Dépenses!$K:$K, Dépenses!$B:$B, A45, Dépenses!$C:$C, "CAPEX", Dépenses!$L:$L, "Payé"), "")</f>
        <v/>
      </c>
      <c r="Q45" s="5">
        <f>IF(A45&lt;&gt;"", SUMIFS(Dépenses!$K:$K, Dépenses!$B:$B, A45, Dépenses!$C:$C, "OPEX"), "")</f>
        <v/>
      </c>
      <c r="R45" s="5">
        <f>IF(A45&lt;&gt;"", SUMIFS(Dépenses!$K:$K, Dépenses!$B:$B, A45, Dépenses!$C:$C, "OPEX", Dépenses!$L:$L, "Payé"), "")</f>
        <v/>
      </c>
      <c r="S45" s="5">
        <f>IF(SUM(O45,Q45)&gt;0, SUM(O45,Q45), "")</f>
        <v/>
      </c>
      <c r="T45" s="5">
        <f>IF(SUM(P45,R45)&gt;0, SUM(P45,R45), "")</f>
        <v/>
      </c>
      <c r="U45" s="5">
        <f>IF(N45&gt;0, S45-N45, "")</f>
        <v/>
      </c>
      <c r="V45" s="6">
        <f>IF(N45&gt;0, S45/N45, "")</f>
        <v/>
      </c>
      <c r="Y45" s="5" t="n"/>
      <c r="Z45" s="7">
        <f>IF(AND(Y45&gt;0,N45&gt;0), Y45/N45, "")</f>
        <v/>
      </c>
      <c r="AA45" s="7">
        <f>IF(AND(Y45&gt;0,N45&gt;0), N45/(Y45/12), "")</f>
        <v/>
      </c>
      <c r="AB45" s="5">
        <f>IF(N45&gt;0, MAX(N45-S45, 0), "")</f>
        <v/>
      </c>
      <c r="AC45" s="5">
        <f>IF(S45&gt;0, MAX(S45-T45, 0), "")</f>
        <v/>
      </c>
      <c r="AD45">
        <f>IF(V45="", "", IF(V45&gt;1, "Dépassement", IF(V45&gt;=0.9, "À surveiller", "OK")))</f>
        <v/>
      </c>
    </row>
    <row r="46">
      <c r="I46" s="4" t="n"/>
      <c r="J46" s="4" t="n"/>
      <c r="K46" s="4" t="n"/>
      <c r="L46" s="5" t="n"/>
      <c r="M46" s="5" t="n"/>
      <c r="N46" s="5">
        <f>IF(SUM(L46:M46)&gt;0, SUM(L46:M46), "")</f>
        <v/>
      </c>
      <c r="O46" s="5">
        <f>IF(A46&lt;&gt;"", SUMIFS(Dépenses!$K:$K, Dépenses!$B:$B, A46, Dépenses!$C:$C, "CAPEX"), "")</f>
        <v/>
      </c>
      <c r="P46" s="5">
        <f>IF(A46&lt;&gt;"", SUMIFS(Dépenses!$K:$K, Dépenses!$B:$B, A46, Dépenses!$C:$C, "CAPEX", Dépenses!$L:$L, "Payé"), "")</f>
        <v/>
      </c>
      <c r="Q46" s="5">
        <f>IF(A46&lt;&gt;"", SUMIFS(Dépenses!$K:$K, Dépenses!$B:$B, A46, Dépenses!$C:$C, "OPEX"), "")</f>
        <v/>
      </c>
      <c r="R46" s="5">
        <f>IF(A46&lt;&gt;"", SUMIFS(Dépenses!$K:$K, Dépenses!$B:$B, A46, Dépenses!$C:$C, "OPEX", Dépenses!$L:$L, "Payé"), "")</f>
        <v/>
      </c>
      <c r="S46" s="5">
        <f>IF(SUM(O46,Q46)&gt;0, SUM(O46,Q46), "")</f>
        <v/>
      </c>
      <c r="T46" s="5">
        <f>IF(SUM(P46,R46)&gt;0, SUM(P46,R46), "")</f>
        <v/>
      </c>
      <c r="U46" s="5">
        <f>IF(N46&gt;0, S46-N46, "")</f>
        <v/>
      </c>
      <c r="V46" s="6">
        <f>IF(N46&gt;0, S46/N46, "")</f>
        <v/>
      </c>
      <c r="Y46" s="5" t="n"/>
      <c r="Z46" s="7">
        <f>IF(AND(Y46&gt;0,N46&gt;0), Y46/N46, "")</f>
        <v/>
      </c>
      <c r="AA46" s="7">
        <f>IF(AND(Y46&gt;0,N46&gt;0), N46/(Y46/12), "")</f>
        <v/>
      </c>
      <c r="AB46" s="5">
        <f>IF(N46&gt;0, MAX(N46-S46, 0), "")</f>
        <v/>
      </c>
      <c r="AC46" s="5">
        <f>IF(S46&gt;0, MAX(S46-T46, 0), "")</f>
        <v/>
      </c>
      <c r="AD46">
        <f>IF(V46="", "", IF(V46&gt;1, "Dépassement", IF(V46&gt;=0.9, "À surveiller", "OK")))</f>
        <v/>
      </c>
    </row>
    <row r="47">
      <c r="I47" s="4" t="n"/>
      <c r="J47" s="4" t="n"/>
      <c r="K47" s="4" t="n"/>
      <c r="L47" s="5" t="n"/>
      <c r="M47" s="5" t="n"/>
      <c r="N47" s="5">
        <f>IF(SUM(L47:M47)&gt;0, SUM(L47:M47), "")</f>
        <v/>
      </c>
      <c r="O47" s="5">
        <f>IF(A47&lt;&gt;"", SUMIFS(Dépenses!$K:$K, Dépenses!$B:$B, A47, Dépenses!$C:$C, "CAPEX"), "")</f>
        <v/>
      </c>
      <c r="P47" s="5">
        <f>IF(A47&lt;&gt;"", SUMIFS(Dépenses!$K:$K, Dépenses!$B:$B, A47, Dépenses!$C:$C, "CAPEX", Dépenses!$L:$L, "Payé"), "")</f>
        <v/>
      </c>
      <c r="Q47" s="5">
        <f>IF(A47&lt;&gt;"", SUMIFS(Dépenses!$K:$K, Dépenses!$B:$B, A47, Dépenses!$C:$C, "OPEX"), "")</f>
        <v/>
      </c>
      <c r="R47" s="5">
        <f>IF(A47&lt;&gt;"", SUMIFS(Dépenses!$K:$K, Dépenses!$B:$B, A47, Dépenses!$C:$C, "OPEX", Dépenses!$L:$L, "Payé"), "")</f>
        <v/>
      </c>
      <c r="S47" s="5">
        <f>IF(SUM(O47,Q47)&gt;0, SUM(O47,Q47), "")</f>
        <v/>
      </c>
      <c r="T47" s="5">
        <f>IF(SUM(P47,R47)&gt;0, SUM(P47,R47), "")</f>
        <v/>
      </c>
      <c r="U47" s="5">
        <f>IF(N47&gt;0, S47-N47, "")</f>
        <v/>
      </c>
      <c r="V47" s="6">
        <f>IF(N47&gt;0, S47/N47, "")</f>
        <v/>
      </c>
      <c r="Y47" s="5" t="n"/>
      <c r="Z47" s="7">
        <f>IF(AND(Y47&gt;0,N47&gt;0), Y47/N47, "")</f>
        <v/>
      </c>
      <c r="AA47" s="7">
        <f>IF(AND(Y47&gt;0,N47&gt;0), N47/(Y47/12), "")</f>
        <v/>
      </c>
      <c r="AB47" s="5">
        <f>IF(N47&gt;0, MAX(N47-S47, 0), "")</f>
        <v/>
      </c>
      <c r="AC47" s="5">
        <f>IF(S47&gt;0, MAX(S47-T47, 0), "")</f>
        <v/>
      </c>
      <c r="AD47">
        <f>IF(V47="", "", IF(V47&gt;1, "Dépassement", IF(V47&gt;=0.9, "À surveiller", "OK")))</f>
        <v/>
      </c>
    </row>
    <row r="48">
      <c r="I48" s="4" t="n"/>
      <c r="J48" s="4" t="n"/>
      <c r="K48" s="4" t="n"/>
      <c r="L48" s="5" t="n"/>
      <c r="M48" s="5" t="n"/>
      <c r="N48" s="5">
        <f>IF(SUM(L48:M48)&gt;0, SUM(L48:M48), "")</f>
        <v/>
      </c>
      <c r="O48" s="5">
        <f>IF(A48&lt;&gt;"", SUMIFS(Dépenses!$K:$K, Dépenses!$B:$B, A48, Dépenses!$C:$C, "CAPEX"), "")</f>
        <v/>
      </c>
      <c r="P48" s="5">
        <f>IF(A48&lt;&gt;"", SUMIFS(Dépenses!$K:$K, Dépenses!$B:$B, A48, Dépenses!$C:$C, "CAPEX", Dépenses!$L:$L, "Payé"), "")</f>
        <v/>
      </c>
      <c r="Q48" s="5">
        <f>IF(A48&lt;&gt;"", SUMIFS(Dépenses!$K:$K, Dépenses!$B:$B, A48, Dépenses!$C:$C, "OPEX"), "")</f>
        <v/>
      </c>
      <c r="R48" s="5">
        <f>IF(A48&lt;&gt;"", SUMIFS(Dépenses!$K:$K, Dépenses!$B:$B, A48, Dépenses!$C:$C, "OPEX", Dépenses!$L:$L, "Payé"), "")</f>
        <v/>
      </c>
      <c r="S48" s="5">
        <f>IF(SUM(O48,Q48)&gt;0, SUM(O48,Q48), "")</f>
        <v/>
      </c>
      <c r="T48" s="5">
        <f>IF(SUM(P48,R48)&gt;0, SUM(P48,R48), "")</f>
        <v/>
      </c>
      <c r="U48" s="5">
        <f>IF(N48&gt;0, S48-N48, "")</f>
        <v/>
      </c>
      <c r="V48" s="6">
        <f>IF(N48&gt;0, S48/N48, "")</f>
        <v/>
      </c>
      <c r="Y48" s="5" t="n"/>
      <c r="Z48" s="7">
        <f>IF(AND(Y48&gt;0,N48&gt;0), Y48/N48, "")</f>
        <v/>
      </c>
      <c r="AA48" s="7">
        <f>IF(AND(Y48&gt;0,N48&gt;0), N48/(Y48/12), "")</f>
        <v/>
      </c>
      <c r="AB48" s="5">
        <f>IF(N48&gt;0, MAX(N48-S48, 0), "")</f>
        <v/>
      </c>
      <c r="AC48" s="5">
        <f>IF(S48&gt;0, MAX(S48-T48, 0), "")</f>
        <v/>
      </c>
      <c r="AD48">
        <f>IF(V48="", "", IF(V48&gt;1, "Dépassement", IF(V48&gt;=0.9, "À surveiller", "OK")))</f>
        <v/>
      </c>
    </row>
    <row r="49">
      <c r="I49" s="4" t="n"/>
      <c r="J49" s="4" t="n"/>
      <c r="K49" s="4" t="n"/>
      <c r="L49" s="5" t="n"/>
      <c r="M49" s="5" t="n"/>
      <c r="N49" s="5">
        <f>IF(SUM(L49:M49)&gt;0, SUM(L49:M49), "")</f>
        <v/>
      </c>
      <c r="O49" s="5">
        <f>IF(A49&lt;&gt;"", SUMIFS(Dépenses!$K:$K, Dépenses!$B:$B, A49, Dépenses!$C:$C, "CAPEX"), "")</f>
        <v/>
      </c>
      <c r="P49" s="5">
        <f>IF(A49&lt;&gt;"", SUMIFS(Dépenses!$K:$K, Dépenses!$B:$B, A49, Dépenses!$C:$C, "CAPEX", Dépenses!$L:$L, "Payé"), "")</f>
        <v/>
      </c>
      <c r="Q49" s="5">
        <f>IF(A49&lt;&gt;"", SUMIFS(Dépenses!$K:$K, Dépenses!$B:$B, A49, Dépenses!$C:$C, "OPEX"), "")</f>
        <v/>
      </c>
      <c r="R49" s="5">
        <f>IF(A49&lt;&gt;"", SUMIFS(Dépenses!$K:$K, Dépenses!$B:$B, A49, Dépenses!$C:$C, "OPEX", Dépenses!$L:$L, "Payé"), "")</f>
        <v/>
      </c>
      <c r="S49" s="5">
        <f>IF(SUM(O49,Q49)&gt;0, SUM(O49,Q49), "")</f>
        <v/>
      </c>
      <c r="T49" s="5">
        <f>IF(SUM(P49,R49)&gt;0, SUM(P49,R49), "")</f>
        <v/>
      </c>
      <c r="U49" s="5">
        <f>IF(N49&gt;0, S49-N49, "")</f>
        <v/>
      </c>
      <c r="V49" s="6">
        <f>IF(N49&gt;0, S49/N49, "")</f>
        <v/>
      </c>
      <c r="Y49" s="5" t="n"/>
      <c r="Z49" s="7">
        <f>IF(AND(Y49&gt;0,N49&gt;0), Y49/N49, "")</f>
        <v/>
      </c>
      <c r="AA49" s="7">
        <f>IF(AND(Y49&gt;0,N49&gt;0), N49/(Y49/12), "")</f>
        <v/>
      </c>
      <c r="AB49" s="5">
        <f>IF(N49&gt;0, MAX(N49-S49, 0), "")</f>
        <v/>
      </c>
      <c r="AC49" s="5">
        <f>IF(S49&gt;0, MAX(S49-T49, 0), "")</f>
        <v/>
      </c>
      <c r="AD49">
        <f>IF(V49="", "", IF(V49&gt;1, "Dépassement", IF(V49&gt;=0.9, "À surveiller", "OK")))</f>
        <v/>
      </c>
    </row>
    <row r="50">
      <c r="I50" s="4" t="n"/>
      <c r="J50" s="4" t="n"/>
      <c r="K50" s="4" t="n"/>
      <c r="L50" s="5" t="n"/>
      <c r="M50" s="5" t="n"/>
      <c r="N50" s="5">
        <f>IF(SUM(L50:M50)&gt;0, SUM(L50:M50), "")</f>
        <v/>
      </c>
      <c r="O50" s="5">
        <f>IF(A50&lt;&gt;"", SUMIFS(Dépenses!$K:$K, Dépenses!$B:$B, A50, Dépenses!$C:$C, "CAPEX"), "")</f>
        <v/>
      </c>
      <c r="P50" s="5">
        <f>IF(A50&lt;&gt;"", SUMIFS(Dépenses!$K:$K, Dépenses!$B:$B, A50, Dépenses!$C:$C, "CAPEX", Dépenses!$L:$L, "Payé"), "")</f>
        <v/>
      </c>
      <c r="Q50" s="5">
        <f>IF(A50&lt;&gt;"", SUMIFS(Dépenses!$K:$K, Dépenses!$B:$B, A50, Dépenses!$C:$C, "OPEX"), "")</f>
        <v/>
      </c>
      <c r="R50" s="5">
        <f>IF(A50&lt;&gt;"", SUMIFS(Dépenses!$K:$K, Dépenses!$B:$B, A50, Dépenses!$C:$C, "OPEX", Dépenses!$L:$L, "Payé"), "")</f>
        <v/>
      </c>
      <c r="S50" s="5">
        <f>IF(SUM(O50,Q50)&gt;0, SUM(O50,Q50), "")</f>
        <v/>
      </c>
      <c r="T50" s="5">
        <f>IF(SUM(P50,R50)&gt;0, SUM(P50,R50), "")</f>
        <v/>
      </c>
      <c r="U50" s="5">
        <f>IF(N50&gt;0, S50-N50, "")</f>
        <v/>
      </c>
      <c r="V50" s="6">
        <f>IF(N50&gt;0, S50/N50, "")</f>
        <v/>
      </c>
      <c r="Y50" s="5" t="n"/>
      <c r="Z50" s="7">
        <f>IF(AND(Y50&gt;0,N50&gt;0), Y50/N50, "")</f>
        <v/>
      </c>
      <c r="AA50" s="7">
        <f>IF(AND(Y50&gt;0,N50&gt;0), N50/(Y50/12), "")</f>
        <v/>
      </c>
      <c r="AB50" s="5">
        <f>IF(N50&gt;0, MAX(N50-S50, 0), "")</f>
        <v/>
      </c>
      <c r="AC50" s="5">
        <f>IF(S50&gt;0, MAX(S50-T50, 0), "")</f>
        <v/>
      </c>
      <c r="AD50">
        <f>IF(V50="", "", IF(V50&gt;1, "Dépassement", IF(V50&gt;=0.9, "À surveiller", "OK")))</f>
        <v/>
      </c>
    </row>
    <row r="51">
      <c r="I51" s="4" t="n"/>
      <c r="J51" s="4" t="n"/>
      <c r="K51" s="4" t="n"/>
      <c r="L51" s="5" t="n"/>
      <c r="M51" s="5" t="n"/>
      <c r="N51" s="5">
        <f>IF(SUM(L51:M51)&gt;0, SUM(L51:M51), "")</f>
        <v/>
      </c>
      <c r="O51" s="5">
        <f>IF(A51&lt;&gt;"", SUMIFS(Dépenses!$K:$K, Dépenses!$B:$B, A51, Dépenses!$C:$C, "CAPEX"), "")</f>
        <v/>
      </c>
      <c r="P51" s="5">
        <f>IF(A51&lt;&gt;"", SUMIFS(Dépenses!$K:$K, Dépenses!$B:$B, A51, Dépenses!$C:$C, "CAPEX", Dépenses!$L:$L, "Payé"), "")</f>
        <v/>
      </c>
      <c r="Q51" s="5">
        <f>IF(A51&lt;&gt;"", SUMIFS(Dépenses!$K:$K, Dépenses!$B:$B, A51, Dépenses!$C:$C, "OPEX"), "")</f>
        <v/>
      </c>
      <c r="R51" s="5">
        <f>IF(A51&lt;&gt;"", SUMIFS(Dépenses!$K:$K, Dépenses!$B:$B, A51, Dépenses!$C:$C, "OPEX", Dépenses!$L:$L, "Payé"), "")</f>
        <v/>
      </c>
      <c r="S51" s="5">
        <f>IF(SUM(O51,Q51)&gt;0, SUM(O51,Q51), "")</f>
        <v/>
      </c>
      <c r="T51" s="5">
        <f>IF(SUM(P51,R51)&gt;0, SUM(P51,R51), "")</f>
        <v/>
      </c>
      <c r="U51" s="5">
        <f>IF(N51&gt;0, S51-N51, "")</f>
        <v/>
      </c>
      <c r="V51" s="6">
        <f>IF(N51&gt;0, S51/N51, "")</f>
        <v/>
      </c>
      <c r="Y51" s="5" t="n"/>
      <c r="Z51" s="7">
        <f>IF(AND(Y51&gt;0,N51&gt;0), Y51/N51, "")</f>
        <v/>
      </c>
      <c r="AA51" s="7">
        <f>IF(AND(Y51&gt;0,N51&gt;0), N51/(Y51/12), "")</f>
        <v/>
      </c>
      <c r="AB51" s="5">
        <f>IF(N51&gt;0, MAX(N51-S51, 0), "")</f>
        <v/>
      </c>
      <c r="AC51" s="5">
        <f>IF(S51&gt;0, MAX(S51-T51, 0), "")</f>
        <v/>
      </c>
      <c r="AD51">
        <f>IF(V51="", "", IF(V51&gt;1, "Dépassement", IF(V51&gt;=0.9, "À surveiller", "OK")))</f>
        <v/>
      </c>
    </row>
    <row r="52">
      <c r="I52" s="4" t="n"/>
      <c r="J52" s="4" t="n"/>
      <c r="K52" s="4" t="n"/>
      <c r="L52" s="5" t="n"/>
      <c r="M52" s="5" t="n"/>
      <c r="N52" s="5">
        <f>IF(SUM(L52:M52)&gt;0, SUM(L52:M52), "")</f>
        <v/>
      </c>
      <c r="O52" s="5">
        <f>IF(A52&lt;&gt;"", SUMIFS(Dépenses!$K:$K, Dépenses!$B:$B, A52, Dépenses!$C:$C, "CAPEX"), "")</f>
        <v/>
      </c>
      <c r="P52" s="5">
        <f>IF(A52&lt;&gt;"", SUMIFS(Dépenses!$K:$K, Dépenses!$B:$B, A52, Dépenses!$C:$C, "CAPEX", Dépenses!$L:$L, "Payé"), "")</f>
        <v/>
      </c>
      <c r="Q52" s="5">
        <f>IF(A52&lt;&gt;"", SUMIFS(Dépenses!$K:$K, Dépenses!$B:$B, A52, Dépenses!$C:$C, "OPEX"), "")</f>
        <v/>
      </c>
      <c r="R52" s="5">
        <f>IF(A52&lt;&gt;"", SUMIFS(Dépenses!$K:$K, Dépenses!$B:$B, A52, Dépenses!$C:$C, "OPEX", Dépenses!$L:$L, "Payé"), "")</f>
        <v/>
      </c>
      <c r="S52" s="5">
        <f>IF(SUM(O52,Q52)&gt;0, SUM(O52,Q52), "")</f>
        <v/>
      </c>
      <c r="T52" s="5">
        <f>IF(SUM(P52,R52)&gt;0, SUM(P52,R52), "")</f>
        <v/>
      </c>
      <c r="U52" s="5">
        <f>IF(N52&gt;0, S52-N52, "")</f>
        <v/>
      </c>
      <c r="V52" s="6">
        <f>IF(N52&gt;0, S52/N52, "")</f>
        <v/>
      </c>
      <c r="Y52" s="5" t="n"/>
      <c r="Z52" s="7">
        <f>IF(AND(Y52&gt;0,N52&gt;0), Y52/N52, "")</f>
        <v/>
      </c>
      <c r="AA52" s="7">
        <f>IF(AND(Y52&gt;0,N52&gt;0), N52/(Y52/12), "")</f>
        <v/>
      </c>
      <c r="AB52" s="5">
        <f>IF(N52&gt;0, MAX(N52-S52, 0), "")</f>
        <v/>
      </c>
      <c r="AC52" s="5">
        <f>IF(S52&gt;0, MAX(S52-T52, 0), "")</f>
        <v/>
      </c>
      <c r="AD52">
        <f>IF(V52="", "", IF(V52&gt;1, "Dépassement", IF(V52&gt;=0.9, "À surveiller", "OK")))</f>
        <v/>
      </c>
    </row>
    <row r="53">
      <c r="I53" s="4" t="n"/>
      <c r="J53" s="4" t="n"/>
      <c r="K53" s="4" t="n"/>
      <c r="L53" s="5" t="n"/>
      <c r="M53" s="5" t="n"/>
      <c r="N53" s="5">
        <f>IF(SUM(L53:M53)&gt;0, SUM(L53:M53), "")</f>
        <v/>
      </c>
      <c r="O53" s="5">
        <f>IF(A53&lt;&gt;"", SUMIFS(Dépenses!$K:$K, Dépenses!$B:$B, A53, Dépenses!$C:$C, "CAPEX"), "")</f>
        <v/>
      </c>
      <c r="P53" s="5">
        <f>IF(A53&lt;&gt;"", SUMIFS(Dépenses!$K:$K, Dépenses!$B:$B, A53, Dépenses!$C:$C, "CAPEX", Dépenses!$L:$L, "Payé"), "")</f>
        <v/>
      </c>
      <c r="Q53" s="5">
        <f>IF(A53&lt;&gt;"", SUMIFS(Dépenses!$K:$K, Dépenses!$B:$B, A53, Dépenses!$C:$C, "OPEX"), "")</f>
        <v/>
      </c>
      <c r="R53" s="5">
        <f>IF(A53&lt;&gt;"", SUMIFS(Dépenses!$K:$K, Dépenses!$B:$B, A53, Dépenses!$C:$C, "OPEX", Dépenses!$L:$L, "Payé"), "")</f>
        <v/>
      </c>
      <c r="S53" s="5">
        <f>IF(SUM(O53,Q53)&gt;0, SUM(O53,Q53), "")</f>
        <v/>
      </c>
      <c r="T53" s="5">
        <f>IF(SUM(P53,R53)&gt;0, SUM(P53,R53), "")</f>
        <v/>
      </c>
      <c r="U53" s="5">
        <f>IF(N53&gt;0, S53-N53, "")</f>
        <v/>
      </c>
      <c r="V53" s="6">
        <f>IF(N53&gt;0, S53/N53, "")</f>
        <v/>
      </c>
      <c r="Y53" s="5" t="n"/>
      <c r="Z53" s="7">
        <f>IF(AND(Y53&gt;0,N53&gt;0), Y53/N53, "")</f>
        <v/>
      </c>
      <c r="AA53" s="7">
        <f>IF(AND(Y53&gt;0,N53&gt;0), N53/(Y53/12), "")</f>
        <v/>
      </c>
      <c r="AB53" s="5">
        <f>IF(N53&gt;0, MAX(N53-S53, 0), "")</f>
        <v/>
      </c>
      <c r="AC53" s="5">
        <f>IF(S53&gt;0, MAX(S53-T53, 0), "")</f>
        <v/>
      </c>
      <c r="AD53">
        <f>IF(V53="", "", IF(V53&gt;1, "Dépassement", IF(V53&gt;=0.9, "À surveiller", "OK")))</f>
        <v/>
      </c>
    </row>
    <row r="54">
      <c r="I54" s="4" t="n"/>
      <c r="J54" s="4" t="n"/>
      <c r="K54" s="4" t="n"/>
      <c r="L54" s="5" t="n"/>
      <c r="M54" s="5" t="n"/>
      <c r="N54" s="5">
        <f>IF(SUM(L54:M54)&gt;0, SUM(L54:M54), "")</f>
        <v/>
      </c>
      <c r="O54" s="5">
        <f>IF(A54&lt;&gt;"", SUMIFS(Dépenses!$K:$K, Dépenses!$B:$B, A54, Dépenses!$C:$C, "CAPEX"), "")</f>
        <v/>
      </c>
      <c r="P54" s="5">
        <f>IF(A54&lt;&gt;"", SUMIFS(Dépenses!$K:$K, Dépenses!$B:$B, A54, Dépenses!$C:$C, "CAPEX", Dépenses!$L:$L, "Payé"), "")</f>
        <v/>
      </c>
      <c r="Q54" s="5">
        <f>IF(A54&lt;&gt;"", SUMIFS(Dépenses!$K:$K, Dépenses!$B:$B, A54, Dépenses!$C:$C, "OPEX"), "")</f>
        <v/>
      </c>
      <c r="R54" s="5">
        <f>IF(A54&lt;&gt;"", SUMIFS(Dépenses!$K:$K, Dépenses!$B:$B, A54, Dépenses!$C:$C, "OPEX", Dépenses!$L:$L, "Payé"), "")</f>
        <v/>
      </c>
      <c r="S54" s="5">
        <f>IF(SUM(O54,Q54)&gt;0, SUM(O54,Q54), "")</f>
        <v/>
      </c>
      <c r="T54" s="5">
        <f>IF(SUM(P54,R54)&gt;0, SUM(P54,R54), "")</f>
        <v/>
      </c>
      <c r="U54" s="5">
        <f>IF(N54&gt;0, S54-N54, "")</f>
        <v/>
      </c>
      <c r="V54" s="6">
        <f>IF(N54&gt;0, S54/N54, "")</f>
        <v/>
      </c>
      <c r="Y54" s="5" t="n"/>
      <c r="Z54" s="7">
        <f>IF(AND(Y54&gt;0,N54&gt;0), Y54/N54, "")</f>
        <v/>
      </c>
      <c r="AA54" s="7">
        <f>IF(AND(Y54&gt;0,N54&gt;0), N54/(Y54/12), "")</f>
        <v/>
      </c>
      <c r="AB54" s="5">
        <f>IF(N54&gt;0, MAX(N54-S54, 0), "")</f>
        <v/>
      </c>
      <c r="AC54" s="5">
        <f>IF(S54&gt;0, MAX(S54-T54, 0), "")</f>
        <v/>
      </c>
      <c r="AD54">
        <f>IF(V54="", "", IF(V54&gt;1, "Dépassement", IF(V54&gt;=0.9, "À surveiller", "OK")))</f>
        <v/>
      </c>
    </row>
    <row r="55">
      <c r="I55" s="4" t="n"/>
      <c r="J55" s="4" t="n"/>
      <c r="K55" s="4" t="n"/>
      <c r="L55" s="5" t="n"/>
      <c r="M55" s="5" t="n"/>
      <c r="N55" s="5">
        <f>IF(SUM(L55:M55)&gt;0, SUM(L55:M55), "")</f>
        <v/>
      </c>
      <c r="O55" s="5">
        <f>IF(A55&lt;&gt;"", SUMIFS(Dépenses!$K:$K, Dépenses!$B:$B, A55, Dépenses!$C:$C, "CAPEX"), "")</f>
        <v/>
      </c>
      <c r="P55" s="5">
        <f>IF(A55&lt;&gt;"", SUMIFS(Dépenses!$K:$K, Dépenses!$B:$B, A55, Dépenses!$C:$C, "CAPEX", Dépenses!$L:$L, "Payé"), "")</f>
        <v/>
      </c>
      <c r="Q55" s="5">
        <f>IF(A55&lt;&gt;"", SUMIFS(Dépenses!$K:$K, Dépenses!$B:$B, A55, Dépenses!$C:$C, "OPEX"), "")</f>
        <v/>
      </c>
      <c r="R55" s="5">
        <f>IF(A55&lt;&gt;"", SUMIFS(Dépenses!$K:$K, Dépenses!$B:$B, A55, Dépenses!$C:$C, "OPEX", Dépenses!$L:$L, "Payé"), "")</f>
        <v/>
      </c>
      <c r="S55" s="5">
        <f>IF(SUM(O55,Q55)&gt;0, SUM(O55,Q55), "")</f>
        <v/>
      </c>
      <c r="T55" s="5">
        <f>IF(SUM(P55,R55)&gt;0, SUM(P55,R55), "")</f>
        <v/>
      </c>
      <c r="U55" s="5">
        <f>IF(N55&gt;0, S55-N55, "")</f>
        <v/>
      </c>
      <c r="V55" s="6">
        <f>IF(N55&gt;0, S55/N55, "")</f>
        <v/>
      </c>
      <c r="Y55" s="5" t="n"/>
      <c r="Z55" s="7">
        <f>IF(AND(Y55&gt;0,N55&gt;0), Y55/N55, "")</f>
        <v/>
      </c>
      <c r="AA55" s="7">
        <f>IF(AND(Y55&gt;0,N55&gt;0), N55/(Y55/12), "")</f>
        <v/>
      </c>
      <c r="AB55" s="5">
        <f>IF(N55&gt;0, MAX(N55-S55, 0), "")</f>
        <v/>
      </c>
      <c r="AC55" s="5">
        <f>IF(S55&gt;0, MAX(S55-T55, 0), "")</f>
        <v/>
      </c>
      <c r="AD55">
        <f>IF(V55="", "", IF(V55&gt;1, "Dépassement", IF(V55&gt;=0.9, "À surveiller", "OK")))</f>
        <v/>
      </c>
    </row>
    <row r="56">
      <c r="I56" s="4" t="n"/>
      <c r="J56" s="4" t="n"/>
      <c r="K56" s="4" t="n"/>
      <c r="L56" s="5" t="n"/>
      <c r="M56" s="5" t="n"/>
      <c r="N56" s="5">
        <f>IF(SUM(L56:M56)&gt;0, SUM(L56:M56), "")</f>
        <v/>
      </c>
      <c r="O56" s="5">
        <f>IF(A56&lt;&gt;"", SUMIFS(Dépenses!$K:$K, Dépenses!$B:$B, A56, Dépenses!$C:$C, "CAPEX"), "")</f>
        <v/>
      </c>
      <c r="P56" s="5">
        <f>IF(A56&lt;&gt;"", SUMIFS(Dépenses!$K:$K, Dépenses!$B:$B, A56, Dépenses!$C:$C, "CAPEX", Dépenses!$L:$L, "Payé"), "")</f>
        <v/>
      </c>
      <c r="Q56" s="5">
        <f>IF(A56&lt;&gt;"", SUMIFS(Dépenses!$K:$K, Dépenses!$B:$B, A56, Dépenses!$C:$C, "OPEX"), "")</f>
        <v/>
      </c>
      <c r="R56" s="5">
        <f>IF(A56&lt;&gt;"", SUMIFS(Dépenses!$K:$K, Dépenses!$B:$B, A56, Dépenses!$C:$C, "OPEX", Dépenses!$L:$L, "Payé"), "")</f>
        <v/>
      </c>
      <c r="S56" s="5">
        <f>IF(SUM(O56,Q56)&gt;0, SUM(O56,Q56), "")</f>
        <v/>
      </c>
      <c r="T56" s="5">
        <f>IF(SUM(P56,R56)&gt;0, SUM(P56,R56), "")</f>
        <v/>
      </c>
      <c r="U56" s="5">
        <f>IF(N56&gt;0, S56-N56, "")</f>
        <v/>
      </c>
      <c r="V56" s="6">
        <f>IF(N56&gt;0, S56/N56, "")</f>
        <v/>
      </c>
      <c r="Y56" s="5" t="n"/>
      <c r="Z56" s="7">
        <f>IF(AND(Y56&gt;0,N56&gt;0), Y56/N56, "")</f>
        <v/>
      </c>
      <c r="AA56" s="7">
        <f>IF(AND(Y56&gt;0,N56&gt;0), N56/(Y56/12), "")</f>
        <v/>
      </c>
      <c r="AB56" s="5">
        <f>IF(N56&gt;0, MAX(N56-S56, 0), "")</f>
        <v/>
      </c>
      <c r="AC56" s="5">
        <f>IF(S56&gt;0, MAX(S56-T56, 0), "")</f>
        <v/>
      </c>
      <c r="AD56">
        <f>IF(V56="", "", IF(V56&gt;1, "Dépassement", IF(V56&gt;=0.9, "À surveiller", "OK")))</f>
        <v/>
      </c>
    </row>
    <row r="57">
      <c r="I57" s="4" t="n"/>
      <c r="J57" s="4" t="n"/>
      <c r="K57" s="4" t="n"/>
      <c r="L57" s="5" t="n"/>
      <c r="M57" s="5" t="n"/>
      <c r="N57" s="5">
        <f>IF(SUM(L57:M57)&gt;0, SUM(L57:M57), "")</f>
        <v/>
      </c>
      <c r="O57" s="5">
        <f>IF(A57&lt;&gt;"", SUMIFS(Dépenses!$K:$K, Dépenses!$B:$B, A57, Dépenses!$C:$C, "CAPEX"), "")</f>
        <v/>
      </c>
      <c r="P57" s="5">
        <f>IF(A57&lt;&gt;"", SUMIFS(Dépenses!$K:$K, Dépenses!$B:$B, A57, Dépenses!$C:$C, "CAPEX", Dépenses!$L:$L, "Payé"), "")</f>
        <v/>
      </c>
      <c r="Q57" s="5">
        <f>IF(A57&lt;&gt;"", SUMIFS(Dépenses!$K:$K, Dépenses!$B:$B, A57, Dépenses!$C:$C, "OPEX"), "")</f>
        <v/>
      </c>
      <c r="R57" s="5">
        <f>IF(A57&lt;&gt;"", SUMIFS(Dépenses!$K:$K, Dépenses!$B:$B, A57, Dépenses!$C:$C, "OPEX", Dépenses!$L:$L, "Payé"), "")</f>
        <v/>
      </c>
      <c r="S57" s="5">
        <f>IF(SUM(O57,Q57)&gt;0, SUM(O57,Q57), "")</f>
        <v/>
      </c>
      <c r="T57" s="5">
        <f>IF(SUM(P57,R57)&gt;0, SUM(P57,R57), "")</f>
        <v/>
      </c>
      <c r="U57" s="5">
        <f>IF(N57&gt;0, S57-N57, "")</f>
        <v/>
      </c>
      <c r="V57" s="6">
        <f>IF(N57&gt;0, S57/N57, "")</f>
        <v/>
      </c>
      <c r="Y57" s="5" t="n"/>
      <c r="Z57" s="7">
        <f>IF(AND(Y57&gt;0,N57&gt;0), Y57/N57, "")</f>
        <v/>
      </c>
      <c r="AA57" s="7">
        <f>IF(AND(Y57&gt;0,N57&gt;0), N57/(Y57/12), "")</f>
        <v/>
      </c>
      <c r="AB57" s="5">
        <f>IF(N57&gt;0, MAX(N57-S57, 0), "")</f>
        <v/>
      </c>
      <c r="AC57" s="5">
        <f>IF(S57&gt;0, MAX(S57-T57, 0), "")</f>
        <v/>
      </c>
      <c r="AD57">
        <f>IF(V57="", "", IF(V57&gt;1, "Dépassement", IF(V57&gt;=0.9, "À surveiller", "OK")))</f>
        <v/>
      </c>
    </row>
    <row r="58">
      <c r="I58" s="4" t="n"/>
      <c r="J58" s="4" t="n"/>
      <c r="K58" s="4" t="n"/>
      <c r="L58" s="5" t="n"/>
      <c r="M58" s="5" t="n"/>
      <c r="N58" s="5">
        <f>IF(SUM(L58:M58)&gt;0, SUM(L58:M58), "")</f>
        <v/>
      </c>
      <c r="O58" s="5">
        <f>IF(A58&lt;&gt;"", SUMIFS(Dépenses!$K:$K, Dépenses!$B:$B, A58, Dépenses!$C:$C, "CAPEX"), "")</f>
        <v/>
      </c>
      <c r="P58" s="5">
        <f>IF(A58&lt;&gt;"", SUMIFS(Dépenses!$K:$K, Dépenses!$B:$B, A58, Dépenses!$C:$C, "CAPEX", Dépenses!$L:$L, "Payé"), "")</f>
        <v/>
      </c>
      <c r="Q58" s="5">
        <f>IF(A58&lt;&gt;"", SUMIFS(Dépenses!$K:$K, Dépenses!$B:$B, A58, Dépenses!$C:$C, "OPEX"), "")</f>
        <v/>
      </c>
      <c r="R58" s="5">
        <f>IF(A58&lt;&gt;"", SUMIFS(Dépenses!$K:$K, Dépenses!$B:$B, A58, Dépenses!$C:$C, "OPEX", Dépenses!$L:$L, "Payé"), "")</f>
        <v/>
      </c>
      <c r="S58" s="5">
        <f>IF(SUM(O58,Q58)&gt;0, SUM(O58,Q58), "")</f>
        <v/>
      </c>
      <c r="T58" s="5">
        <f>IF(SUM(P58,R58)&gt;0, SUM(P58,R58), "")</f>
        <v/>
      </c>
      <c r="U58" s="5">
        <f>IF(N58&gt;0, S58-N58, "")</f>
        <v/>
      </c>
      <c r="V58" s="6">
        <f>IF(N58&gt;0, S58/N58, "")</f>
        <v/>
      </c>
      <c r="Y58" s="5" t="n"/>
      <c r="Z58" s="7">
        <f>IF(AND(Y58&gt;0,N58&gt;0), Y58/N58, "")</f>
        <v/>
      </c>
      <c r="AA58" s="7">
        <f>IF(AND(Y58&gt;0,N58&gt;0), N58/(Y58/12), "")</f>
        <v/>
      </c>
      <c r="AB58" s="5">
        <f>IF(N58&gt;0, MAX(N58-S58, 0), "")</f>
        <v/>
      </c>
      <c r="AC58" s="5">
        <f>IF(S58&gt;0, MAX(S58-T58, 0), "")</f>
        <v/>
      </c>
      <c r="AD58">
        <f>IF(V58="", "", IF(V58&gt;1, "Dépassement", IF(V58&gt;=0.9, "À surveiller", "OK")))</f>
        <v/>
      </c>
    </row>
    <row r="59">
      <c r="I59" s="4" t="n"/>
      <c r="J59" s="4" t="n"/>
      <c r="K59" s="4" t="n"/>
      <c r="L59" s="5" t="n"/>
      <c r="M59" s="5" t="n"/>
      <c r="N59" s="5">
        <f>IF(SUM(L59:M59)&gt;0, SUM(L59:M59), "")</f>
        <v/>
      </c>
      <c r="O59" s="5">
        <f>IF(A59&lt;&gt;"", SUMIFS(Dépenses!$K:$K, Dépenses!$B:$B, A59, Dépenses!$C:$C, "CAPEX"), "")</f>
        <v/>
      </c>
      <c r="P59" s="5">
        <f>IF(A59&lt;&gt;"", SUMIFS(Dépenses!$K:$K, Dépenses!$B:$B, A59, Dépenses!$C:$C, "CAPEX", Dépenses!$L:$L, "Payé"), "")</f>
        <v/>
      </c>
      <c r="Q59" s="5">
        <f>IF(A59&lt;&gt;"", SUMIFS(Dépenses!$K:$K, Dépenses!$B:$B, A59, Dépenses!$C:$C, "OPEX"), "")</f>
        <v/>
      </c>
      <c r="R59" s="5">
        <f>IF(A59&lt;&gt;"", SUMIFS(Dépenses!$K:$K, Dépenses!$B:$B, A59, Dépenses!$C:$C, "OPEX", Dépenses!$L:$L, "Payé"), "")</f>
        <v/>
      </c>
      <c r="S59" s="5">
        <f>IF(SUM(O59,Q59)&gt;0, SUM(O59,Q59), "")</f>
        <v/>
      </c>
      <c r="T59" s="5">
        <f>IF(SUM(P59,R59)&gt;0, SUM(P59,R59), "")</f>
        <v/>
      </c>
      <c r="U59" s="5">
        <f>IF(N59&gt;0, S59-N59, "")</f>
        <v/>
      </c>
      <c r="V59" s="6">
        <f>IF(N59&gt;0, S59/N59, "")</f>
        <v/>
      </c>
      <c r="Y59" s="5" t="n"/>
      <c r="Z59" s="7">
        <f>IF(AND(Y59&gt;0,N59&gt;0), Y59/N59, "")</f>
        <v/>
      </c>
      <c r="AA59" s="7">
        <f>IF(AND(Y59&gt;0,N59&gt;0), N59/(Y59/12), "")</f>
        <v/>
      </c>
      <c r="AB59" s="5">
        <f>IF(N59&gt;0, MAX(N59-S59, 0), "")</f>
        <v/>
      </c>
      <c r="AC59" s="5">
        <f>IF(S59&gt;0, MAX(S59-T59, 0), "")</f>
        <v/>
      </c>
      <c r="AD59">
        <f>IF(V59="", "", IF(V59&gt;1, "Dépassement", IF(V59&gt;=0.9, "À surveiller", "OK")))</f>
        <v/>
      </c>
    </row>
    <row r="60">
      <c r="I60" s="4" t="n"/>
      <c r="J60" s="4" t="n"/>
      <c r="K60" s="4" t="n"/>
      <c r="L60" s="5" t="n"/>
      <c r="M60" s="5" t="n"/>
      <c r="N60" s="5">
        <f>IF(SUM(L60:M60)&gt;0, SUM(L60:M60), "")</f>
        <v/>
      </c>
      <c r="O60" s="5">
        <f>IF(A60&lt;&gt;"", SUMIFS(Dépenses!$K:$K, Dépenses!$B:$B, A60, Dépenses!$C:$C, "CAPEX"), "")</f>
        <v/>
      </c>
      <c r="P60" s="5">
        <f>IF(A60&lt;&gt;"", SUMIFS(Dépenses!$K:$K, Dépenses!$B:$B, A60, Dépenses!$C:$C, "CAPEX", Dépenses!$L:$L, "Payé"), "")</f>
        <v/>
      </c>
      <c r="Q60" s="5">
        <f>IF(A60&lt;&gt;"", SUMIFS(Dépenses!$K:$K, Dépenses!$B:$B, A60, Dépenses!$C:$C, "OPEX"), "")</f>
        <v/>
      </c>
      <c r="R60" s="5">
        <f>IF(A60&lt;&gt;"", SUMIFS(Dépenses!$K:$K, Dépenses!$B:$B, A60, Dépenses!$C:$C, "OPEX", Dépenses!$L:$L, "Payé"), "")</f>
        <v/>
      </c>
      <c r="S60" s="5">
        <f>IF(SUM(O60,Q60)&gt;0, SUM(O60,Q60), "")</f>
        <v/>
      </c>
      <c r="T60" s="5">
        <f>IF(SUM(P60,R60)&gt;0, SUM(P60,R60), "")</f>
        <v/>
      </c>
      <c r="U60" s="5">
        <f>IF(N60&gt;0, S60-N60, "")</f>
        <v/>
      </c>
      <c r="V60" s="6">
        <f>IF(N60&gt;0, S60/N60, "")</f>
        <v/>
      </c>
      <c r="Y60" s="5" t="n"/>
      <c r="Z60" s="7">
        <f>IF(AND(Y60&gt;0,N60&gt;0), Y60/N60, "")</f>
        <v/>
      </c>
      <c r="AA60" s="7">
        <f>IF(AND(Y60&gt;0,N60&gt;0), N60/(Y60/12), "")</f>
        <v/>
      </c>
      <c r="AB60" s="5">
        <f>IF(N60&gt;0, MAX(N60-S60, 0), "")</f>
        <v/>
      </c>
      <c r="AC60" s="5">
        <f>IF(S60&gt;0, MAX(S60-T60, 0), "")</f>
        <v/>
      </c>
      <c r="AD60">
        <f>IF(V60="", "", IF(V60&gt;1, "Dépassement", IF(V60&gt;=0.9, "À surveiller", "OK")))</f>
        <v/>
      </c>
    </row>
    <row r="61">
      <c r="I61" s="4" t="n"/>
      <c r="J61" s="4" t="n"/>
      <c r="K61" s="4" t="n"/>
      <c r="L61" s="5" t="n"/>
      <c r="M61" s="5" t="n"/>
      <c r="N61" s="5">
        <f>IF(SUM(L61:M61)&gt;0, SUM(L61:M61), "")</f>
        <v/>
      </c>
      <c r="O61" s="5">
        <f>IF(A61&lt;&gt;"", SUMIFS(Dépenses!$K:$K, Dépenses!$B:$B, A61, Dépenses!$C:$C, "CAPEX"), "")</f>
        <v/>
      </c>
      <c r="P61" s="5">
        <f>IF(A61&lt;&gt;"", SUMIFS(Dépenses!$K:$K, Dépenses!$B:$B, A61, Dépenses!$C:$C, "CAPEX", Dépenses!$L:$L, "Payé"), "")</f>
        <v/>
      </c>
      <c r="Q61" s="5">
        <f>IF(A61&lt;&gt;"", SUMIFS(Dépenses!$K:$K, Dépenses!$B:$B, A61, Dépenses!$C:$C, "OPEX"), "")</f>
        <v/>
      </c>
      <c r="R61" s="5">
        <f>IF(A61&lt;&gt;"", SUMIFS(Dépenses!$K:$K, Dépenses!$B:$B, A61, Dépenses!$C:$C, "OPEX", Dépenses!$L:$L, "Payé"), "")</f>
        <v/>
      </c>
      <c r="S61" s="5">
        <f>IF(SUM(O61,Q61)&gt;0, SUM(O61,Q61), "")</f>
        <v/>
      </c>
      <c r="T61" s="5">
        <f>IF(SUM(P61,R61)&gt;0, SUM(P61,R61), "")</f>
        <v/>
      </c>
      <c r="U61" s="5">
        <f>IF(N61&gt;0, S61-N61, "")</f>
        <v/>
      </c>
      <c r="V61" s="6">
        <f>IF(N61&gt;0, S61/N61, "")</f>
        <v/>
      </c>
      <c r="Y61" s="5" t="n"/>
      <c r="Z61" s="7">
        <f>IF(AND(Y61&gt;0,N61&gt;0), Y61/N61, "")</f>
        <v/>
      </c>
      <c r="AA61" s="7">
        <f>IF(AND(Y61&gt;0,N61&gt;0), N61/(Y61/12), "")</f>
        <v/>
      </c>
      <c r="AB61" s="5">
        <f>IF(N61&gt;0, MAX(N61-S61, 0), "")</f>
        <v/>
      </c>
      <c r="AC61" s="5">
        <f>IF(S61&gt;0, MAX(S61-T61, 0), "")</f>
        <v/>
      </c>
      <c r="AD61">
        <f>IF(V61="", "", IF(V61&gt;1, "Dépassement", IF(V61&gt;=0.9, "À surveiller", "OK")))</f>
        <v/>
      </c>
    </row>
    <row r="62">
      <c r="I62" s="4" t="n"/>
      <c r="J62" s="4" t="n"/>
      <c r="K62" s="4" t="n"/>
      <c r="L62" s="5" t="n"/>
      <c r="M62" s="5" t="n"/>
      <c r="N62" s="5">
        <f>IF(SUM(L62:M62)&gt;0, SUM(L62:M62), "")</f>
        <v/>
      </c>
      <c r="O62" s="5">
        <f>IF(A62&lt;&gt;"", SUMIFS(Dépenses!$K:$K, Dépenses!$B:$B, A62, Dépenses!$C:$C, "CAPEX"), "")</f>
        <v/>
      </c>
      <c r="P62" s="5">
        <f>IF(A62&lt;&gt;"", SUMIFS(Dépenses!$K:$K, Dépenses!$B:$B, A62, Dépenses!$C:$C, "CAPEX", Dépenses!$L:$L, "Payé"), "")</f>
        <v/>
      </c>
      <c r="Q62" s="5">
        <f>IF(A62&lt;&gt;"", SUMIFS(Dépenses!$K:$K, Dépenses!$B:$B, A62, Dépenses!$C:$C, "OPEX"), "")</f>
        <v/>
      </c>
      <c r="R62" s="5">
        <f>IF(A62&lt;&gt;"", SUMIFS(Dépenses!$K:$K, Dépenses!$B:$B, A62, Dépenses!$C:$C, "OPEX", Dépenses!$L:$L, "Payé"), "")</f>
        <v/>
      </c>
      <c r="S62" s="5">
        <f>IF(SUM(O62,Q62)&gt;0, SUM(O62,Q62), "")</f>
        <v/>
      </c>
      <c r="T62" s="5">
        <f>IF(SUM(P62,R62)&gt;0, SUM(P62,R62), "")</f>
        <v/>
      </c>
      <c r="U62" s="5">
        <f>IF(N62&gt;0, S62-N62, "")</f>
        <v/>
      </c>
      <c r="V62" s="6">
        <f>IF(N62&gt;0, S62/N62, "")</f>
        <v/>
      </c>
      <c r="Y62" s="5" t="n"/>
      <c r="Z62" s="7">
        <f>IF(AND(Y62&gt;0,N62&gt;0), Y62/N62, "")</f>
        <v/>
      </c>
      <c r="AA62" s="7">
        <f>IF(AND(Y62&gt;0,N62&gt;0), N62/(Y62/12), "")</f>
        <v/>
      </c>
      <c r="AB62" s="5">
        <f>IF(N62&gt;0, MAX(N62-S62, 0), "")</f>
        <v/>
      </c>
      <c r="AC62" s="5">
        <f>IF(S62&gt;0, MAX(S62-T62, 0), "")</f>
        <v/>
      </c>
      <c r="AD62">
        <f>IF(V62="", "", IF(V62&gt;1, "Dépassement", IF(V62&gt;=0.9, "À surveiller", "OK")))</f>
        <v/>
      </c>
    </row>
    <row r="63">
      <c r="I63" s="4" t="n"/>
      <c r="J63" s="4" t="n"/>
      <c r="K63" s="4" t="n"/>
      <c r="L63" s="5" t="n"/>
      <c r="M63" s="5" t="n"/>
      <c r="N63" s="5">
        <f>IF(SUM(L63:M63)&gt;0, SUM(L63:M63), "")</f>
        <v/>
      </c>
      <c r="O63" s="5">
        <f>IF(A63&lt;&gt;"", SUMIFS(Dépenses!$K:$K, Dépenses!$B:$B, A63, Dépenses!$C:$C, "CAPEX"), "")</f>
        <v/>
      </c>
      <c r="P63" s="5">
        <f>IF(A63&lt;&gt;"", SUMIFS(Dépenses!$K:$K, Dépenses!$B:$B, A63, Dépenses!$C:$C, "CAPEX", Dépenses!$L:$L, "Payé"), "")</f>
        <v/>
      </c>
      <c r="Q63" s="5">
        <f>IF(A63&lt;&gt;"", SUMIFS(Dépenses!$K:$K, Dépenses!$B:$B, A63, Dépenses!$C:$C, "OPEX"), "")</f>
        <v/>
      </c>
      <c r="R63" s="5">
        <f>IF(A63&lt;&gt;"", SUMIFS(Dépenses!$K:$K, Dépenses!$B:$B, A63, Dépenses!$C:$C, "OPEX", Dépenses!$L:$L, "Payé"), "")</f>
        <v/>
      </c>
      <c r="S63" s="5">
        <f>IF(SUM(O63,Q63)&gt;0, SUM(O63,Q63), "")</f>
        <v/>
      </c>
      <c r="T63" s="5">
        <f>IF(SUM(P63,R63)&gt;0, SUM(P63,R63), "")</f>
        <v/>
      </c>
      <c r="U63" s="5">
        <f>IF(N63&gt;0, S63-N63, "")</f>
        <v/>
      </c>
      <c r="V63" s="6">
        <f>IF(N63&gt;0, S63/N63, "")</f>
        <v/>
      </c>
      <c r="Y63" s="5" t="n"/>
      <c r="Z63" s="7">
        <f>IF(AND(Y63&gt;0,N63&gt;0), Y63/N63, "")</f>
        <v/>
      </c>
      <c r="AA63" s="7">
        <f>IF(AND(Y63&gt;0,N63&gt;0), N63/(Y63/12), "")</f>
        <v/>
      </c>
      <c r="AB63" s="5">
        <f>IF(N63&gt;0, MAX(N63-S63, 0), "")</f>
        <v/>
      </c>
      <c r="AC63" s="5">
        <f>IF(S63&gt;0, MAX(S63-T63, 0), "")</f>
        <v/>
      </c>
      <c r="AD63">
        <f>IF(V63="", "", IF(V63&gt;1, "Dépassement", IF(V63&gt;=0.9, "À surveiller", "OK")))</f>
        <v/>
      </c>
    </row>
    <row r="64">
      <c r="I64" s="4" t="n"/>
      <c r="J64" s="4" t="n"/>
      <c r="K64" s="4" t="n"/>
      <c r="L64" s="5" t="n"/>
      <c r="M64" s="5" t="n"/>
      <c r="N64" s="5">
        <f>IF(SUM(L64:M64)&gt;0, SUM(L64:M64), "")</f>
        <v/>
      </c>
      <c r="O64" s="5">
        <f>IF(A64&lt;&gt;"", SUMIFS(Dépenses!$K:$K, Dépenses!$B:$B, A64, Dépenses!$C:$C, "CAPEX"), "")</f>
        <v/>
      </c>
      <c r="P64" s="5">
        <f>IF(A64&lt;&gt;"", SUMIFS(Dépenses!$K:$K, Dépenses!$B:$B, A64, Dépenses!$C:$C, "CAPEX", Dépenses!$L:$L, "Payé"), "")</f>
        <v/>
      </c>
      <c r="Q64" s="5">
        <f>IF(A64&lt;&gt;"", SUMIFS(Dépenses!$K:$K, Dépenses!$B:$B, A64, Dépenses!$C:$C, "OPEX"), "")</f>
        <v/>
      </c>
      <c r="R64" s="5">
        <f>IF(A64&lt;&gt;"", SUMIFS(Dépenses!$K:$K, Dépenses!$B:$B, A64, Dépenses!$C:$C, "OPEX", Dépenses!$L:$L, "Payé"), "")</f>
        <v/>
      </c>
      <c r="S64" s="5">
        <f>IF(SUM(O64,Q64)&gt;0, SUM(O64,Q64), "")</f>
        <v/>
      </c>
      <c r="T64" s="5">
        <f>IF(SUM(P64,R64)&gt;0, SUM(P64,R64), "")</f>
        <v/>
      </c>
      <c r="U64" s="5">
        <f>IF(N64&gt;0, S64-N64, "")</f>
        <v/>
      </c>
      <c r="V64" s="6">
        <f>IF(N64&gt;0, S64/N64, "")</f>
        <v/>
      </c>
      <c r="Y64" s="5" t="n"/>
      <c r="Z64" s="7">
        <f>IF(AND(Y64&gt;0,N64&gt;0), Y64/N64, "")</f>
        <v/>
      </c>
      <c r="AA64" s="7">
        <f>IF(AND(Y64&gt;0,N64&gt;0), N64/(Y64/12), "")</f>
        <v/>
      </c>
      <c r="AB64" s="5">
        <f>IF(N64&gt;0, MAX(N64-S64, 0), "")</f>
        <v/>
      </c>
      <c r="AC64" s="5">
        <f>IF(S64&gt;0, MAX(S64-T64, 0), "")</f>
        <v/>
      </c>
      <c r="AD64">
        <f>IF(V64="", "", IF(V64&gt;1, "Dépassement", IF(V64&gt;=0.9, "À surveiller", "OK")))</f>
        <v/>
      </c>
    </row>
    <row r="65">
      <c r="I65" s="4" t="n"/>
      <c r="J65" s="4" t="n"/>
      <c r="K65" s="4" t="n"/>
      <c r="L65" s="5" t="n"/>
      <c r="M65" s="5" t="n"/>
      <c r="N65" s="5">
        <f>IF(SUM(L65:M65)&gt;0, SUM(L65:M65), "")</f>
        <v/>
      </c>
      <c r="O65" s="5">
        <f>IF(A65&lt;&gt;"", SUMIFS(Dépenses!$K:$K, Dépenses!$B:$B, A65, Dépenses!$C:$C, "CAPEX"), "")</f>
        <v/>
      </c>
      <c r="P65" s="5">
        <f>IF(A65&lt;&gt;"", SUMIFS(Dépenses!$K:$K, Dépenses!$B:$B, A65, Dépenses!$C:$C, "CAPEX", Dépenses!$L:$L, "Payé"), "")</f>
        <v/>
      </c>
      <c r="Q65" s="5">
        <f>IF(A65&lt;&gt;"", SUMIFS(Dépenses!$K:$K, Dépenses!$B:$B, A65, Dépenses!$C:$C, "OPEX"), "")</f>
        <v/>
      </c>
      <c r="R65" s="5">
        <f>IF(A65&lt;&gt;"", SUMIFS(Dépenses!$K:$K, Dépenses!$B:$B, A65, Dépenses!$C:$C, "OPEX", Dépenses!$L:$L, "Payé"), "")</f>
        <v/>
      </c>
      <c r="S65" s="5">
        <f>IF(SUM(O65,Q65)&gt;0, SUM(O65,Q65), "")</f>
        <v/>
      </c>
      <c r="T65" s="5">
        <f>IF(SUM(P65,R65)&gt;0, SUM(P65,R65), "")</f>
        <v/>
      </c>
      <c r="U65" s="5">
        <f>IF(N65&gt;0, S65-N65, "")</f>
        <v/>
      </c>
      <c r="V65" s="6">
        <f>IF(N65&gt;0, S65/N65, "")</f>
        <v/>
      </c>
      <c r="Y65" s="5" t="n"/>
      <c r="Z65" s="7">
        <f>IF(AND(Y65&gt;0,N65&gt;0), Y65/N65, "")</f>
        <v/>
      </c>
      <c r="AA65" s="7">
        <f>IF(AND(Y65&gt;0,N65&gt;0), N65/(Y65/12), "")</f>
        <v/>
      </c>
      <c r="AB65" s="5">
        <f>IF(N65&gt;0, MAX(N65-S65, 0), "")</f>
        <v/>
      </c>
      <c r="AC65" s="5">
        <f>IF(S65&gt;0, MAX(S65-T65, 0), "")</f>
        <v/>
      </c>
      <c r="AD65">
        <f>IF(V65="", "", IF(V65&gt;1, "Dépassement", IF(V65&gt;=0.9, "À surveiller", "OK")))</f>
        <v/>
      </c>
    </row>
    <row r="66">
      <c r="I66" s="4" t="n"/>
      <c r="J66" s="4" t="n"/>
      <c r="K66" s="4" t="n"/>
      <c r="L66" s="5" t="n"/>
      <c r="M66" s="5" t="n"/>
      <c r="N66" s="5">
        <f>IF(SUM(L66:M66)&gt;0, SUM(L66:M66), "")</f>
        <v/>
      </c>
      <c r="O66" s="5">
        <f>IF(A66&lt;&gt;"", SUMIFS(Dépenses!$K:$K, Dépenses!$B:$B, A66, Dépenses!$C:$C, "CAPEX"), "")</f>
        <v/>
      </c>
      <c r="P66" s="5">
        <f>IF(A66&lt;&gt;"", SUMIFS(Dépenses!$K:$K, Dépenses!$B:$B, A66, Dépenses!$C:$C, "CAPEX", Dépenses!$L:$L, "Payé"), "")</f>
        <v/>
      </c>
      <c r="Q66" s="5">
        <f>IF(A66&lt;&gt;"", SUMIFS(Dépenses!$K:$K, Dépenses!$B:$B, A66, Dépenses!$C:$C, "OPEX"), "")</f>
        <v/>
      </c>
      <c r="R66" s="5">
        <f>IF(A66&lt;&gt;"", SUMIFS(Dépenses!$K:$K, Dépenses!$B:$B, A66, Dépenses!$C:$C, "OPEX", Dépenses!$L:$L, "Payé"), "")</f>
        <v/>
      </c>
      <c r="S66" s="5">
        <f>IF(SUM(O66,Q66)&gt;0, SUM(O66,Q66), "")</f>
        <v/>
      </c>
      <c r="T66" s="5">
        <f>IF(SUM(P66,R66)&gt;0, SUM(P66,R66), "")</f>
        <v/>
      </c>
      <c r="U66" s="5">
        <f>IF(N66&gt;0, S66-N66, "")</f>
        <v/>
      </c>
      <c r="V66" s="6">
        <f>IF(N66&gt;0, S66/N66, "")</f>
        <v/>
      </c>
      <c r="Y66" s="5" t="n"/>
      <c r="Z66" s="7">
        <f>IF(AND(Y66&gt;0,N66&gt;0), Y66/N66, "")</f>
        <v/>
      </c>
      <c r="AA66" s="7">
        <f>IF(AND(Y66&gt;0,N66&gt;0), N66/(Y66/12), "")</f>
        <v/>
      </c>
      <c r="AB66" s="5">
        <f>IF(N66&gt;0, MAX(N66-S66, 0), "")</f>
        <v/>
      </c>
      <c r="AC66" s="5">
        <f>IF(S66&gt;0, MAX(S66-T66, 0), "")</f>
        <v/>
      </c>
      <c r="AD66">
        <f>IF(V66="", "", IF(V66&gt;1, "Dépassement", IF(V66&gt;=0.9, "À surveiller", "OK")))</f>
        <v/>
      </c>
    </row>
    <row r="67">
      <c r="I67" s="4" t="n"/>
      <c r="J67" s="4" t="n"/>
      <c r="K67" s="4" t="n"/>
      <c r="L67" s="5" t="n"/>
      <c r="M67" s="5" t="n"/>
      <c r="N67" s="5">
        <f>IF(SUM(L67:M67)&gt;0, SUM(L67:M67), "")</f>
        <v/>
      </c>
      <c r="O67" s="5">
        <f>IF(A67&lt;&gt;"", SUMIFS(Dépenses!$K:$K, Dépenses!$B:$B, A67, Dépenses!$C:$C, "CAPEX"), "")</f>
        <v/>
      </c>
      <c r="P67" s="5">
        <f>IF(A67&lt;&gt;"", SUMIFS(Dépenses!$K:$K, Dépenses!$B:$B, A67, Dépenses!$C:$C, "CAPEX", Dépenses!$L:$L, "Payé"), "")</f>
        <v/>
      </c>
      <c r="Q67" s="5">
        <f>IF(A67&lt;&gt;"", SUMIFS(Dépenses!$K:$K, Dépenses!$B:$B, A67, Dépenses!$C:$C, "OPEX"), "")</f>
        <v/>
      </c>
      <c r="R67" s="5">
        <f>IF(A67&lt;&gt;"", SUMIFS(Dépenses!$K:$K, Dépenses!$B:$B, A67, Dépenses!$C:$C, "OPEX", Dépenses!$L:$L, "Payé"), "")</f>
        <v/>
      </c>
      <c r="S67" s="5">
        <f>IF(SUM(O67,Q67)&gt;0, SUM(O67,Q67), "")</f>
        <v/>
      </c>
      <c r="T67" s="5">
        <f>IF(SUM(P67,R67)&gt;0, SUM(P67,R67), "")</f>
        <v/>
      </c>
      <c r="U67" s="5">
        <f>IF(N67&gt;0, S67-N67, "")</f>
        <v/>
      </c>
      <c r="V67" s="6">
        <f>IF(N67&gt;0, S67/N67, "")</f>
        <v/>
      </c>
      <c r="Y67" s="5" t="n"/>
      <c r="Z67" s="7">
        <f>IF(AND(Y67&gt;0,N67&gt;0), Y67/N67, "")</f>
        <v/>
      </c>
      <c r="AA67" s="7">
        <f>IF(AND(Y67&gt;0,N67&gt;0), N67/(Y67/12), "")</f>
        <v/>
      </c>
      <c r="AB67" s="5">
        <f>IF(N67&gt;0, MAX(N67-S67, 0), "")</f>
        <v/>
      </c>
      <c r="AC67" s="5">
        <f>IF(S67&gt;0, MAX(S67-T67, 0), "")</f>
        <v/>
      </c>
      <c r="AD67">
        <f>IF(V67="", "", IF(V67&gt;1, "Dépassement", IF(V67&gt;=0.9, "À surveiller", "OK")))</f>
        <v/>
      </c>
    </row>
    <row r="68">
      <c r="I68" s="4" t="n"/>
      <c r="J68" s="4" t="n"/>
      <c r="K68" s="4" t="n"/>
      <c r="L68" s="5" t="n"/>
      <c r="M68" s="5" t="n"/>
      <c r="N68" s="5">
        <f>IF(SUM(L68:M68)&gt;0, SUM(L68:M68), "")</f>
        <v/>
      </c>
      <c r="O68" s="5">
        <f>IF(A68&lt;&gt;"", SUMIFS(Dépenses!$K:$K, Dépenses!$B:$B, A68, Dépenses!$C:$C, "CAPEX"), "")</f>
        <v/>
      </c>
      <c r="P68" s="5">
        <f>IF(A68&lt;&gt;"", SUMIFS(Dépenses!$K:$K, Dépenses!$B:$B, A68, Dépenses!$C:$C, "CAPEX", Dépenses!$L:$L, "Payé"), "")</f>
        <v/>
      </c>
      <c r="Q68" s="5">
        <f>IF(A68&lt;&gt;"", SUMIFS(Dépenses!$K:$K, Dépenses!$B:$B, A68, Dépenses!$C:$C, "OPEX"), "")</f>
        <v/>
      </c>
      <c r="R68" s="5">
        <f>IF(A68&lt;&gt;"", SUMIFS(Dépenses!$K:$K, Dépenses!$B:$B, A68, Dépenses!$C:$C, "OPEX", Dépenses!$L:$L, "Payé"), "")</f>
        <v/>
      </c>
      <c r="S68" s="5">
        <f>IF(SUM(O68,Q68)&gt;0, SUM(O68,Q68), "")</f>
        <v/>
      </c>
      <c r="T68" s="5">
        <f>IF(SUM(P68,R68)&gt;0, SUM(P68,R68), "")</f>
        <v/>
      </c>
      <c r="U68" s="5">
        <f>IF(N68&gt;0, S68-N68, "")</f>
        <v/>
      </c>
      <c r="V68" s="6">
        <f>IF(N68&gt;0, S68/N68, "")</f>
        <v/>
      </c>
      <c r="Y68" s="5" t="n"/>
      <c r="Z68" s="7">
        <f>IF(AND(Y68&gt;0,N68&gt;0), Y68/N68, "")</f>
        <v/>
      </c>
      <c r="AA68" s="7">
        <f>IF(AND(Y68&gt;0,N68&gt;0), N68/(Y68/12), "")</f>
        <v/>
      </c>
      <c r="AB68" s="5">
        <f>IF(N68&gt;0, MAX(N68-S68, 0), "")</f>
        <v/>
      </c>
      <c r="AC68" s="5">
        <f>IF(S68&gt;0, MAX(S68-T68, 0), "")</f>
        <v/>
      </c>
      <c r="AD68">
        <f>IF(V68="", "", IF(V68&gt;1, "Dépassement", IF(V68&gt;=0.9, "À surveiller", "OK")))</f>
        <v/>
      </c>
    </row>
    <row r="69">
      <c r="I69" s="4" t="n"/>
      <c r="J69" s="4" t="n"/>
      <c r="K69" s="4" t="n"/>
      <c r="L69" s="5" t="n"/>
      <c r="M69" s="5" t="n"/>
      <c r="N69" s="5">
        <f>IF(SUM(L69:M69)&gt;0, SUM(L69:M69), "")</f>
        <v/>
      </c>
      <c r="O69" s="5">
        <f>IF(A69&lt;&gt;"", SUMIFS(Dépenses!$K:$K, Dépenses!$B:$B, A69, Dépenses!$C:$C, "CAPEX"), "")</f>
        <v/>
      </c>
      <c r="P69" s="5">
        <f>IF(A69&lt;&gt;"", SUMIFS(Dépenses!$K:$K, Dépenses!$B:$B, A69, Dépenses!$C:$C, "CAPEX", Dépenses!$L:$L, "Payé"), "")</f>
        <v/>
      </c>
      <c r="Q69" s="5">
        <f>IF(A69&lt;&gt;"", SUMIFS(Dépenses!$K:$K, Dépenses!$B:$B, A69, Dépenses!$C:$C, "OPEX"), "")</f>
        <v/>
      </c>
      <c r="R69" s="5">
        <f>IF(A69&lt;&gt;"", SUMIFS(Dépenses!$K:$K, Dépenses!$B:$B, A69, Dépenses!$C:$C, "OPEX", Dépenses!$L:$L, "Payé"), "")</f>
        <v/>
      </c>
      <c r="S69" s="5">
        <f>IF(SUM(O69,Q69)&gt;0, SUM(O69,Q69), "")</f>
        <v/>
      </c>
      <c r="T69" s="5">
        <f>IF(SUM(P69,R69)&gt;0, SUM(P69,R69), "")</f>
        <v/>
      </c>
      <c r="U69" s="5">
        <f>IF(N69&gt;0, S69-N69, "")</f>
        <v/>
      </c>
      <c r="V69" s="6">
        <f>IF(N69&gt;0, S69/N69, "")</f>
        <v/>
      </c>
      <c r="Y69" s="5" t="n"/>
      <c r="Z69" s="7">
        <f>IF(AND(Y69&gt;0,N69&gt;0), Y69/N69, "")</f>
        <v/>
      </c>
      <c r="AA69" s="7">
        <f>IF(AND(Y69&gt;0,N69&gt;0), N69/(Y69/12), "")</f>
        <v/>
      </c>
      <c r="AB69" s="5">
        <f>IF(N69&gt;0, MAX(N69-S69, 0), "")</f>
        <v/>
      </c>
      <c r="AC69" s="5">
        <f>IF(S69&gt;0, MAX(S69-T69, 0), "")</f>
        <v/>
      </c>
      <c r="AD69">
        <f>IF(V69="", "", IF(V69&gt;1, "Dépassement", IF(V69&gt;=0.9, "À surveiller", "OK")))</f>
        <v/>
      </c>
    </row>
    <row r="70">
      <c r="I70" s="4" t="n"/>
      <c r="J70" s="4" t="n"/>
      <c r="K70" s="4" t="n"/>
      <c r="L70" s="5" t="n"/>
      <c r="M70" s="5" t="n"/>
      <c r="N70" s="5">
        <f>IF(SUM(L70:M70)&gt;0, SUM(L70:M70), "")</f>
        <v/>
      </c>
      <c r="O70" s="5">
        <f>IF(A70&lt;&gt;"", SUMIFS(Dépenses!$K:$K, Dépenses!$B:$B, A70, Dépenses!$C:$C, "CAPEX"), "")</f>
        <v/>
      </c>
      <c r="P70" s="5">
        <f>IF(A70&lt;&gt;"", SUMIFS(Dépenses!$K:$K, Dépenses!$B:$B, A70, Dépenses!$C:$C, "CAPEX", Dépenses!$L:$L, "Payé"), "")</f>
        <v/>
      </c>
      <c r="Q70" s="5">
        <f>IF(A70&lt;&gt;"", SUMIFS(Dépenses!$K:$K, Dépenses!$B:$B, A70, Dépenses!$C:$C, "OPEX"), "")</f>
        <v/>
      </c>
      <c r="R70" s="5">
        <f>IF(A70&lt;&gt;"", SUMIFS(Dépenses!$K:$K, Dépenses!$B:$B, A70, Dépenses!$C:$C, "OPEX", Dépenses!$L:$L, "Payé"), "")</f>
        <v/>
      </c>
      <c r="S70" s="5">
        <f>IF(SUM(O70,Q70)&gt;0, SUM(O70,Q70), "")</f>
        <v/>
      </c>
      <c r="T70" s="5">
        <f>IF(SUM(P70,R70)&gt;0, SUM(P70,R70), "")</f>
        <v/>
      </c>
      <c r="U70" s="5">
        <f>IF(N70&gt;0, S70-N70, "")</f>
        <v/>
      </c>
      <c r="V70" s="6">
        <f>IF(N70&gt;0, S70/N70, "")</f>
        <v/>
      </c>
      <c r="Y70" s="5" t="n"/>
      <c r="Z70" s="7">
        <f>IF(AND(Y70&gt;0,N70&gt;0), Y70/N70, "")</f>
        <v/>
      </c>
      <c r="AA70" s="7">
        <f>IF(AND(Y70&gt;0,N70&gt;0), N70/(Y70/12), "")</f>
        <v/>
      </c>
      <c r="AB70" s="5">
        <f>IF(N70&gt;0, MAX(N70-S70, 0), "")</f>
        <v/>
      </c>
      <c r="AC70" s="5">
        <f>IF(S70&gt;0, MAX(S70-T70, 0), "")</f>
        <v/>
      </c>
      <c r="AD70">
        <f>IF(V70="", "", IF(V70&gt;1, "Dépassement", IF(V70&gt;=0.9, "À surveiller", "OK")))</f>
        <v/>
      </c>
    </row>
    <row r="71">
      <c r="I71" s="4" t="n"/>
      <c r="J71" s="4" t="n"/>
      <c r="K71" s="4" t="n"/>
      <c r="L71" s="5" t="n"/>
      <c r="M71" s="5" t="n"/>
      <c r="N71" s="5">
        <f>IF(SUM(L71:M71)&gt;0, SUM(L71:M71), "")</f>
        <v/>
      </c>
      <c r="O71" s="5">
        <f>IF(A71&lt;&gt;"", SUMIFS(Dépenses!$K:$K, Dépenses!$B:$B, A71, Dépenses!$C:$C, "CAPEX"), "")</f>
        <v/>
      </c>
      <c r="P71" s="5">
        <f>IF(A71&lt;&gt;"", SUMIFS(Dépenses!$K:$K, Dépenses!$B:$B, A71, Dépenses!$C:$C, "CAPEX", Dépenses!$L:$L, "Payé"), "")</f>
        <v/>
      </c>
      <c r="Q71" s="5">
        <f>IF(A71&lt;&gt;"", SUMIFS(Dépenses!$K:$K, Dépenses!$B:$B, A71, Dépenses!$C:$C, "OPEX"), "")</f>
        <v/>
      </c>
      <c r="R71" s="5">
        <f>IF(A71&lt;&gt;"", SUMIFS(Dépenses!$K:$K, Dépenses!$B:$B, A71, Dépenses!$C:$C, "OPEX", Dépenses!$L:$L, "Payé"), "")</f>
        <v/>
      </c>
      <c r="S71" s="5">
        <f>IF(SUM(O71,Q71)&gt;0, SUM(O71,Q71), "")</f>
        <v/>
      </c>
      <c r="T71" s="5">
        <f>IF(SUM(P71,R71)&gt;0, SUM(P71,R71), "")</f>
        <v/>
      </c>
      <c r="U71" s="5">
        <f>IF(N71&gt;0, S71-N71, "")</f>
        <v/>
      </c>
      <c r="V71" s="6">
        <f>IF(N71&gt;0, S71/N71, "")</f>
        <v/>
      </c>
      <c r="Y71" s="5" t="n"/>
      <c r="Z71" s="7">
        <f>IF(AND(Y71&gt;0,N71&gt;0), Y71/N71, "")</f>
        <v/>
      </c>
      <c r="AA71" s="7">
        <f>IF(AND(Y71&gt;0,N71&gt;0), N71/(Y71/12), "")</f>
        <v/>
      </c>
      <c r="AB71" s="5">
        <f>IF(N71&gt;0, MAX(N71-S71, 0), "")</f>
        <v/>
      </c>
      <c r="AC71" s="5">
        <f>IF(S71&gt;0, MAX(S71-T71, 0), "")</f>
        <v/>
      </c>
      <c r="AD71">
        <f>IF(V71="", "", IF(V71&gt;1, "Dépassement", IF(V71&gt;=0.9, "À surveiller", "OK")))</f>
        <v/>
      </c>
    </row>
    <row r="72">
      <c r="I72" s="4" t="n"/>
      <c r="J72" s="4" t="n"/>
      <c r="K72" s="4" t="n"/>
      <c r="L72" s="5" t="n"/>
      <c r="M72" s="5" t="n"/>
      <c r="N72" s="5">
        <f>IF(SUM(L72:M72)&gt;0, SUM(L72:M72), "")</f>
        <v/>
      </c>
      <c r="O72" s="5">
        <f>IF(A72&lt;&gt;"", SUMIFS(Dépenses!$K:$K, Dépenses!$B:$B, A72, Dépenses!$C:$C, "CAPEX"), "")</f>
        <v/>
      </c>
      <c r="P72" s="5">
        <f>IF(A72&lt;&gt;"", SUMIFS(Dépenses!$K:$K, Dépenses!$B:$B, A72, Dépenses!$C:$C, "CAPEX", Dépenses!$L:$L, "Payé"), "")</f>
        <v/>
      </c>
      <c r="Q72" s="5">
        <f>IF(A72&lt;&gt;"", SUMIFS(Dépenses!$K:$K, Dépenses!$B:$B, A72, Dépenses!$C:$C, "OPEX"), "")</f>
        <v/>
      </c>
      <c r="R72" s="5">
        <f>IF(A72&lt;&gt;"", SUMIFS(Dépenses!$K:$K, Dépenses!$B:$B, A72, Dépenses!$C:$C, "OPEX", Dépenses!$L:$L, "Payé"), "")</f>
        <v/>
      </c>
      <c r="S72" s="5">
        <f>IF(SUM(O72,Q72)&gt;0, SUM(O72,Q72), "")</f>
        <v/>
      </c>
      <c r="T72" s="5">
        <f>IF(SUM(P72,R72)&gt;0, SUM(P72,R72), "")</f>
        <v/>
      </c>
      <c r="U72" s="5">
        <f>IF(N72&gt;0, S72-N72, "")</f>
        <v/>
      </c>
      <c r="V72" s="6">
        <f>IF(N72&gt;0, S72/N72, "")</f>
        <v/>
      </c>
      <c r="Y72" s="5" t="n"/>
      <c r="Z72" s="7">
        <f>IF(AND(Y72&gt;0,N72&gt;0), Y72/N72, "")</f>
        <v/>
      </c>
      <c r="AA72" s="7">
        <f>IF(AND(Y72&gt;0,N72&gt;0), N72/(Y72/12), "")</f>
        <v/>
      </c>
      <c r="AB72" s="5">
        <f>IF(N72&gt;0, MAX(N72-S72, 0), "")</f>
        <v/>
      </c>
      <c r="AC72" s="5">
        <f>IF(S72&gt;0, MAX(S72-T72, 0), "")</f>
        <v/>
      </c>
      <c r="AD72">
        <f>IF(V72="", "", IF(V72&gt;1, "Dépassement", IF(V72&gt;=0.9, "À surveiller", "OK")))</f>
        <v/>
      </c>
    </row>
    <row r="73">
      <c r="I73" s="4" t="n"/>
      <c r="J73" s="4" t="n"/>
      <c r="K73" s="4" t="n"/>
      <c r="L73" s="5" t="n"/>
      <c r="M73" s="5" t="n"/>
      <c r="N73" s="5">
        <f>IF(SUM(L73:M73)&gt;0, SUM(L73:M73), "")</f>
        <v/>
      </c>
      <c r="O73" s="5">
        <f>IF(A73&lt;&gt;"", SUMIFS(Dépenses!$K:$K, Dépenses!$B:$B, A73, Dépenses!$C:$C, "CAPEX"), "")</f>
        <v/>
      </c>
      <c r="P73" s="5">
        <f>IF(A73&lt;&gt;"", SUMIFS(Dépenses!$K:$K, Dépenses!$B:$B, A73, Dépenses!$C:$C, "CAPEX", Dépenses!$L:$L, "Payé"), "")</f>
        <v/>
      </c>
      <c r="Q73" s="5">
        <f>IF(A73&lt;&gt;"", SUMIFS(Dépenses!$K:$K, Dépenses!$B:$B, A73, Dépenses!$C:$C, "OPEX"), "")</f>
        <v/>
      </c>
      <c r="R73" s="5">
        <f>IF(A73&lt;&gt;"", SUMIFS(Dépenses!$K:$K, Dépenses!$B:$B, A73, Dépenses!$C:$C, "OPEX", Dépenses!$L:$L, "Payé"), "")</f>
        <v/>
      </c>
      <c r="S73" s="5">
        <f>IF(SUM(O73,Q73)&gt;0, SUM(O73,Q73), "")</f>
        <v/>
      </c>
      <c r="T73" s="5">
        <f>IF(SUM(P73,R73)&gt;0, SUM(P73,R73), "")</f>
        <v/>
      </c>
      <c r="U73" s="5">
        <f>IF(N73&gt;0, S73-N73, "")</f>
        <v/>
      </c>
      <c r="V73" s="6">
        <f>IF(N73&gt;0, S73/N73, "")</f>
        <v/>
      </c>
      <c r="Y73" s="5" t="n"/>
      <c r="Z73" s="7">
        <f>IF(AND(Y73&gt;0,N73&gt;0), Y73/N73, "")</f>
        <v/>
      </c>
      <c r="AA73" s="7">
        <f>IF(AND(Y73&gt;0,N73&gt;0), N73/(Y73/12), "")</f>
        <v/>
      </c>
      <c r="AB73" s="5">
        <f>IF(N73&gt;0, MAX(N73-S73, 0), "")</f>
        <v/>
      </c>
      <c r="AC73" s="5">
        <f>IF(S73&gt;0, MAX(S73-T73, 0), "")</f>
        <v/>
      </c>
      <c r="AD73">
        <f>IF(V73="", "", IF(V73&gt;1, "Dépassement", IF(V73&gt;=0.9, "À surveiller", "OK")))</f>
        <v/>
      </c>
    </row>
    <row r="74">
      <c r="I74" s="4" t="n"/>
      <c r="J74" s="4" t="n"/>
      <c r="K74" s="4" t="n"/>
      <c r="L74" s="5" t="n"/>
      <c r="M74" s="5" t="n"/>
      <c r="N74" s="5">
        <f>IF(SUM(L74:M74)&gt;0, SUM(L74:M74), "")</f>
        <v/>
      </c>
      <c r="O74" s="5">
        <f>IF(A74&lt;&gt;"", SUMIFS(Dépenses!$K:$K, Dépenses!$B:$B, A74, Dépenses!$C:$C, "CAPEX"), "")</f>
        <v/>
      </c>
      <c r="P74" s="5">
        <f>IF(A74&lt;&gt;"", SUMIFS(Dépenses!$K:$K, Dépenses!$B:$B, A74, Dépenses!$C:$C, "CAPEX", Dépenses!$L:$L, "Payé"), "")</f>
        <v/>
      </c>
      <c r="Q74" s="5">
        <f>IF(A74&lt;&gt;"", SUMIFS(Dépenses!$K:$K, Dépenses!$B:$B, A74, Dépenses!$C:$C, "OPEX"), "")</f>
        <v/>
      </c>
      <c r="R74" s="5">
        <f>IF(A74&lt;&gt;"", SUMIFS(Dépenses!$K:$K, Dépenses!$B:$B, A74, Dépenses!$C:$C, "OPEX", Dépenses!$L:$L, "Payé"), "")</f>
        <v/>
      </c>
      <c r="S74" s="5">
        <f>IF(SUM(O74,Q74)&gt;0, SUM(O74,Q74), "")</f>
        <v/>
      </c>
      <c r="T74" s="5">
        <f>IF(SUM(P74,R74)&gt;0, SUM(P74,R74), "")</f>
        <v/>
      </c>
      <c r="U74" s="5">
        <f>IF(N74&gt;0, S74-N74, "")</f>
        <v/>
      </c>
      <c r="V74" s="6">
        <f>IF(N74&gt;0, S74/N74, "")</f>
        <v/>
      </c>
      <c r="Y74" s="5" t="n"/>
      <c r="Z74" s="7">
        <f>IF(AND(Y74&gt;0,N74&gt;0), Y74/N74, "")</f>
        <v/>
      </c>
      <c r="AA74" s="7">
        <f>IF(AND(Y74&gt;0,N74&gt;0), N74/(Y74/12), "")</f>
        <v/>
      </c>
      <c r="AB74" s="5">
        <f>IF(N74&gt;0, MAX(N74-S74, 0), "")</f>
        <v/>
      </c>
      <c r="AC74" s="5">
        <f>IF(S74&gt;0, MAX(S74-T74, 0), "")</f>
        <v/>
      </c>
      <c r="AD74">
        <f>IF(V74="", "", IF(V74&gt;1, "Dépassement", IF(V74&gt;=0.9, "À surveiller", "OK")))</f>
        <v/>
      </c>
    </row>
    <row r="75">
      <c r="I75" s="4" t="n"/>
      <c r="J75" s="4" t="n"/>
      <c r="K75" s="4" t="n"/>
      <c r="L75" s="5" t="n"/>
      <c r="M75" s="5" t="n"/>
      <c r="N75" s="5">
        <f>IF(SUM(L75:M75)&gt;0, SUM(L75:M75), "")</f>
        <v/>
      </c>
      <c r="O75" s="5">
        <f>IF(A75&lt;&gt;"", SUMIFS(Dépenses!$K:$K, Dépenses!$B:$B, A75, Dépenses!$C:$C, "CAPEX"), "")</f>
        <v/>
      </c>
      <c r="P75" s="5">
        <f>IF(A75&lt;&gt;"", SUMIFS(Dépenses!$K:$K, Dépenses!$B:$B, A75, Dépenses!$C:$C, "CAPEX", Dépenses!$L:$L, "Payé"), "")</f>
        <v/>
      </c>
      <c r="Q75" s="5">
        <f>IF(A75&lt;&gt;"", SUMIFS(Dépenses!$K:$K, Dépenses!$B:$B, A75, Dépenses!$C:$C, "OPEX"), "")</f>
        <v/>
      </c>
      <c r="R75" s="5">
        <f>IF(A75&lt;&gt;"", SUMIFS(Dépenses!$K:$K, Dépenses!$B:$B, A75, Dépenses!$C:$C, "OPEX", Dépenses!$L:$L, "Payé"), "")</f>
        <v/>
      </c>
      <c r="S75" s="5">
        <f>IF(SUM(O75,Q75)&gt;0, SUM(O75,Q75), "")</f>
        <v/>
      </c>
      <c r="T75" s="5">
        <f>IF(SUM(P75,R75)&gt;0, SUM(P75,R75), "")</f>
        <v/>
      </c>
      <c r="U75" s="5">
        <f>IF(N75&gt;0, S75-N75, "")</f>
        <v/>
      </c>
      <c r="V75" s="6">
        <f>IF(N75&gt;0, S75/N75, "")</f>
        <v/>
      </c>
      <c r="Y75" s="5" t="n"/>
      <c r="Z75" s="7">
        <f>IF(AND(Y75&gt;0,N75&gt;0), Y75/N75, "")</f>
        <v/>
      </c>
      <c r="AA75" s="7">
        <f>IF(AND(Y75&gt;0,N75&gt;0), N75/(Y75/12), "")</f>
        <v/>
      </c>
      <c r="AB75" s="5">
        <f>IF(N75&gt;0, MAX(N75-S75, 0), "")</f>
        <v/>
      </c>
      <c r="AC75" s="5">
        <f>IF(S75&gt;0, MAX(S75-T75, 0), "")</f>
        <v/>
      </c>
      <c r="AD75">
        <f>IF(V75="", "", IF(V75&gt;1, "Dépassement", IF(V75&gt;=0.9, "À surveiller", "OK")))</f>
        <v/>
      </c>
    </row>
    <row r="76">
      <c r="I76" s="4" t="n"/>
      <c r="J76" s="4" t="n"/>
      <c r="K76" s="4" t="n"/>
      <c r="L76" s="5" t="n"/>
      <c r="M76" s="5" t="n"/>
      <c r="N76" s="5">
        <f>IF(SUM(L76:M76)&gt;0, SUM(L76:M76), "")</f>
        <v/>
      </c>
      <c r="O76" s="5">
        <f>IF(A76&lt;&gt;"", SUMIFS(Dépenses!$K:$K, Dépenses!$B:$B, A76, Dépenses!$C:$C, "CAPEX"), "")</f>
        <v/>
      </c>
      <c r="P76" s="5">
        <f>IF(A76&lt;&gt;"", SUMIFS(Dépenses!$K:$K, Dépenses!$B:$B, A76, Dépenses!$C:$C, "CAPEX", Dépenses!$L:$L, "Payé"), "")</f>
        <v/>
      </c>
      <c r="Q76" s="5">
        <f>IF(A76&lt;&gt;"", SUMIFS(Dépenses!$K:$K, Dépenses!$B:$B, A76, Dépenses!$C:$C, "OPEX"), "")</f>
        <v/>
      </c>
      <c r="R76" s="5">
        <f>IF(A76&lt;&gt;"", SUMIFS(Dépenses!$K:$K, Dépenses!$B:$B, A76, Dépenses!$C:$C, "OPEX", Dépenses!$L:$L, "Payé"), "")</f>
        <v/>
      </c>
      <c r="S76" s="5">
        <f>IF(SUM(O76,Q76)&gt;0, SUM(O76,Q76), "")</f>
        <v/>
      </c>
      <c r="T76" s="5">
        <f>IF(SUM(P76,R76)&gt;0, SUM(P76,R76), "")</f>
        <v/>
      </c>
      <c r="U76" s="5">
        <f>IF(N76&gt;0, S76-N76, "")</f>
        <v/>
      </c>
      <c r="V76" s="6">
        <f>IF(N76&gt;0, S76/N76, "")</f>
        <v/>
      </c>
      <c r="Y76" s="5" t="n"/>
      <c r="Z76" s="7">
        <f>IF(AND(Y76&gt;0,N76&gt;0), Y76/N76, "")</f>
        <v/>
      </c>
      <c r="AA76" s="7">
        <f>IF(AND(Y76&gt;0,N76&gt;0), N76/(Y76/12), "")</f>
        <v/>
      </c>
      <c r="AB76" s="5">
        <f>IF(N76&gt;0, MAX(N76-S76, 0), "")</f>
        <v/>
      </c>
      <c r="AC76" s="5">
        <f>IF(S76&gt;0, MAX(S76-T76, 0), "")</f>
        <v/>
      </c>
      <c r="AD76">
        <f>IF(V76="", "", IF(V76&gt;1, "Dépassement", IF(V76&gt;=0.9, "À surveiller", "OK")))</f>
        <v/>
      </c>
    </row>
    <row r="77">
      <c r="I77" s="4" t="n"/>
      <c r="J77" s="4" t="n"/>
      <c r="K77" s="4" t="n"/>
      <c r="L77" s="5" t="n"/>
      <c r="M77" s="5" t="n"/>
      <c r="N77" s="5">
        <f>IF(SUM(L77:M77)&gt;0, SUM(L77:M77), "")</f>
        <v/>
      </c>
      <c r="O77" s="5">
        <f>IF(A77&lt;&gt;"", SUMIFS(Dépenses!$K:$K, Dépenses!$B:$B, A77, Dépenses!$C:$C, "CAPEX"), "")</f>
        <v/>
      </c>
      <c r="P77" s="5">
        <f>IF(A77&lt;&gt;"", SUMIFS(Dépenses!$K:$K, Dépenses!$B:$B, A77, Dépenses!$C:$C, "CAPEX", Dépenses!$L:$L, "Payé"), "")</f>
        <v/>
      </c>
      <c r="Q77" s="5">
        <f>IF(A77&lt;&gt;"", SUMIFS(Dépenses!$K:$K, Dépenses!$B:$B, A77, Dépenses!$C:$C, "OPEX"), "")</f>
        <v/>
      </c>
      <c r="R77" s="5">
        <f>IF(A77&lt;&gt;"", SUMIFS(Dépenses!$K:$K, Dépenses!$B:$B, A77, Dépenses!$C:$C, "OPEX", Dépenses!$L:$L, "Payé"), "")</f>
        <v/>
      </c>
      <c r="S77" s="5">
        <f>IF(SUM(O77,Q77)&gt;0, SUM(O77,Q77), "")</f>
        <v/>
      </c>
      <c r="T77" s="5">
        <f>IF(SUM(P77,R77)&gt;0, SUM(P77,R77), "")</f>
        <v/>
      </c>
      <c r="U77" s="5">
        <f>IF(N77&gt;0, S77-N77, "")</f>
        <v/>
      </c>
      <c r="V77" s="6">
        <f>IF(N77&gt;0, S77/N77, "")</f>
        <v/>
      </c>
      <c r="Y77" s="5" t="n"/>
      <c r="Z77" s="7">
        <f>IF(AND(Y77&gt;0,N77&gt;0), Y77/N77, "")</f>
        <v/>
      </c>
      <c r="AA77" s="7">
        <f>IF(AND(Y77&gt;0,N77&gt;0), N77/(Y77/12), "")</f>
        <v/>
      </c>
      <c r="AB77" s="5">
        <f>IF(N77&gt;0, MAX(N77-S77, 0), "")</f>
        <v/>
      </c>
      <c r="AC77" s="5">
        <f>IF(S77&gt;0, MAX(S77-T77, 0), "")</f>
        <v/>
      </c>
      <c r="AD77">
        <f>IF(V77="", "", IF(V77&gt;1, "Dépassement", IF(V77&gt;=0.9, "À surveiller", "OK")))</f>
        <v/>
      </c>
    </row>
    <row r="78">
      <c r="I78" s="4" t="n"/>
      <c r="J78" s="4" t="n"/>
      <c r="K78" s="4" t="n"/>
      <c r="L78" s="5" t="n"/>
      <c r="M78" s="5" t="n"/>
      <c r="N78" s="5">
        <f>IF(SUM(L78:M78)&gt;0, SUM(L78:M78), "")</f>
        <v/>
      </c>
      <c r="O78" s="5">
        <f>IF(A78&lt;&gt;"", SUMIFS(Dépenses!$K:$K, Dépenses!$B:$B, A78, Dépenses!$C:$C, "CAPEX"), "")</f>
        <v/>
      </c>
      <c r="P78" s="5">
        <f>IF(A78&lt;&gt;"", SUMIFS(Dépenses!$K:$K, Dépenses!$B:$B, A78, Dépenses!$C:$C, "CAPEX", Dépenses!$L:$L, "Payé"), "")</f>
        <v/>
      </c>
      <c r="Q78" s="5">
        <f>IF(A78&lt;&gt;"", SUMIFS(Dépenses!$K:$K, Dépenses!$B:$B, A78, Dépenses!$C:$C, "OPEX"), "")</f>
        <v/>
      </c>
      <c r="R78" s="5">
        <f>IF(A78&lt;&gt;"", SUMIFS(Dépenses!$K:$K, Dépenses!$B:$B, A78, Dépenses!$C:$C, "OPEX", Dépenses!$L:$L, "Payé"), "")</f>
        <v/>
      </c>
      <c r="S78" s="5">
        <f>IF(SUM(O78,Q78)&gt;0, SUM(O78,Q78), "")</f>
        <v/>
      </c>
      <c r="T78" s="5">
        <f>IF(SUM(P78,R78)&gt;0, SUM(P78,R78), "")</f>
        <v/>
      </c>
      <c r="U78" s="5">
        <f>IF(N78&gt;0, S78-N78, "")</f>
        <v/>
      </c>
      <c r="V78" s="6">
        <f>IF(N78&gt;0, S78/N78, "")</f>
        <v/>
      </c>
      <c r="Y78" s="5" t="n"/>
      <c r="Z78" s="7">
        <f>IF(AND(Y78&gt;0,N78&gt;0), Y78/N78, "")</f>
        <v/>
      </c>
      <c r="AA78" s="7">
        <f>IF(AND(Y78&gt;0,N78&gt;0), N78/(Y78/12), "")</f>
        <v/>
      </c>
      <c r="AB78" s="5">
        <f>IF(N78&gt;0, MAX(N78-S78, 0), "")</f>
        <v/>
      </c>
      <c r="AC78" s="5">
        <f>IF(S78&gt;0, MAX(S78-T78, 0), "")</f>
        <v/>
      </c>
      <c r="AD78">
        <f>IF(V78="", "", IF(V78&gt;1, "Dépassement", IF(V78&gt;=0.9, "À surveiller", "OK")))</f>
        <v/>
      </c>
    </row>
    <row r="79">
      <c r="I79" s="4" t="n"/>
      <c r="J79" s="4" t="n"/>
      <c r="K79" s="4" t="n"/>
      <c r="L79" s="5" t="n"/>
      <c r="M79" s="5" t="n"/>
      <c r="N79" s="5">
        <f>IF(SUM(L79:M79)&gt;0, SUM(L79:M79), "")</f>
        <v/>
      </c>
      <c r="O79" s="5">
        <f>IF(A79&lt;&gt;"", SUMIFS(Dépenses!$K:$K, Dépenses!$B:$B, A79, Dépenses!$C:$C, "CAPEX"), "")</f>
        <v/>
      </c>
      <c r="P79" s="5">
        <f>IF(A79&lt;&gt;"", SUMIFS(Dépenses!$K:$K, Dépenses!$B:$B, A79, Dépenses!$C:$C, "CAPEX", Dépenses!$L:$L, "Payé"), "")</f>
        <v/>
      </c>
      <c r="Q79" s="5">
        <f>IF(A79&lt;&gt;"", SUMIFS(Dépenses!$K:$K, Dépenses!$B:$B, A79, Dépenses!$C:$C, "OPEX"), "")</f>
        <v/>
      </c>
      <c r="R79" s="5">
        <f>IF(A79&lt;&gt;"", SUMIFS(Dépenses!$K:$K, Dépenses!$B:$B, A79, Dépenses!$C:$C, "OPEX", Dépenses!$L:$L, "Payé"), "")</f>
        <v/>
      </c>
      <c r="S79" s="5">
        <f>IF(SUM(O79,Q79)&gt;0, SUM(O79,Q79), "")</f>
        <v/>
      </c>
      <c r="T79" s="5">
        <f>IF(SUM(P79,R79)&gt;0, SUM(P79,R79), "")</f>
        <v/>
      </c>
      <c r="U79" s="5">
        <f>IF(N79&gt;0, S79-N79, "")</f>
        <v/>
      </c>
      <c r="V79" s="6">
        <f>IF(N79&gt;0, S79/N79, "")</f>
        <v/>
      </c>
      <c r="Y79" s="5" t="n"/>
      <c r="Z79" s="7">
        <f>IF(AND(Y79&gt;0,N79&gt;0), Y79/N79, "")</f>
        <v/>
      </c>
      <c r="AA79" s="7">
        <f>IF(AND(Y79&gt;0,N79&gt;0), N79/(Y79/12), "")</f>
        <v/>
      </c>
      <c r="AB79" s="5">
        <f>IF(N79&gt;0, MAX(N79-S79, 0), "")</f>
        <v/>
      </c>
      <c r="AC79" s="5">
        <f>IF(S79&gt;0, MAX(S79-T79, 0), "")</f>
        <v/>
      </c>
      <c r="AD79">
        <f>IF(V79="", "", IF(V79&gt;1, "Dépassement", IF(V79&gt;=0.9, "À surveiller", "OK")))</f>
        <v/>
      </c>
    </row>
    <row r="80">
      <c r="I80" s="4" t="n"/>
      <c r="J80" s="4" t="n"/>
      <c r="K80" s="4" t="n"/>
      <c r="L80" s="5" t="n"/>
      <c r="M80" s="5" t="n"/>
      <c r="N80" s="5">
        <f>IF(SUM(L80:M80)&gt;0, SUM(L80:M80), "")</f>
        <v/>
      </c>
      <c r="O80" s="5">
        <f>IF(A80&lt;&gt;"", SUMIFS(Dépenses!$K:$K, Dépenses!$B:$B, A80, Dépenses!$C:$C, "CAPEX"), "")</f>
        <v/>
      </c>
      <c r="P80" s="5">
        <f>IF(A80&lt;&gt;"", SUMIFS(Dépenses!$K:$K, Dépenses!$B:$B, A80, Dépenses!$C:$C, "CAPEX", Dépenses!$L:$L, "Payé"), "")</f>
        <v/>
      </c>
      <c r="Q80" s="5">
        <f>IF(A80&lt;&gt;"", SUMIFS(Dépenses!$K:$K, Dépenses!$B:$B, A80, Dépenses!$C:$C, "OPEX"), "")</f>
        <v/>
      </c>
      <c r="R80" s="5">
        <f>IF(A80&lt;&gt;"", SUMIFS(Dépenses!$K:$K, Dépenses!$B:$B, A80, Dépenses!$C:$C, "OPEX", Dépenses!$L:$L, "Payé"), "")</f>
        <v/>
      </c>
      <c r="S80" s="5">
        <f>IF(SUM(O80,Q80)&gt;0, SUM(O80,Q80), "")</f>
        <v/>
      </c>
      <c r="T80" s="5">
        <f>IF(SUM(P80,R80)&gt;0, SUM(P80,R80), "")</f>
        <v/>
      </c>
      <c r="U80" s="5">
        <f>IF(N80&gt;0, S80-N80, "")</f>
        <v/>
      </c>
      <c r="V80" s="6">
        <f>IF(N80&gt;0, S80/N80, "")</f>
        <v/>
      </c>
      <c r="Y80" s="5" t="n"/>
      <c r="Z80" s="7">
        <f>IF(AND(Y80&gt;0,N80&gt;0), Y80/N80, "")</f>
        <v/>
      </c>
      <c r="AA80" s="7">
        <f>IF(AND(Y80&gt;0,N80&gt;0), N80/(Y80/12), "")</f>
        <v/>
      </c>
      <c r="AB80" s="5">
        <f>IF(N80&gt;0, MAX(N80-S80, 0), "")</f>
        <v/>
      </c>
      <c r="AC80" s="5">
        <f>IF(S80&gt;0, MAX(S80-T80, 0), "")</f>
        <v/>
      </c>
      <c r="AD80">
        <f>IF(V80="", "", IF(V80&gt;1, "Dépassement", IF(V80&gt;=0.9, "À surveiller", "OK")))</f>
        <v/>
      </c>
    </row>
    <row r="81">
      <c r="I81" s="4" t="n"/>
      <c r="J81" s="4" t="n"/>
      <c r="K81" s="4" t="n"/>
      <c r="L81" s="5" t="n"/>
      <c r="M81" s="5" t="n"/>
      <c r="N81" s="5">
        <f>IF(SUM(L81:M81)&gt;0, SUM(L81:M81), "")</f>
        <v/>
      </c>
      <c r="O81" s="5">
        <f>IF(A81&lt;&gt;"", SUMIFS(Dépenses!$K:$K, Dépenses!$B:$B, A81, Dépenses!$C:$C, "CAPEX"), "")</f>
        <v/>
      </c>
      <c r="P81" s="5">
        <f>IF(A81&lt;&gt;"", SUMIFS(Dépenses!$K:$K, Dépenses!$B:$B, A81, Dépenses!$C:$C, "CAPEX", Dépenses!$L:$L, "Payé"), "")</f>
        <v/>
      </c>
      <c r="Q81" s="5">
        <f>IF(A81&lt;&gt;"", SUMIFS(Dépenses!$K:$K, Dépenses!$B:$B, A81, Dépenses!$C:$C, "OPEX"), "")</f>
        <v/>
      </c>
      <c r="R81" s="5">
        <f>IF(A81&lt;&gt;"", SUMIFS(Dépenses!$K:$K, Dépenses!$B:$B, A81, Dépenses!$C:$C, "OPEX", Dépenses!$L:$L, "Payé"), "")</f>
        <v/>
      </c>
      <c r="S81" s="5">
        <f>IF(SUM(O81,Q81)&gt;0, SUM(O81,Q81), "")</f>
        <v/>
      </c>
      <c r="T81" s="5">
        <f>IF(SUM(P81,R81)&gt;0, SUM(P81,R81), "")</f>
        <v/>
      </c>
      <c r="U81" s="5">
        <f>IF(N81&gt;0, S81-N81, "")</f>
        <v/>
      </c>
      <c r="V81" s="6">
        <f>IF(N81&gt;0, S81/N81, "")</f>
        <v/>
      </c>
      <c r="Y81" s="5" t="n"/>
      <c r="Z81" s="7">
        <f>IF(AND(Y81&gt;0,N81&gt;0), Y81/N81, "")</f>
        <v/>
      </c>
      <c r="AA81" s="7">
        <f>IF(AND(Y81&gt;0,N81&gt;0), N81/(Y81/12), "")</f>
        <v/>
      </c>
      <c r="AB81" s="5">
        <f>IF(N81&gt;0, MAX(N81-S81, 0), "")</f>
        <v/>
      </c>
      <c r="AC81" s="5">
        <f>IF(S81&gt;0, MAX(S81-T81, 0), "")</f>
        <v/>
      </c>
      <c r="AD81">
        <f>IF(V81="", "", IF(V81&gt;1, "Dépassement", IF(V81&gt;=0.9, "À surveiller", "OK")))</f>
        <v/>
      </c>
    </row>
    <row r="82">
      <c r="I82" s="4" t="n"/>
      <c r="J82" s="4" t="n"/>
      <c r="K82" s="4" t="n"/>
      <c r="L82" s="5" t="n"/>
      <c r="M82" s="5" t="n"/>
      <c r="N82" s="5">
        <f>IF(SUM(L82:M82)&gt;0, SUM(L82:M82), "")</f>
        <v/>
      </c>
      <c r="O82" s="5">
        <f>IF(A82&lt;&gt;"", SUMIFS(Dépenses!$K:$K, Dépenses!$B:$B, A82, Dépenses!$C:$C, "CAPEX"), "")</f>
        <v/>
      </c>
      <c r="P82" s="5">
        <f>IF(A82&lt;&gt;"", SUMIFS(Dépenses!$K:$K, Dépenses!$B:$B, A82, Dépenses!$C:$C, "CAPEX", Dépenses!$L:$L, "Payé"), "")</f>
        <v/>
      </c>
      <c r="Q82" s="5">
        <f>IF(A82&lt;&gt;"", SUMIFS(Dépenses!$K:$K, Dépenses!$B:$B, A82, Dépenses!$C:$C, "OPEX"), "")</f>
        <v/>
      </c>
      <c r="R82" s="5">
        <f>IF(A82&lt;&gt;"", SUMIFS(Dépenses!$K:$K, Dépenses!$B:$B, A82, Dépenses!$C:$C, "OPEX", Dépenses!$L:$L, "Payé"), "")</f>
        <v/>
      </c>
      <c r="S82" s="5">
        <f>IF(SUM(O82,Q82)&gt;0, SUM(O82,Q82), "")</f>
        <v/>
      </c>
      <c r="T82" s="5">
        <f>IF(SUM(P82,R82)&gt;0, SUM(P82,R82), "")</f>
        <v/>
      </c>
      <c r="U82" s="5">
        <f>IF(N82&gt;0, S82-N82, "")</f>
        <v/>
      </c>
      <c r="V82" s="6">
        <f>IF(N82&gt;0, S82/N82, "")</f>
        <v/>
      </c>
      <c r="Y82" s="5" t="n"/>
      <c r="Z82" s="7">
        <f>IF(AND(Y82&gt;0,N82&gt;0), Y82/N82, "")</f>
        <v/>
      </c>
      <c r="AA82" s="7">
        <f>IF(AND(Y82&gt;0,N82&gt;0), N82/(Y82/12), "")</f>
        <v/>
      </c>
      <c r="AB82" s="5">
        <f>IF(N82&gt;0, MAX(N82-S82, 0), "")</f>
        <v/>
      </c>
      <c r="AC82" s="5">
        <f>IF(S82&gt;0, MAX(S82-T82, 0), "")</f>
        <v/>
      </c>
      <c r="AD82">
        <f>IF(V82="", "", IF(V82&gt;1, "Dépassement", IF(V82&gt;=0.9, "À surveiller", "OK")))</f>
        <v/>
      </c>
    </row>
    <row r="83">
      <c r="I83" s="4" t="n"/>
      <c r="J83" s="4" t="n"/>
      <c r="K83" s="4" t="n"/>
      <c r="L83" s="5" t="n"/>
      <c r="M83" s="5" t="n"/>
      <c r="N83" s="5">
        <f>IF(SUM(L83:M83)&gt;0, SUM(L83:M83), "")</f>
        <v/>
      </c>
      <c r="O83" s="5">
        <f>IF(A83&lt;&gt;"", SUMIFS(Dépenses!$K:$K, Dépenses!$B:$B, A83, Dépenses!$C:$C, "CAPEX"), "")</f>
        <v/>
      </c>
      <c r="P83" s="5">
        <f>IF(A83&lt;&gt;"", SUMIFS(Dépenses!$K:$K, Dépenses!$B:$B, A83, Dépenses!$C:$C, "CAPEX", Dépenses!$L:$L, "Payé"), "")</f>
        <v/>
      </c>
      <c r="Q83" s="5">
        <f>IF(A83&lt;&gt;"", SUMIFS(Dépenses!$K:$K, Dépenses!$B:$B, A83, Dépenses!$C:$C, "OPEX"), "")</f>
        <v/>
      </c>
      <c r="R83" s="5">
        <f>IF(A83&lt;&gt;"", SUMIFS(Dépenses!$K:$K, Dépenses!$B:$B, A83, Dépenses!$C:$C, "OPEX", Dépenses!$L:$L, "Payé"), "")</f>
        <v/>
      </c>
      <c r="S83" s="5">
        <f>IF(SUM(O83,Q83)&gt;0, SUM(O83,Q83), "")</f>
        <v/>
      </c>
      <c r="T83" s="5">
        <f>IF(SUM(P83,R83)&gt;0, SUM(P83,R83), "")</f>
        <v/>
      </c>
      <c r="U83" s="5">
        <f>IF(N83&gt;0, S83-N83, "")</f>
        <v/>
      </c>
      <c r="V83" s="6">
        <f>IF(N83&gt;0, S83/N83, "")</f>
        <v/>
      </c>
      <c r="Y83" s="5" t="n"/>
      <c r="Z83" s="7">
        <f>IF(AND(Y83&gt;0,N83&gt;0), Y83/N83, "")</f>
        <v/>
      </c>
      <c r="AA83" s="7">
        <f>IF(AND(Y83&gt;0,N83&gt;0), N83/(Y83/12), "")</f>
        <v/>
      </c>
      <c r="AB83" s="5">
        <f>IF(N83&gt;0, MAX(N83-S83, 0), "")</f>
        <v/>
      </c>
      <c r="AC83" s="5">
        <f>IF(S83&gt;0, MAX(S83-T83, 0), "")</f>
        <v/>
      </c>
      <c r="AD83">
        <f>IF(V83="", "", IF(V83&gt;1, "Dépassement", IF(V83&gt;=0.9, "À surveiller", "OK")))</f>
        <v/>
      </c>
    </row>
    <row r="84">
      <c r="I84" s="4" t="n"/>
      <c r="J84" s="4" t="n"/>
      <c r="K84" s="4" t="n"/>
      <c r="L84" s="5" t="n"/>
      <c r="M84" s="5" t="n"/>
      <c r="N84" s="5">
        <f>IF(SUM(L84:M84)&gt;0, SUM(L84:M84), "")</f>
        <v/>
      </c>
      <c r="O84" s="5">
        <f>IF(A84&lt;&gt;"", SUMIFS(Dépenses!$K:$K, Dépenses!$B:$B, A84, Dépenses!$C:$C, "CAPEX"), "")</f>
        <v/>
      </c>
      <c r="P84" s="5">
        <f>IF(A84&lt;&gt;"", SUMIFS(Dépenses!$K:$K, Dépenses!$B:$B, A84, Dépenses!$C:$C, "CAPEX", Dépenses!$L:$L, "Payé"), "")</f>
        <v/>
      </c>
      <c r="Q84" s="5">
        <f>IF(A84&lt;&gt;"", SUMIFS(Dépenses!$K:$K, Dépenses!$B:$B, A84, Dépenses!$C:$C, "OPEX"), "")</f>
        <v/>
      </c>
      <c r="R84" s="5">
        <f>IF(A84&lt;&gt;"", SUMIFS(Dépenses!$K:$K, Dépenses!$B:$B, A84, Dépenses!$C:$C, "OPEX", Dépenses!$L:$L, "Payé"), "")</f>
        <v/>
      </c>
      <c r="S84" s="5">
        <f>IF(SUM(O84,Q84)&gt;0, SUM(O84,Q84), "")</f>
        <v/>
      </c>
      <c r="T84" s="5">
        <f>IF(SUM(P84,R84)&gt;0, SUM(P84,R84), "")</f>
        <v/>
      </c>
      <c r="U84" s="5">
        <f>IF(N84&gt;0, S84-N84, "")</f>
        <v/>
      </c>
      <c r="V84" s="6">
        <f>IF(N84&gt;0, S84/N84, "")</f>
        <v/>
      </c>
      <c r="Y84" s="5" t="n"/>
      <c r="Z84" s="7">
        <f>IF(AND(Y84&gt;0,N84&gt;0), Y84/N84, "")</f>
        <v/>
      </c>
      <c r="AA84" s="7">
        <f>IF(AND(Y84&gt;0,N84&gt;0), N84/(Y84/12), "")</f>
        <v/>
      </c>
      <c r="AB84" s="5">
        <f>IF(N84&gt;0, MAX(N84-S84, 0), "")</f>
        <v/>
      </c>
      <c r="AC84" s="5">
        <f>IF(S84&gt;0, MAX(S84-T84, 0), "")</f>
        <v/>
      </c>
      <c r="AD84">
        <f>IF(V84="", "", IF(V84&gt;1, "Dépassement", IF(V84&gt;=0.9, "À surveiller", "OK")))</f>
        <v/>
      </c>
    </row>
    <row r="85">
      <c r="I85" s="4" t="n"/>
      <c r="J85" s="4" t="n"/>
      <c r="K85" s="4" t="n"/>
      <c r="L85" s="5" t="n"/>
      <c r="M85" s="5" t="n"/>
      <c r="N85" s="5">
        <f>IF(SUM(L85:M85)&gt;0, SUM(L85:M85), "")</f>
        <v/>
      </c>
      <c r="O85" s="5">
        <f>IF(A85&lt;&gt;"", SUMIFS(Dépenses!$K:$K, Dépenses!$B:$B, A85, Dépenses!$C:$C, "CAPEX"), "")</f>
        <v/>
      </c>
      <c r="P85" s="5">
        <f>IF(A85&lt;&gt;"", SUMIFS(Dépenses!$K:$K, Dépenses!$B:$B, A85, Dépenses!$C:$C, "CAPEX", Dépenses!$L:$L, "Payé"), "")</f>
        <v/>
      </c>
      <c r="Q85" s="5">
        <f>IF(A85&lt;&gt;"", SUMIFS(Dépenses!$K:$K, Dépenses!$B:$B, A85, Dépenses!$C:$C, "OPEX"), "")</f>
        <v/>
      </c>
      <c r="R85" s="5">
        <f>IF(A85&lt;&gt;"", SUMIFS(Dépenses!$K:$K, Dépenses!$B:$B, A85, Dépenses!$C:$C, "OPEX", Dépenses!$L:$L, "Payé"), "")</f>
        <v/>
      </c>
      <c r="S85" s="5">
        <f>IF(SUM(O85,Q85)&gt;0, SUM(O85,Q85), "")</f>
        <v/>
      </c>
      <c r="T85" s="5">
        <f>IF(SUM(P85,R85)&gt;0, SUM(P85,R85), "")</f>
        <v/>
      </c>
      <c r="U85" s="5">
        <f>IF(N85&gt;0, S85-N85, "")</f>
        <v/>
      </c>
      <c r="V85" s="6">
        <f>IF(N85&gt;0, S85/N85, "")</f>
        <v/>
      </c>
      <c r="Y85" s="5" t="n"/>
      <c r="Z85" s="7">
        <f>IF(AND(Y85&gt;0,N85&gt;0), Y85/N85, "")</f>
        <v/>
      </c>
      <c r="AA85" s="7">
        <f>IF(AND(Y85&gt;0,N85&gt;0), N85/(Y85/12), "")</f>
        <v/>
      </c>
      <c r="AB85" s="5">
        <f>IF(N85&gt;0, MAX(N85-S85, 0), "")</f>
        <v/>
      </c>
      <c r="AC85" s="5">
        <f>IF(S85&gt;0, MAX(S85-T85, 0), "")</f>
        <v/>
      </c>
      <c r="AD85">
        <f>IF(V85="", "", IF(V85&gt;1, "Dépassement", IF(V85&gt;=0.9, "À surveiller", "OK")))</f>
        <v/>
      </c>
    </row>
    <row r="86">
      <c r="I86" s="4" t="n"/>
      <c r="J86" s="4" t="n"/>
      <c r="K86" s="4" t="n"/>
      <c r="L86" s="5" t="n"/>
      <c r="M86" s="5" t="n"/>
      <c r="N86" s="5">
        <f>IF(SUM(L86:M86)&gt;0, SUM(L86:M86), "")</f>
        <v/>
      </c>
      <c r="O86" s="5">
        <f>IF(A86&lt;&gt;"", SUMIFS(Dépenses!$K:$K, Dépenses!$B:$B, A86, Dépenses!$C:$C, "CAPEX"), "")</f>
        <v/>
      </c>
      <c r="P86" s="5">
        <f>IF(A86&lt;&gt;"", SUMIFS(Dépenses!$K:$K, Dépenses!$B:$B, A86, Dépenses!$C:$C, "CAPEX", Dépenses!$L:$L, "Payé"), "")</f>
        <v/>
      </c>
      <c r="Q86" s="5">
        <f>IF(A86&lt;&gt;"", SUMIFS(Dépenses!$K:$K, Dépenses!$B:$B, A86, Dépenses!$C:$C, "OPEX"), "")</f>
        <v/>
      </c>
      <c r="R86" s="5">
        <f>IF(A86&lt;&gt;"", SUMIFS(Dépenses!$K:$K, Dépenses!$B:$B, A86, Dépenses!$C:$C, "OPEX", Dépenses!$L:$L, "Payé"), "")</f>
        <v/>
      </c>
      <c r="S86" s="5">
        <f>IF(SUM(O86,Q86)&gt;0, SUM(O86,Q86), "")</f>
        <v/>
      </c>
      <c r="T86" s="5">
        <f>IF(SUM(P86,R86)&gt;0, SUM(P86,R86), "")</f>
        <v/>
      </c>
      <c r="U86" s="5">
        <f>IF(N86&gt;0, S86-N86, "")</f>
        <v/>
      </c>
      <c r="V86" s="6">
        <f>IF(N86&gt;0, S86/N86, "")</f>
        <v/>
      </c>
      <c r="Y86" s="5" t="n"/>
      <c r="Z86" s="7">
        <f>IF(AND(Y86&gt;0,N86&gt;0), Y86/N86, "")</f>
        <v/>
      </c>
      <c r="AA86" s="7">
        <f>IF(AND(Y86&gt;0,N86&gt;0), N86/(Y86/12), "")</f>
        <v/>
      </c>
      <c r="AB86" s="5">
        <f>IF(N86&gt;0, MAX(N86-S86, 0), "")</f>
        <v/>
      </c>
      <c r="AC86" s="5">
        <f>IF(S86&gt;0, MAX(S86-T86, 0), "")</f>
        <v/>
      </c>
      <c r="AD86">
        <f>IF(V86="", "", IF(V86&gt;1, "Dépassement", IF(V86&gt;=0.9, "À surveiller", "OK")))</f>
        <v/>
      </c>
    </row>
    <row r="87">
      <c r="I87" s="4" t="n"/>
      <c r="J87" s="4" t="n"/>
      <c r="K87" s="4" t="n"/>
      <c r="L87" s="5" t="n"/>
      <c r="M87" s="5" t="n"/>
      <c r="N87" s="5">
        <f>IF(SUM(L87:M87)&gt;0, SUM(L87:M87), "")</f>
        <v/>
      </c>
      <c r="O87" s="5">
        <f>IF(A87&lt;&gt;"", SUMIFS(Dépenses!$K:$K, Dépenses!$B:$B, A87, Dépenses!$C:$C, "CAPEX"), "")</f>
        <v/>
      </c>
      <c r="P87" s="5">
        <f>IF(A87&lt;&gt;"", SUMIFS(Dépenses!$K:$K, Dépenses!$B:$B, A87, Dépenses!$C:$C, "CAPEX", Dépenses!$L:$L, "Payé"), "")</f>
        <v/>
      </c>
      <c r="Q87" s="5">
        <f>IF(A87&lt;&gt;"", SUMIFS(Dépenses!$K:$K, Dépenses!$B:$B, A87, Dépenses!$C:$C, "OPEX"), "")</f>
        <v/>
      </c>
      <c r="R87" s="5">
        <f>IF(A87&lt;&gt;"", SUMIFS(Dépenses!$K:$K, Dépenses!$B:$B, A87, Dépenses!$C:$C, "OPEX", Dépenses!$L:$L, "Payé"), "")</f>
        <v/>
      </c>
      <c r="S87" s="5">
        <f>IF(SUM(O87,Q87)&gt;0, SUM(O87,Q87), "")</f>
        <v/>
      </c>
      <c r="T87" s="5">
        <f>IF(SUM(P87,R87)&gt;0, SUM(P87,R87), "")</f>
        <v/>
      </c>
      <c r="U87" s="5">
        <f>IF(N87&gt;0, S87-N87, "")</f>
        <v/>
      </c>
      <c r="V87" s="6">
        <f>IF(N87&gt;0, S87/N87, "")</f>
        <v/>
      </c>
      <c r="Y87" s="5" t="n"/>
      <c r="Z87" s="7">
        <f>IF(AND(Y87&gt;0,N87&gt;0), Y87/N87, "")</f>
        <v/>
      </c>
      <c r="AA87" s="7">
        <f>IF(AND(Y87&gt;0,N87&gt;0), N87/(Y87/12), "")</f>
        <v/>
      </c>
      <c r="AB87" s="5">
        <f>IF(N87&gt;0, MAX(N87-S87, 0), "")</f>
        <v/>
      </c>
      <c r="AC87" s="5">
        <f>IF(S87&gt;0, MAX(S87-T87, 0), "")</f>
        <v/>
      </c>
      <c r="AD87">
        <f>IF(V87="", "", IF(V87&gt;1, "Dépassement", IF(V87&gt;=0.9, "À surveiller", "OK")))</f>
        <v/>
      </c>
    </row>
    <row r="88">
      <c r="I88" s="4" t="n"/>
      <c r="J88" s="4" t="n"/>
      <c r="K88" s="4" t="n"/>
      <c r="L88" s="5" t="n"/>
      <c r="M88" s="5" t="n"/>
      <c r="N88" s="5">
        <f>IF(SUM(L88:M88)&gt;0, SUM(L88:M88), "")</f>
        <v/>
      </c>
      <c r="O88" s="5">
        <f>IF(A88&lt;&gt;"", SUMIFS(Dépenses!$K:$K, Dépenses!$B:$B, A88, Dépenses!$C:$C, "CAPEX"), "")</f>
        <v/>
      </c>
      <c r="P88" s="5">
        <f>IF(A88&lt;&gt;"", SUMIFS(Dépenses!$K:$K, Dépenses!$B:$B, A88, Dépenses!$C:$C, "CAPEX", Dépenses!$L:$L, "Payé"), "")</f>
        <v/>
      </c>
      <c r="Q88" s="5">
        <f>IF(A88&lt;&gt;"", SUMIFS(Dépenses!$K:$K, Dépenses!$B:$B, A88, Dépenses!$C:$C, "OPEX"), "")</f>
        <v/>
      </c>
      <c r="R88" s="5">
        <f>IF(A88&lt;&gt;"", SUMIFS(Dépenses!$K:$K, Dépenses!$B:$B, A88, Dépenses!$C:$C, "OPEX", Dépenses!$L:$L, "Payé"), "")</f>
        <v/>
      </c>
      <c r="S88" s="5">
        <f>IF(SUM(O88,Q88)&gt;0, SUM(O88,Q88), "")</f>
        <v/>
      </c>
      <c r="T88" s="5">
        <f>IF(SUM(P88,R88)&gt;0, SUM(P88,R88), "")</f>
        <v/>
      </c>
      <c r="U88" s="5">
        <f>IF(N88&gt;0, S88-N88, "")</f>
        <v/>
      </c>
      <c r="V88" s="6">
        <f>IF(N88&gt;0, S88/N88, "")</f>
        <v/>
      </c>
      <c r="Y88" s="5" t="n"/>
      <c r="Z88" s="7">
        <f>IF(AND(Y88&gt;0,N88&gt;0), Y88/N88, "")</f>
        <v/>
      </c>
      <c r="AA88" s="7">
        <f>IF(AND(Y88&gt;0,N88&gt;0), N88/(Y88/12), "")</f>
        <v/>
      </c>
      <c r="AB88" s="5">
        <f>IF(N88&gt;0, MAX(N88-S88, 0), "")</f>
        <v/>
      </c>
      <c r="AC88" s="5">
        <f>IF(S88&gt;0, MAX(S88-T88, 0), "")</f>
        <v/>
      </c>
      <c r="AD88">
        <f>IF(V88="", "", IF(V88&gt;1, "Dépassement", IF(V88&gt;=0.9, "À surveiller", "OK")))</f>
        <v/>
      </c>
    </row>
    <row r="89">
      <c r="I89" s="4" t="n"/>
      <c r="J89" s="4" t="n"/>
      <c r="K89" s="4" t="n"/>
      <c r="L89" s="5" t="n"/>
      <c r="M89" s="5" t="n"/>
      <c r="N89" s="5">
        <f>IF(SUM(L89:M89)&gt;0, SUM(L89:M89), "")</f>
        <v/>
      </c>
      <c r="O89" s="5">
        <f>IF(A89&lt;&gt;"", SUMIFS(Dépenses!$K:$K, Dépenses!$B:$B, A89, Dépenses!$C:$C, "CAPEX"), "")</f>
        <v/>
      </c>
      <c r="P89" s="5">
        <f>IF(A89&lt;&gt;"", SUMIFS(Dépenses!$K:$K, Dépenses!$B:$B, A89, Dépenses!$C:$C, "CAPEX", Dépenses!$L:$L, "Payé"), "")</f>
        <v/>
      </c>
      <c r="Q89" s="5">
        <f>IF(A89&lt;&gt;"", SUMIFS(Dépenses!$K:$K, Dépenses!$B:$B, A89, Dépenses!$C:$C, "OPEX"), "")</f>
        <v/>
      </c>
      <c r="R89" s="5">
        <f>IF(A89&lt;&gt;"", SUMIFS(Dépenses!$K:$K, Dépenses!$B:$B, A89, Dépenses!$C:$C, "OPEX", Dépenses!$L:$L, "Payé"), "")</f>
        <v/>
      </c>
      <c r="S89" s="5">
        <f>IF(SUM(O89,Q89)&gt;0, SUM(O89,Q89), "")</f>
        <v/>
      </c>
      <c r="T89" s="5">
        <f>IF(SUM(P89,R89)&gt;0, SUM(P89,R89), "")</f>
        <v/>
      </c>
      <c r="U89" s="5">
        <f>IF(N89&gt;0, S89-N89, "")</f>
        <v/>
      </c>
      <c r="V89" s="6">
        <f>IF(N89&gt;0, S89/N89, "")</f>
        <v/>
      </c>
      <c r="Y89" s="5" t="n"/>
      <c r="Z89" s="7">
        <f>IF(AND(Y89&gt;0,N89&gt;0), Y89/N89, "")</f>
        <v/>
      </c>
      <c r="AA89" s="7">
        <f>IF(AND(Y89&gt;0,N89&gt;0), N89/(Y89/12), "")</f>
        <v/>
      </c>
      <c r="AB89" s="5">
        <f>IF(N89&gt;0, MAX(N89-S89, 0), "")</f>
        <v/>
      </c>
      <c r="AC89" s="5">
        <f>IF(S89&gt;0, MAX(S89-T89, 0), "")</f>
        <v/>
      </c>
      <c r="AD89">
        <f>IF(V89="", "", IF(V89&gt;1, "Dépassement", IF(V89&gt;=0.9, "À surveiller", "OK")))</f>
        <v/>
      </c>
    </row>
    <row r="90">
      <c r="I90" s="4" t="n"/>
      <c r="J90" s="4" t="n"/>
      <c r="K90" s="4" t="n"/>
      <c r="L90" s="5" t="n"/>
      <c r="M90" s="5" t="n"/>
      <c r="N90" s="5">
        <f>IF(SUM(L90:M90)&gt;0, SUM(L90:M90), "")</f>
        <v/>
      </c>
      <c r="O90" s="5">
        <f>IF(A90&lt;&gt;"", SUMIFS(Dépenses!$K:$K, Dépenses!$B:$B, A90, Dépenses!$C:$C, "CAPEX"), "")</f>
        <v/>
      </c>
      <c r="P90" s="5">
        <f>IF(A90&lt;&gt;"", SUMIFS(Dépenses!$K:$K, Dépenses!$B:$B, A90, Dépenses!$C:$C, "CAPEX", Dépenses!$L:$L, "Payé"), "")</f>
        <v/>
      </c>
      <c r="Q90" s="5">
        <f>IF(A90&lt;&gt;"", SUMIFS(Dépenses!$K:$K, Dépenses!$B:$B, A90, Dépenses!$C:$C, "OPEX"), "")</f>
        <v/>
      </c>
      <c r="R90" s="5">
        <f>IF(A90&lt;&gt;"", SUMIFS(Dépenses!$K:$K, Dépenses!$B:$B, A90, Dépenses!$C:$C, "OPEX", Dépenses!$L:$L, "Payé"), "")</f>
        <v/>
      </c>
      <c r="S90" s="5">
        <f>IF(SUM(O90,Q90)&gt;0, SUM(O90,Q90), "")</f>
        <v/>
      </c>
      <c r="T90" s="5">
        <f>IF(SUM(P90,R90)&gt;0, SUM(P90,R90), "")</f>
        <v/>
      </c>
      <c r="U90" s="5">
        <f>IF(N90&gt;0, S90-N90, "")</f>
        <v/>
      </c>
      <c r="V90" s="6">
        <f>IF(N90&gt;0, S90/N90, "")</f>
        <v/>
      </c>
      <c r="Y90" s="5" t="n"/>
      <c r="Z90" s="7">
        <f>IF(AND(Y90&gt;0,N90&gt;0), Y90/N90, "")</f>
        <v/>
      </c>
      <c r="AA90" s="7">
        <f>IF(AND(Y90&gt;0,N90&gt;0), N90/(Y90/12), "")</f>
        <v/>
      </c>
      <c r="AB90" s="5">
        <f>IF(N90&gt;0, MAX(N90-S90, 0), "")</f>
        <v/>
      </c>
      <c r="AC90" s="5">
        <f>IF(S90&gt;0, MAX(S90-T90, 0), "")</f>
        <v/>
      </c>
      <c r="AD90">
        <f>IF(V90="", "", IF(V90&gt;1, "Dépassement", IF(V90&gt;=0.9, "À surveiller", "OK")))</f>
        <v/>
      </c>
    </row>
    <row r="91">
      <c r="I91" s="4" t="n"/>
      <c r="J91" s="4" t="n"/>
      <c r="K91" s="4" t="n"/>
      <c r="L91" s="5" t="n"/>
      <c r="M91" s="5" t="n"/>
      <c r="N91" s="5">
        <f>IF(SUM(L91:M91)&gt;0, SUM(L91:M91), "")</f>
        <v/>
      </c>
      <c r="O91" s="5">
        <f>IF(A91&lt;&gt;"", SUMIFS(Dépenses!$K:$K, Dépenses!$B:$B, A91, Dépenses!$C:$C, "CAPEX"), "")</f>
        <v/>
      </c>
      <c r="P91" s="5">
        <f>IF(A91&lt;&gt;"", SUMIFS(Dépenses!$K:$K, Dépenses!$B:$B, A91, Dépenses!$C:$C, "CAPEX", Dépenses!$L:$L, "Payé"), "")</f>
        <v/>
      </c>
      <c r="Q91" s="5">
        <f>IF(A91&lt;&gt;"", SUMIFS(Dépenses!$K:$K, Dépenses!$B:$B, A91, Dépenses!$C:$C, "OPEX"), "")</f>
        <v/>
      </c>
      <c r="R91" s="5">
        <f>IF(A91&lt;&gt;"", SUMIFS(Dépenses!$K:$K, Dépenses!$B:$B, A91, Dépenses!$C:$C, "OPEX", Dépenses!$L:$L, "Payé"), "")</f>
        <v/>
      </c>
      <c r="S91" s="5">
        <f>IF(SUM(O91,Q91)&gt;0, SUM(O91,Q91), "")</f>
        <v/>
      </c>
      <c r="T91" s="5">
        <f>IF(SUM(P91,R91)&gt;0, SUM(P91,R91), "")</f>
        <v/>
      </c>
      <c r="U91" s="5">
        <f>IF(N91&gt;0, S91-N91, "")</f>
        <v/>
      </c>
      <c r="V91" s="6">
        <f>IF(N91&gt;0, S91/N91, "")</f>
        <v/>
      </c>
      <c r="Y91" s="5" t="n"/>
      <c r="Z91" s="7">
        <f>IF(AND(Y91&gt;0,N91&gt;0), Y91/N91, "")</f>
        <v/>
      </c>
      <c r="AA91" s="7">
        <f>IF(AND(Y91&gt;0,N91&gt;0), N91/(Y91/12), "")</f>
        <v/>
      </c>
      <c r="AB91" s="5">
        <f>IF(N91&gt;0, MAX(N91-S91, 0), "")</f>
        <v/>
      </c>
      <c r="AC91" s="5">
        <f>IF(S91&gt;0, MAX(S91-T91, 0), "")</f>
        <v/>
      </c>
      <c r="AD91">
        <f>IF(V91="", "", IF(V91&gt;1, "Dépassement", IF(V91&gt;=0.9, "À surveiller", "OK")))</f>
        <v/>
      </c>
    </row>
    <row r="92">
      <c r="I92" s="4" t="n"/>
      <c r="J92" s="4" t="n"/>
      <c r="K92" s="4" t="n"/>
      <c r="L92" s="5" t="n"/>
      <c r="M92" s="5" t="n"/>
      <c r="N92" s="5">
        <f>IF(SUM(L92:M92)&gt;0, SUM(L92:M92), "")</f>
        <v/>
      </c>
      <c r="O92" s="5">
        <f>IF(A92&lt;&gt;"", SUMIFS(Dépenses!$K:$K, Dépenses!$B:$B, A92, Dépenses!$C:$C, "CAPEX"), "")</f>
        <v/>
      </c>
      <c r="P92" s="5">
        <f>IF(A92&lt;&gt;"", SUMIFS(Dépenses!$K:$K, Dépenses!$B:$B, A92, Dépenses!$C:$C, "CAPEX", Dépenses!$L:$L, "Payé"), "")</f>
        <v/>
      </c>
      <c r="Q92" s="5">
        <f>IF(A92&lt;&gt;"", SUMIFS(Dépenses!$K:$K, Dépenses!$B:$B, A92, Dépenses!$C:$C, "OPEX"), "")</f>
        <v/>
      </c>
      <c r="R92" s="5">
        <f>IF(A92&lt;&gt;"", SUMIFS(Dépenses!$K:$K, Dépenses!$B:$B, A92, Dépenses!$C:$C, "OPEX", Dépenses!$L:$L, "Payé"), "")</f>
        <v/>
      </c>
      <c r="S92" s="5">
        <f>IF(SUM(O92,Q92)&gt;0, SUM(O92,Q92), "")</f>
        <v/>
      </c>
      <c r="T92" s="5">
        <f>IF(SUM(P92,R92)&gt;0, SUM(P92,R92), "")</f>
        <v/>
      </c>
      <c r="U92" s="5">
        <f>IF(N92&gt;0, S92-N92, "")</f>
        <v/>
      </c>
      <c r="V92" s="6">
        <f>IF(N92&gt;0, S92/N92, "")</f>
        <v/>
      </c>
      <c r="Y92" s="5" t="n"/>
      <c r="Z92" s="7">
        <f>IF(AND(Y92&gt;0,N92&gt;0), Y92/N92, "")</f>
        <v/>
      </c>
      <c r="AA92" s="7">
        <f>IF(AND(Y92&gt;0,N92&gt;0), N92/(Y92/12), "")</f>
        <v/>
      </c>
      <c r="AB92" s="5">
        <f>IF(N92&gt;0, MAX(N92-S92, 0), "")</f>
        <v/>
      </c>
      <c r="AC92" s="5">
        <f>IF(S92&gt;0, MAX(S92-T92, 0), "")</f>
        <v/>
      </c>
      <c r="AD92">
        <f>IF(V92="", "", IF(V92&gt;1, "Dépassement", IF(V92&gt;=0.9, "À surveiller", "OK")))</f>
        <v/>
      </c>
    </row>
    <row r="93">
      <c r="I93" s="4" t="n"/>
      <c r="J93" s="4" t="n"/>
      <c r="K93" s="4" t="n"/>
      <c r="L93" s="5" t="n"/>
      <c r="M93" s="5" t="n"/>
      <c r="N93" s="5">
        <f>IF(SUM(L93:M93)&gt;0, SUM(L93:M93), "")</f>
        <v/>
      </c>
      <c r="O93" s="5">
        <f>IF(A93&lt;&gt;"", SUMIFS(Dépenses!$K:$K, Dépenses!$B:$B, A93, Dépenses!$C:$C, "CAPEX"), "")</f>
        <v/>
      </c>
      <c r="P93" s="5">
        <f>IF(A93&lt;&gt;"", SUMIFS(Dépenses!$K:$K, Dépenses!$B:$B, A93, Dépenses!$C:$C, "CAPEX", Dépenses!$L:$L, "Payé"), "")</f>
        <v/>
      </c>
      <c r="Q93" s="5">
        <f>IF(A93&lt;&gt;"", SUMIFS(Dépenses!$K:$K, Dépenses!$B:$B, A93, Dépenses!$C:$C, "OPEX"), "")</f>
        <v/>
      </c>
      <c r="R93" s="5">
        <f>IF(A93&lt;&gt;"", SUMIFS(Dépenses!$K:$K, Dépenses!$B:$B, A93, Dépenses!$C:$C, "OPEX", Dépenses!$L:$L, "Payé"), "")</f>
        <v/>
      </c>
      <c r="S93" s="5">
        <f>IF(SUM(O93,Q93)&gt;0, SUM(O93,Q93), "")</f>
        <v/>
      </c>
      <c r="T93" s="5">
        <f>IF(SUM(P93,R93)&gt;0, SUM(P93,R93), "")</f>
        <v/>
      </c>
      <c r="U93" s="5">
        <f>IF(N93&gt;0, S93-N93, "")</f>
        <v/>
      </c>
      <c r="V93" s="6">
        <f>IF(N93&gt;0, S93/N93, "")</f>
        <v/>
      </c>
      <c r="Y93" s="5" t="n"/>
      <c r="Z93" s="7">
        <f>IF(AND(Y93&gt;0,N93&gt;0), Y93/N93, "")</f>
        <v/>
      </c>
      <c r="AA93" s="7">
        <f>IF(AND(Y93&gt;0,N93&gt;0), N93/(Y93/12), "")</f>
        <v/>
      </c>
      <c r="AB93" s="5">
        <f>IF(N93&gt;0, MAX(N93-S93, 0), "")</f>
        <v/>
      </c>
      <c r="AC93" s="5">
        <f>IF(S93&gt;0, MAX(S93-T93, 0), "")</f>
        <v/>
      </c>
      <c r="AD93">
        <f>IF(V93="", "", IF(V93&gt;1, "Dépassement", IF(V93&gt;=0.9, "À surveiller", "OK")))</f>
        <v/>
      </c>
    </row>
    <row r="94">
      <c r="I94" s="4" t="n"/>
      <c r="J94" s="4" t="n"/>
      <c r="K94" s="4" t="n"/>
      <c r="L94" s="5" t="n"/>
      <c r="M94" s="5" t="n"/>
      <c r="N94" s="5">
        <f>IF(SUM(L94:M94)&gt;0, SUM(L94:M94), "")</f>
        <v/>
      </c>
      <c r="O94" s="5">
        <f>IF(A94&lt;&gt;"", SUMIFS(Dépenses!$K:$K, Dépenses!$B:$B, A94, Dépenses!$C:$C, "CAPEX"), "")</f>
        <v/>
      </c>
      <c r="P94" s="5">
        <f>IF(A94&lt;&gt;"", SUMIFS(Dépenses!$K:$K, Dépenses!$B:$B, A94, Dépenses!$C:$C, "CAPEX", Dépenses!$L:$L, "Payé"), "")</f>
        <v/>
      </c>
      <c r="Q94" s="5">
        <f>IF(A94&lt;&gt;"", SUMIFS(Dépenses!$K:$K, Dépenses!$B:$B, A94, Dépenses!$C:$C, "OPEX"), "")</f>
        <v/>
      </c>
      <c r="R94" s="5">
        <f>IF(A94&lt;&gt;"", SUMIFS(Dépenses!$K:$K, Dépenses!$B:$B, A94, Dépenses!$C:$C, "OPEX", Dépenses!$L:$L, "Payé"), "")</f>
        <v/>
      </c>
      <c r="S94" s="5">
        <f>IF(SUM(O94,Q94)&gt;0, SUM(O94,Q94), "")</f>
        <v/>
      </c>
      <c r="T94" s="5">
        <f>IF(SUM(P94,R94)&gt;0, SUM(P94,R94), "")</f>
        <v/>
      </c>
      <c r="U94" s="5">
        <f>IF(N94&gt;0, S94-N94, "")</f>
        <v/>
      </c>
      <c r="V94" s="6">
        <f>IF(N94&gt;0, S94/N94, "")</f>
        <v/>
      </c>
      <c r="Y94" s="5" t="n"/>
      <c r="Z94" s="7">
        <f>IF(AND(Y94&gt;0,N94&gt;0), Y94/N94, "")</f>
        <v/>
      </c>
      <c r="AA94" s="7">
        <f>IF(AND(Y94&gt;0,N94&gt;0), N94/(Y94/12), "")</f>
        <v/>
      </c>
      <c r="AB94" s="5">
        <f>IF(N94&gt;0, MAX(N94-S94, 0), "")</f>
        <v/>
      </c>
      <c r="AC94" s="5">
        <f>IF(S94&gt;0, MAX(S94-T94, 0), "")</f>
        <v/>
      </c>
      <c r="AD94">
        <f>IF(V94="", "", IF(V94&gt;1, "Dépassement", IF(V94&gt;=0.9, "À surveiller", "OK")))</f>
        <v/>
      </c>
    </row>
    <row r="95">
      <c r="I95" s="4" t="n"/>
      <c r="J95" s="4" t="n"/>
      <c r="K95" s="4" t="n"/>
      <c r="L95" s="5" t="n"/>
      <c r="M95" s="5" t="n"/>
      <c r="N95" s="5">
        <f>IF(SUM(L95:M95)&gt;0, SUM(L95:M95), "")</f>
        <v/>
      </c>
      <c r="O95" s="5">
        <f>IF(A95&lt;&gt;"", SUMIFS(Dépenses!$K:$K, Dépenses!$B:$B, A95, Dépenses!$C:$C, "CAPEX"), "")</f>
        <v/>
      </c>
      <c r="P95" s="5">
        <f>IF(A95&lt;&gt;"", SUMIFS(Dépenses!$K:$K, Dépenses!$B:$B, A95, Dépenses!$C:$C, "CAPEX", Dépenses!$L:$L, "Payé"), "")</f>
        <v/>
      </c>
      <c r="Q95" s="5">
        <f>IF(A95&lt;&gt;"", SUMIFS(Dépenses!$K:$K, Dépenses!$B:$B, A95, Dépenses!$C:$C, "OPEX"), "")</f>
        <v/>
      </c>
      <c r="R95" s="5">
        <f>IF(A95&lt;&gt;"", SUMIFS(Dépenses!$K:$K, Dépenses!$B:$B, A95, Dépenses!$C:$C, "OPEX", Dépenses!$L:$L, "Payé"), "")</f>
        <v/>
      </c>
      <c r="S95" s="5">
        <f>IF(SUM(O95,Q95)&gt;0, SUM(O95,Q95), "")</f>
        <v/>
      </c>
      <c r="T95" s="5">
        <f>IF(SUM(P95,R95)&gt;0, SUM(P95,R95), "")</f>
        <v/>
      </c>
      <c r="U95" s="5">
        <f>IF(N95&gt;0, S95-N95, "")</f>
        <v/>
      </c>
      <c r="V95" s="6">
        <f>IF(N95&gt;0, S95/N95, "")</f>
        <v/>
      </c>
      <c r="Y95" s="5" t="n"/>
      <c r="Z95" s="7">
        <f>IF(AND(Y95&gt;0,N95&gt;0), Y95/N95, "")</f>
        <v/>
      </c>
      <c r="AA95" s="7">
        <f>IF(AND(Y95&gt;0,N95&gt;0), N95/(Y95/12), "")</f>
        <v/>
      </c>
      <c r="AB95" s="5">
        <f>IF(N95&gt;0, MAX(N95-S95, 0), "")</f>
        <v/>
      </c>
      <c r="AC95" s="5">
        <f>IF(S95&gt;0, MAX(S95-T95, 0), "")</f>
        <v/>
      </c>
      <c r="AD95">
        <f>IF(V95="", "", IF(V95&gt;1, "Dépassement", IF(V95&gt;=0.9, "À surveiller", "OK")))</f>
        <v/>
      </c>
    </row>
    <row r="96">
      <c r="I96" s="4" t="n"/>
      <c r="J96" s="4" t="n"/>
      <c r="K96" s="4" t="n"/>
      <c r="L96" s="5" t="n"/>
      <c r="M96" s="5" t="n"/>
      <c r="N96" s="5">
        <f>IF(SUM(L96:M96)&gt;0, SUM(L96:M96), "")</f>
        <v/>
      </c>
      <c r="O96" s="5">
        <f>IF(A96&lt;&gt;"", SUMIFS(Dépenses!$K:$K, Dépenses!$B:$B, A96, Dépenses!$C:$C, "CAPEX"), "")</f>
        <v/>
      </c>
      <c r="P96" s="5">
        <f>IF(A96&lt;&gt;"", SUMIFS(Dépenses!$K:$K, Dépenses!$B:$B, A96, Dépenses!$C:$C, "CAPEX", Dépenses!$L:$L, "Payé"), "")</f>
        <v/>
      </c>
      <c r="Q96" s="5">
        <f>IF(A96&lt;&gt;"", SUMIFS(Dépenses!$K:$K, Dépenses!$B:$B, A96, Dépenses!$C:$C, "OPEX"), "")</f>
        <v/>
      </c>
      <c r="R96" s="5">
        <f>IF(A96&lt;&gt;"", SUMIFS(Dépenses!$K:$K, Dépenses!$B:$B, A96, Dépenses!$C:$C, "OPEX", Dépenses!$L:$L, "Payé"), "")</f>
        <v/>
      </c>
      <c r="S96" s="5">
        <f>IF(SUM(O96,Q96)&gt;0, SUM(O96,Q96), "")</f>
        <v/>
      </c>
      <c r="T96" s="5">
        <f>IF(SUM(P96,R96)&gt;0, SUM(P96,R96), "")</f>
        <v/>
      </c>
      <c r="U96" s="5">
        <f>IF(N96&gt;0, S96-N96, "")</f>
        <v/>
      </c>
      <c r="V96" s="6">
        <f>IF(N96&gt;0, S96/N96, "")</f>
        <v/>
      </c>
      <c r="Y96" s="5" t="n"/>
      <c r="Z96" s="7">
        <f>IF(AND(Y96&gt;0,N96&gt;0), Y96/N96, "")</f>
        <v/>
      </c>
      <c r="AA96" s="7">
        <f>IF(AND(Y96&gt;0,N96&gt;0), N96/(Y96/12), "")</f>
        <v/>
      </c>
      <c r="AB96" s="5">
        <f>IF(N96&gt;0, MAX(N96-S96, 0), "")</f>
        <v/>
      </c>
      <c r="AC96" s="5">
        <f>IF(S96&gt;0, MAX(S96-T96, 0), "")</f>
        <v/>
      </c>
      <c r="AD96">
        <f>IF(V96="", "", IF(V96&gt;1, "Dépassement", IF(V96&gt;=0.9, "À surveiller", "OK")))</f>
        <v/>
      </c>
    </row>
    <row r="97">
      <c r="I97" s="4" t="n"/>
      <c r="J97" s="4" t="n"/>
      <c r="K97" s="4" t="n"/>
      <c r="L97" s="5" t="n"/>
      <c r="M97" s="5" t="n"/>
      <c r="N97" s="5">
        <f>IF(SUM(L97:M97)&gt;0, SUM(L97:M97), "")</f>
        <v/>
      </c>
      <c r="O97" s="5">
        <f>IF(A97&lt;&gt;"", SUMIFS(Dépenses!$K:$K, Dépenses!$B:$B, A97, Dépenses!$C:$C, "CAPEX"), "")</f>
        <v/>
      </c>
      <c r="P97" s="5">
        <f>IF(A97&lt;&gt;"", SUMIFS(Dépenses!$K:$K, Dépenses!$B:$B, A97, Dépenses!$C:$C, "CAPEX", Dépenses!$L:$L, "Payé"), "")</f>
        <v/>
      </c>
      <c r="Q97" s="5">
        <f>IF(A97&lt;&gt;"", SUMIFS(Dépenses!$K:$K, Dépenses!$B:$B, A97, Dépenses!$C:$C, "OPEX"), "")</f>
        <v/>
      </c>
      <c r="R97" s="5">
        <f>IF(A97&lt;&gt;"", SUMIFS(Dépenses!$K:$K, Dépenses!$B:$B, A97, Dépenses!$C:$C, "OPEX", Dépenses!$L:$L, "Payé"), "")</f>
        <v/>
      </c>
      <c r="S97" s="5">
        <f>IF(SUM(O97,Q97)&gt;0, SUM(O97,Q97), "")</f>
        <v/>
      </c>
      <c r="T97" s="5">
        <f>IF(SUM(P97,R97)&gt;0, SUM(P97,R97), "")</f>
        <v/>
      </c>
      <c r="U97" s="5">
        <f>IF(N97&gt;0, S97-N97, "")</f>
        <v/>
      </c>
      <c r="V97" s="6">
        <f>IF(N97&gt;0, S97/N97, "")</f>
        <v/>
      </c>
      <c r="Y97" s="5" t="n"/>
      <c r="Z97" s="7">
        <f>IF(AND(Y97&gt;0,N97&gt;0), Y97/N97, "")</f>
        <v/>
      </c>
      <c r="AA97" s="7">
        <f>IF(AND(Y97&gt;0,N97&gt;0), N97/(Y97/12), "")</f>
        <v/>
      </c>
      <c r="AB97" s="5">
        <f>IF(N97&gt;0, MAX(N97-S97, 0), "")</f>
        <v/>
      </c>
      <c r="AC97" s="5">
        <f>IF(S97&gt;0, MAX(S97-T97, 0), "")</f>
        <v/>
      </c>
      <c r="AD97">
        <f>IF(V97="", "", IF(V97&gt;1, "Dépassement", IF(V97&gt;=0.9, "À surveiller", "OK")))</f>
        <v/>
      </c>
    </row>
    <row r="98">
      <c r="I98" s="4" t="n"/>
      <c r="J98" s="4" t="n"/>
      <c r="K98" s="4" t="n"/>
      <c r="L98" s="5" t="n"/>
      <c r="M98" s="5" t="n"/>
      <c r="N98" s="5">
        <f>IF(SUM(L98:M98)&gt;0, SUM(L98:M98), "")</f>
        <v/>
      </c>
      <c r="O98" s="5">
        <f>IF(A98&lt;&gt;"", SUMIFS(Dépenses!$K:$K, Dépenses!$B:$B, A98, Dépenses!$C:$C, "CAPEX"), "")</f>
        <v/>
      </c>
      <c r="P98" s="5">
        <f>IF(A98&lt;&gt;"", SUMIFS(Dépenses!$K:$K, Dépenses!$B:$B, A98, Dépenses!$C:$C, "CAPEX", Dépenses!$L:$L, "Payé"), "")</f>
        <v/>
      </c>
      <c r="Q98" s="5">
        <f>IF(A98&lt;&gt;"", SUMIFS(Dépenses!$K:$K, Dépenses!$B:$B, A98, Dépenses!$C:$C, "OPEX"), "")</f>
        <v/>
      </c>
      <c r="R98" s="5">
        <f>IF(A98&lt;&gt;"", SUMIFS(Dépenses!$K:$K, Dépenses!$B:$B, A98, Dépenses!$C:$C, "OPEX", Dépenses!$L:$L, "Payé"), "")</f>
        <v/>
      </c>
      <c r="S98" s="5">
        <f>IF(SUM(O98,Q98)&gt;0, SUM(O98,Q98), "")</f>
        <v/>
      </c>
      <c r="T98" s="5">
        <f>IF(SUM(P98,R98)&gt;0, SUM(P98,R98), "")</f>
        <v/>
      </c>
      <c r="U98" s="5">
        <f>IF(N98&gt;0, S98-N98, "")</f>
        <v/>
      </c>
      <c r="V98" s="6">
        <f>IF(N98&gt;0, S98/N98, "")</f>
        <v/>
      </c>
      <c r="Y98" s="5" t="n"/>
      <c r="Z98" s="7">
        <f>IF(AND(Y98&gt;0,N98&gt;0), Y98/N98, "")</f>
        <v/>
      </c>
      <c r="AA98" s="7">
        <f>IF(AND(Y98&gt;0,N98&gt;0), N98/(Y98/12), "")</f>
        <v/>
      </c>
      <c r="AB98" s="5">
        <f>IF(N98&gt;0, MAX(N98-S98, 0), "")</f>
        <v/>
      </c>
      <c r="AC98" s="5">
        <f>IF(S98&gt;0, MAX(S98-T98, 0), "")</f>
        <v/>
      </c>
      <c r="AD98">
        <f>IF(V98="", "", IF(V98&gt;1, "Dépassement", IF(V98&gt;=0.9, "À surveiller", "OK")))</f>
        <v/>
      </c>
    </row>
    <row r="99">
      <c r="I99" s="4" t="n"/>
      <c r="J99" s="4" t="n"/>
      <c r="K99" s="4" t="n"/>
      <c r="L99" s="5" t="n"/>
      <c r="M99" s="5" t="n"/>
      <c r="N99" s="5">
        <f>IF(SUM(L99:M99)&gt;0, SUM(L99:M99), "")</f>
        <v/>
      </c>
      <c r="O99" s="5">
        <f>IF(A99&lt;&gt;"", SUMIFS(Dépenses!$K:$K, Dépenses!$B:$B, A99, Dépenses!$C:$C, "CAPEX"), "")</f>
        <v/>
      </c>
      <c r="P99" s="5">
        <f>IF(A99&lt;&gt;"", SUMIFS(Dépenses!$K:$K, Dépenses!$B:$B, A99, Dépenses!$C:$C, "CAPEX", Dépenses!$L:$L, "Payé"), "")</f>
        <v/>
      </c>
      <c r="Q99" s="5">
        <f>IF(A99&lt;&gt;"", SUMIFS(Dépenses!$K:$K, Dépenses!$B:$B, A99, Dépenses!$C:$C, "OPEX"), "")</f>
        <v/>
      </c>
      <c r="R99" s="5">
        <f>IF(A99&lt;&gt;"", SUMIFS(Dépenses!$K:$K, Dépenses!$B:$B, A99, Dépenses!$C:$C, "OPEX", Dépenses!$L:$L, "Payé"), "")</f>
        <v/>
      </c>
      <c r="S99" s="5">
        <f>IF(SUM(O99,Q99)&gt;0, SUM(O99,Q99), "")</f>
        <v/>
      </c>
      <c r="T99" s="5">
        <f>IF(SUM(P99,R99)&gt;0, SUM(P99,R99), "")</f>
        <v/>
      </c>
      <c r="U99" s="5">
        <f>IF(N99&gt;0, S99-N99, "")</f>
        <v/>
      </c>
      <c r="V99" s="6">
        <f>IF(N99&gt;0, S99/N99, "")</f>
        <v/>
      </c>
      <c r="Y99" s="5" t="n"/>
      <c r="Z99" s="7">
        <f>IF(AND(Y99&gt;0,N99&gt;0), Y99/N99, "")</f>
        <v/>
      </c>
      <c r="AA99" s="7">
        <f>IF(AND(Y99&gt;0,N99&gt;0), N99/(Y99/12), "")</f>
        <v/>
      </c>
      <c r="AB99" s="5">
        <f>IF(N99&gt;0, MAX(N99-S99, 0), "")</f>
        <v/>
      </c>
      <c r="AC99" s="5">
        <f>IF(S99&gt;0, MAX(S99-T99, 0), "")</f>
        <v/>
      </c>
      <c r="AD99">
        <f>IF(V99="", "", IF(V99&gt;1, "Dépassement", IF(V99&gt;=0.9, "À surveiller", "OK")))</f>
        <v/>
      </c>
    </row>
    <row r="100">
      <c r="I100" s="4" t="n"/>
      <c r="J100" s="4" t="n"/>
      <c r="K100" s="4" t="n"/>
      <c r="L100" s="5" t="n"/>
      <c r="M100" s="5" t="n"/>
      <c r="N100" s="5">
        <f>IF(SUM(L100:M100)&gt;0, SUM(L100:M100), "")</f>
        <v/>
      </c>
      <c r="O100" s="5">
        <f>IF(A100&lt;&gt;"", SUMIFS(Dépenses!$K:$K, Dépenses!$B:$B, A100, Dépenses!$C:$C, "CAPEX"), "")</f>
        <v/>
      </c>
      <c r="P100" s="5">
        <f>IF(A100&lt;&gt;"", SUMIFS(Dépenses!$K:$K, Dépenses!$B:$B, A100, Dépenses!$C:$C, "CAPEX", Dépenses!$L:$L, "Payé"), "")</f>
        <v/>
      </c>
      <c r="Q100" s="5">
        <f>IF(A100&lt;&gt;"", SUMIFS(Dépenses!$K:$K, Dépenses!$B:$B, A100, Dépenses!$C:$C, "OPEX"), "")</f>
        <v/>
      </c>
      <c r="R100" s="5">
        <f>IF(A100&lt;&gt;"", SUMIFS(Dépenses!$K:$K, Dépenses!$B:$B, A100, Dépenses!$C:$C, "OPEX", Dépenses!$L:$L, "Payé"), "")</f>
        <v/>
      </c>
      <c r="S100" s="5">
        <f>IF(SUM(O100,Q100)&gt;0, SUM(O100,Q100), "")</f>
        <v/>
      </c>
      <c r="T100" s="5">
        <f>IF(SUM(P100,R100)&gt;0, SUM(P100,R100), "")</f>
        <v/>
      </c>
      <c r="U100" s="5">
        <f>IF(N100&gt;0, S100-N100, "")</f>
        <v/>
      </c>
      <c r="V100" s="6">
        <f>IF(N100&gt;0, S100/N100, "")</f>
        <v/>
      </c>
      <c r="Y100" s="5" t="n"/>
      <c r="Z100" s="7">
        <f>IF(AND(Y100&gt;0,N100&gt;0), Y100/N100, "")</f>
        <v/>
      </c>
      <c r="AA100" s="7">
        <f>IF(AND(Y100&gt;0,N100&gt;0), N100/(Y100/12), "")</f>
        <v/>
      </c>
      <c r="AB100" s="5">
        <f>IF(N100&gt;0, MAX(N100-S100, 0), "")</f>
        <v/>
      </c>
      <c r="AC100" s="5">
        <f>IF(S100&gt;0, MAX(S100-T100, 0), "")</f>
        <v/>
      </c>
      <c r="AD100">
        <f>IF(V100="", "", IF(V100&gt;1, "Dépassement", IF(V100&gt;=0.9, "À surveiller", "OK")))</f>
        <v/>
      </c>
    </row>
    <row r="101">
      <c r="I101" s="4" t="n"/>
      <c r="J101" s="4" t="n"/>
      <c r="K101" s="4" t="n"/>
      <c r="L101" s="5" t="n"/>
      <c r="M101" s="5" t="n"/>
      <c r="N101" s="5">
        <f>IF(SUM(L101:M101)&gt;0, SUM(L101:M101), "")</f>
        <v/>
      </c>
      <c r="O101" s="5">
        <f>IF(A101&lt;&gt;"", SUMIFS(Dépenses!$K:$K, Dépenses!$B:$B, A101, Dépenses!$C:$C, "CAPEX"), "")</f>
        <v/>
      </c>
      <c r="P101" s="5">
        <f>IF(A101&lt;&gt;"", SUMIFS(Dépenses!$K:$K, Dépenses!$B:$B, A101, Dépenses!$C:$C, "CAPEX", Dépenses!$L:$L, "Payé"), "")</f>
        <v/>
      </c>
      <c r="Q101" s="5">
        <f>IF(A101&lt;&gt;"", SUMIFS(Dépenses!$K:$K, Dépenses!$B:$B, A101, Dépenses!$C:$C, "OPEX"), "")</f>
        <v/>
      </c>
      <c r="R101" s="5">
        <f>IF(A101&lt;&gt;"", SUMIFS(Dépenses!$K:$K, Dépenses!$B:$B, A101, Dépenses!$C:$C, "OPEX", Dépenses!$L:$L, "Payé"), "")</f>
        <v/>
      </c>
      <c r="S101" s="5">
        <f>IF(SUM(O101,Q101)&gt;0, SUM(O101,Q101), "")</f>
        <v/>
      </c>
      <c r="T101" s="5">
        <f>IF(SUM(P101,R101)&gt;0, SUM(P101,R101), "")</f>
        <v/>
      </c>
      <c r="U101" s="5">
        <f>IF(N101&gt;0, S101-N101, "")</f>
        <v/>
      </c>
      <c r="V101" s="6">
        <f>IF(N101&gt;0, S101/N101, "")</f>
        <v/>
      </c>
      <c r="Y101" s="5" t="n"/>
      <c r="Z101" s="7">
        <f>IF(AND(Y101&gt;0,N101&gt;0), Y101/N101, "")</f>
        <v/>
      </c>
      <c r="AA101" s="7">
        <f>IF(AND(Y101&gt;0,N101&gt;0), N101/(Y101/12), "")</f>
        <v/>
      </c>
      <c r="AB101" s="5">
        <f>IF(N101&gt;0, MAX(N101-S101, 0), "")</f>
        <v/>
      </c>
      <c r="AC101" s="5">
        <f>IF(S101&gt;0, MAX(S101-T101, 0), "")</f>
        <v/>
      </c>
      <c r="AD101">
        <f>IF(V101="", "", IF(V101&gt;1, "Dépassement", IF(V101&gt;=0.9, "À surveiller", "OK")))</f>
        <v/>
      </c>
    </row>
    <row r="102">
      <c r="I102" s="4" t="n"/>
      <c r="J102" s="4" t="n"/>
      <c r="K102" s="4" t="n"/>
      <c r="L102" s="5" t="n"/>
      <c r="M102" s="5" t="n"/>
      <c r="N102" s="5">
        <f>IF(SUM(L102:M102)&gt;0, SUM(L102:M102), "")</f>
        <v/>
      </c>
      <c r="O102" s="5">
        <f>IF(A102&lt;&gt;"", SUMIFS(Dépenses!$K:$K, Dépenses!$B:$B, A102, Dépenses!$C:$C, "CAPEX"), "")</f>
        <v/>
      </c>
      <c r="P102" s="5">
        <f>IF(A102&lt;&gt;"", SUMIFS(Dépenses!$K:$K, Dépenses!$B:$B, A102, Dépenses!$C:$C, "CAPEX", Dépenses!$L:$L, "Payé"), "")</f>
        <v/>
      </c>
      <c r="Q102" s="5">
        <f>IF(A102&lt;&gt;"", SUMIFS(Dépenses!$K:$K, Dépenses!$B:$B, A102, Dépenses!$C:$C, "OPEX"), "")</f>
        <v/>
      </c>
      <c r="R102" s="5">
        <f>IF(A102&lt;&gt;"", SUMIFS(Dépenses!$K:$K, Dépenses!$B:$B, A102, Dépenses!$C:$C, "OPEX", Dépenses!$L:$L, "Payé"), "")</f>
        <v/>
      </c>
      <c r="S102" s="5">
        <f>IF(SUM(O102,Q102)&gt;0, SUM(O102,Q102), "")</f>
        <v/>
      </c>
      <c r="T102" s="5">
        <f>IF(SUM(P102,R102)&gt;0, SUM(P102,R102), "")</f>
        <v/>
      </c>
      <c r="U102" s="5">
        <f>IF(N102&gt;0, S102-N102, "")</f>
        <v/>
      </c>
      <c r="V102" s="6">
        <f>IF(N102&gt;0, S102/N102, "")</f>
        <v/>
      </c>
      <c r="Y102" s="5" t="n"/>
      <c r="Z102" s="7">
        <f>IF(AND(Y102&gt;0,N102&gt;0), Y102/N102, "")</f>
        <v/>
      </c>
      <c r="AA102" s="7">
        <f>IF(AND(Y102&gt;0,N102&gt;0), N102/(Y102/12), "")</f>
        <v/>
      </c>
      <c r="AB102" s="5">
        <f>IF(N102&gt;0, MAX(N102-S102, 0), "")</f>
        <v/>
      </c>
      <c r="AC102" s="5">
        <f>IF(S102&gt;0, MAX(S102-T102, 0), "")</f>
        <v/>
      </c>
      <c r="AD102">
        <f>IF(V102="", "", IF(V102&gt;1, "Dépassement", IF(V102&gt;=0.9, "À surveiller", "OK")))</f>
        <v/>
      </c>
    </row>
    <row r="103">
      <c r="I103" s="4" t="n"/>
      <c r="J103" s="4" t="n"/>
      <c r="K103" s="4" t="n"/>
      <c r="L103" s="5" t="n"/>
      <c r="M103" s="5" t="n"/>
      <c r="N103" s="5">
        <f>IF(SUM(L103:M103)&gt;0, SUM(L103:M103), "")</f>
        <v/>
      </c>
      <c r="O103" s="5">
        <f>IF(A103&lt;&gt;"", SUMIFS(Dépenses!$K:$K, Dépenses!$B:$B, A103, Dépenses!$C:$C, "CAPEX"), "")</f>
        <v/>
      </c>
      <c r="P103" s="5">
        <f>IF(A103&lt;&gt;"", SUMIFS(Dépenses!$K:$K, Dépenses!$B:$B, A103, Dépenses!$C:$C, "CAPEX", Dépenses!$L:$L, "Payé"), "")</f>
        <v/>
      </c>
      <c r="Q103" s="5">
        <f>IF(A103&lt;&gt;"", SUMIFS(Dépenses!$K:$K, Dépenses!$B:$B, A103, Dépenses!$C:$C, "OPEX"), "")</f>
        <v/>
      </c>
      <c r="R103" s="5">
        <f>IF(A103&lt;&gt;"", SUMIFS(Dépenses!$K:$K, Dépenses!$B:$B, A103, Dépenses!$C:$C, "OPEX", Dépenses!$L:$L, "Payé"), "")</f>
        <v/>
      </c>
      <c r="S103" s="5">
        <f>IF(SUM(O103,Q103)&gt;0, SUM(O103,Q103), "")</f>
        <v/>
      </c>
      <c r="T103" s="5">
        <f>IF(SUM(P103,R103)&gt;0, SUM(P103,R103), "")</f>
        <v/>
      </c>
      <c r="U103" s="5">
        <f>IF(N103&gt;0, S103-N103, "")</f>
        <v/>
      </c>
      <c r="V103" s="6">
        <f>IF(N103&gt;0, S103/N103, "")</f>
        <v/>
      </c>
      <c r="Y103" s="5" t="n"/>
      <c r="Z103" s="7">
        <f>IF(AND(Y103&gt;0,N103&gt;0), Y103/N103, "")</f>
        <v/>
      </c>
      <c r="AA103" s="7">
        <f>IF(AND(Y103&gt;0,N103&gt;0), N103/(Y103/12), "")</f>
        <v/>
      </c>
      <c r="AB103" s="5">
        <f>IF(N103&gt;0, MAX(N103-S103, 0), "")</f>
        <v/>
      </c>
      <c r="AC103" s="5">
        <f>IF(S103&gt;0, MAX(S103-T103, 0), "")</f>
        <v/>
      </c>
      <c r="AD103">
        <f>IF(V103="", "", IF(V103&gt;1, "Dépassement", IF(V103&gt;=0.9, "À surveiller", "OK")))</f>
        <v/>
      </c>
    </row>
    <row r="104">
      <c r="I104" s="4" t="n"/>
      <c r="J104" s="4" t="n"/>
      <c r="K104" s="4" t="n"/>
      <c r="L104" s="5" t="n"/>
      <c r="M104" s="5" t="n"/>
      <c r="N104" s="5">
        <f>IF(SUM(L104:M104)&gt;0, SUM(L104:M104), "")</f>
        <v/>
      </c>
      <c r="O104" s="5">
        <f>IF(A104&lt;&gt;"", SUMIFS(Dépenses!$K:$K, Dépenses!$B:$B, A104, Dépenses!$C:$C, "CAPEX"), "")</f>
        <v/>
      </c>
      <c r="P104" s="5">
        <f>IF(A104&lt;&gt;"", SUMIFS(Dépenses!$K:$K, Dépenses!$B:$B, A104, Dépenses!$C:$C, "CAPEX", Dépenses!$L:$L, "Payé"), "")</f>
        <v/>
      </c>
      <c r="Q104" s="5">
        <f>IF(A104&lt;&gt;"", SUMIFS(Dépenses!$K:$K, Dépenses!$B:$B, A104, Dépenses!$C:$C, "OPEX"), "")</f>
        <v/>
      </c>
      <c r="R104" s="5">
        <f>IF(A104&lt;&gt;"", SUMIFS(Dépenses!$K:$K, Dépenses!$B:$B, A104, Dépenses!$C:$C, "OPEX", Dépenses!$L:$L, "Payé"), "")</f>
        <v/>
      </c>
      <c r="S104" s="5">
        <f>IF(SUM(O104,Q104)&gt;0, SUM(O104,Q104), "")</f>
        <v/>
      </c>
      <c r="T104" s="5">
        <f>IF(SUM(P104,R104)&gt;0, SUM(P104,R104), "")</f>
        <v/>
      </c>
      <c r="U104" s="5">
        <f>IF(N104&gt;0, S104-N104, "")</f>
        <v/>
      </c>
      <c r="V104" s="6">
        <f>IF(N104&gt;0, S104/N104, "")</f>
        <v/>
      </c>
      <c r="Y104" s="5" t="n"/>
      <c r="Z104" s="7">
        <f>IF(AND(Y104&gt;0,N104&gt;0), Y104/N104, "")</f>
        <v/>
      </c>
      <c r="AA104" s="7">
        <f>IF(AND(Y104&gt;0,N104&gt;0), N104/(Y104/12), "")</f>
        <v/>
      </c>
      <c r="AB104" s="5">
        <f>IF(N104&gt;0, MAX(N104-S104, 0), "")</f>
        <v/>
      </c>
      <c r="AC104" s="5">
        <f>IF(S104&gt;0, MAX(S104-T104, 0), "")</f>
        <v/>
      </c>
      <c r="AD104">
        <f>IF(V104="", "", IF(V104&gt;1, "Dépassement", IF(V104&gt;=0.9, "À surveiller", "OK")))</f>
        <v/>
      </c>
    </row>
    <row r="105">
      <c r="I105" s="4" t="n"/>
      <c r="J105" s="4" t="n"/>
      <c r="K105" s="4" t="n"/>
      <c r="L105" s="5" t="n"/>
      <c r="M105" s="5" t="n"/>
      <c r="N105" s="5">
        <f>IF(SUM(L105:M105)&gt;0, SUM(L105:M105), "")</f>
        <v/>
      </c>
      <c r="O105" s="5">
        <f>IF(A105&lt;&gt;"", SUMIFS(Dépenses!$K:$K, Dépenses!$B:$B, A105, Dépenses!$C:$C, "CAPEX"), "")</f>
        <v/>
      </c>
      <c r="P105" s="5">
        <f>IF(A105&lt;&gt;"", SUMIFS(Dépenses!$K:$K, Dépenses!$B:$B, A105, Dépenses!$C:$C, "CAPEX", Dépenses!$L:$L, "Payé"), "")</f>
        <v/>
      </c>
      <c r="Q105" s="5">
        <f>IF(A105&lt;&gt;"", SUMIFS(Dépenses!$K:$K, Dépenses!$B:$B, A105, Dépenses!$C:$C, "OPEX"), "")</f>
        <v/>
      </c>
      <c r="R105" s="5">
        <f>IF(A105&lt;&gt;"", SUMIFS(Dépenses!$K:$K, Dépenses!$B:$B, A105, Dépenses!$C:$C, "OPEX", Dépenses!$L:$L, "Payé"), "")</f>
        <v/>
      </c>
      <c r="S105" s="5">
        <f>IF(SUM(O105,Q105)&gt;0, SUM(O105,Q105), "")</f>
        <v/>
      </c>
      <c r="T105" s="5">
        <f>IF(SUM(P105,R105)&gt;0, SUM(P105,R105), "")</f>
        <v/>
      </c>
      <c r="U105" s="5">
        <f>IF(N105&gt;0, S105-N105, "")</f>
        <v/>
      </c>
      <c r="V105" s="6">
        <f>IF(N105&gt;0, S105/N105, "")</f>
        <v/>
      </c>
      <c r="Y105" s="5" t="n"/>
      <c r="Z105" s="7">
        <f>IF(AND(Y105&gt;0,N105&gt;0), Y105/N105, "")</f>
        <v/>
      </c>
      <c r="AA105" s="7">
        <f>IF(AND(Y105&gt;0,N105&gt;0), N105/(Y105/12), "")</f>
        <v/>
      </c>
      <c r="AB105" s="5">
        <f>IF(N105&gt;0, MAX(N105-S105, 0), "")</f>
        <v/>
      </c>
      <c r="AC105" s="5">
        <f>IF(S105&gt;0, MAX(S105-T105, 0), "")</f>
        <v/>
      </c>
      <c r="AD105">
        <f>IF(V105="", "", IF(V105&gt;1, "Dépassement", IF(V105&gt;=0.9, "À surveiller", "OK")))</f>
        <v/>
      </c>
    </row>
    <row r="106">
      <c r="I106" s="4" t="n"/>
      <c r="J106" s="4" t="n"/>
      <c r="K106" s="4" t="n"/>
      <c r="L106" s="5" t="n"/>
      <c r="M106" s="5" t="n"/>
      <c r="N106" s="5">
        <f>IF(SUM(L106:M106)&gt;0, SUM(L106:M106), "")</f>
        <v/>
      </c>
      <c r="O106" s="5">
        <f>IF(A106&lt;&gt;"", SUMIFS(Dépenses!$K:$K, Dépenses!$B:$B, A106, Dépenses!$C:$C, "CAPEX"), "")</f>
        <v/>
      </c>
      <c r="P106" s="5">
        <f>IF(A106&lt;&gt;"", SUMIFS(Dépenses!$K:$K, Dépenses!$B:$B, A106, Dépenses!$C:$C, "CAPEX", Dépenses!$L:$L, "Payé"), "")</f>
        <v/>
      </c>
      <c r="Q106" s="5">
        <f>IF(A106&lt;&gt;"", SUMIFS(Dépenses!$K:$K, Dépenses!$B:$B, A106, Dépenses!$C:$C, "OPEX"), "")</f>
        <v/>
      </c>
      <c r="R106" s="5">
        <f>IF(A106&lt;&gt;"", SUMIFS(Dépenses!$K:$K, Dépenses!$B:$B, A106, Dépenses!$C:$C, "OPEX", Dépenses!$L:$L, "Payé"), "")</f>
        <v/>
      </c>
      <c r="S106" s="5">
        <f>IF(SUM(O106,Q106)&gt;0, SUM(O106,Q106), "")</f>
        <v/>
      </c>
      <c r="T106" s="5">
        <f>IF(SUM(P106,R106)&gt;0, SUM(P106,R106), "")</f>
        <v/>
      </c>
      <c r="U106" s="5">
        <f>IF(N106&gt;0, S106-N106, "")</f>
        <v/>
      </c>
      <c r="V106" s="6">
        <f>IF(N106&gt;0, S106/N106, "")</f>
        <v/>
      </c>
      <c r="Y106" s="5" t="n"/>
      <c r="Z106" s="7">
        <f>IF(AND(Y106&gt;0,N106&gt;0), Y106/N106, "")</f>
        <v/>
      </c>
      <c r="AA106" s="7">
        <f>IF(AND(Y106&gt;0,N106&gt;0), N106/(Y106/12), "")</f>
        <v/>
      </c>
      <c r="AB106" s="5">
        <f>IF(N106&gt;0, MAX(N106-S106, 0), "")</f>
        <v/>
      </c>
      <c r="AC106" s="5">
        <f>IF(S106&gt;0, MAX(S106-T106, 0), "")</f>
        <v/>
      </c>
      <c r="AD106">
        <f>IF(V106="", "", IF(V106&gt;1, "Dépassement", IF(V106&gt;=0.9, "À surveiller", "OK")))</f>
        <v/>
      </c>
    </row>
    <row r="107">
      <c r="I107" s="4" t="n"/>
      <c r="J107" s="4" t="n"/>
      <c r="K107" s="4" t="n"/>
      <c r="L107" s="5" t="n"/>
      <c r="M107" s="5" t="n"/>
      <c r="N107" s="5">
        <f>IF(SUM(L107:M107)&gt;0, SUM(L107:M107), "")</f>
        <v/>
      </c>
      <c r="O107" s="5">
        <f>IF(A107&lt;&gt;"", SUMIFS(Dépenses!$K:$K, Dépenses!$B:$B, A107, Dépenses!$C:$C, "CAPEX"), "")</f>
        <v/>
      </c>
      <c r="P107" s="5">
        <f>IF(A107&lt;&gt;"", SUMIFS(Dépenses!$K:$K, Dépenses!$B:$B, A107, Dépenses!$C:$C, "CAPEX", Dépenses!$L:$L, "Payé"), "")</f>
        <v/>
      </c>
      <c r="Q107" s="5">
        <f>IF(A107&lt;&gt;"", SUMIFS(Dépenses!$K:$K, Dépenses!$B:$B, A107, Dépenses!$C:$C, "OPEX"), "")</f>
        <v/>
      </c>
      <c r="R107" s="5">
        <f>IF(A107&lt;&gt;"", SUMIFS(Dépenses!$K:$K, Dépenses!$B:$B, A107, Dépenses!$C:$C, "OPEX", Dépenses!$L:$L, "Payé"), "")</f>
        <v/>
      </c>
      <c r="S107" s="5">
        <f>IF(SUM(O107,Q107)&gt;0, SUM(O107,Q107), "")</f>
        <v/>
      </c>
      <c r="T107" s="5">
        <f>IF(SUM(P107,R107)&gt;0, SUM(P107,R107), "")</f>
        <v/>
      </c>
      <c r="U107" s="5">
        <f>IF(N107&gt;0, S107-N107, "")</f>
        <v/>
      </c>
      <c r="V107" s="6">
        <f>IF(N107&gt;0, S107/N107, "")</f>
        <v/>
      </c>
      <c r="Y107" s="5" t="n"/>
      <c r="Z107" s="7">
        <f>IF(AND(Y107&gt;0,N107&gt;0), Y107/N107, "")</f>
        <v/>
      </c>
      <c r="AA107" s="7">
        <f>IF(AND(Y107&gt;0,N107&gt;0), N107/(Y107/12), "")</f>
        <v/>
      </c>
      <c r="AB107" s="5">
        <f>IF(N107&gt;0, MAX(N107-S107, 0), "")</f>
        <v/>
      </c>
      <c r="AC107" s="5">
        <f>IF(S107&gt;0, MAX(S107-T107, 0), "")</f>
        <v/>
      </c>
      <c r="AD107">
        <f>IF(V107="", "", IF(V107&gt;1, "Dépassement", IF(V107&gt;=0.9, "À surveiller", "OK")))</f>
        <v/>
      </c>
    </row>
    <row r="108">
      <c r="I108" s="4" t="n"/>
      <c r="J108" s="4" t="n"/>
      <c r="K108" s="4" t="n"/>
      <c r="L108" s="5" t="n"/>
      <c r="M108" s="5" t="n"/>
      <c r="N108" s="5">
        <f>IF(SUM(L108:M108)&gt;0, SUM(L108:M108), "")</f>
        <v/>
      </c>
      <c r="O108" s="5">
        <f>IF(A108&lt;&gt;"", SUMIFS(Dépenses!$K:$K, Dépenses!$B:$B, A108, Dépenses!$C:$C, "CAPEX"), "")</f>
        <v/>
      </c>
      <c r="P108" s="5">
        <f>IF(A108&lt;&gt;"", SUMIFS(Dépenses!$K:$K, Dépenses!$B:$B, A108, Dépenses!$C:$C, "CAPEX", Dépenses!$L:$L, "Payé"), "")</f>
        <v/>
      </c>
      <c r="Q108" s="5">
        <f>IF(A108&lt;&gt;"", SUMIFS(Dépenses!$K:$K, Dépenses!$B:$B, A108, Dépenses!$C:$C, "OPEX"), "")</f>
        <v/>
      </c>
      <c r="R108" s="5">
        <f>IF(A108&lt;&gt;"", SUMIFS(Dépenses!$K:$K, Dépenses!$B:$B, A108, Dépenses!$C:$C, "OPEX", Dépenses!$L:$L, "Payé"), "")</f>
        <v/>
      </c>
      <c r="S108" s="5">
        <f>IF(SUM(O108,Q108)&gt;0, SUM(O108,Q108), "")</f>
        <v/>
      </c>
      <c r="T108" s="5">
        <f>IF(SUM(P108,R108)&gt;0, SUM(P108,R108), "")</f>
        <v/>
      </c>
      <c r="U108" s="5">
        <f>IF(N108&gt;0, S108-N108, "")</f>
        <v/>
      </c>
      <c r="V108" s="6">
        <f>IF(N108&gt;0, S108/N108, "")</f>
        <v/>
      </c>
      <c r="Y108" s="5" t="n"/>
      <c r="Z108" s="7">
        <f>IF(AND(Y108&gt;0,N108&gt;0), Y108/N108, "")</f>
        <v/>
      </c>
      <c r="AA108" s="7">
        <f>IF(AND(Y108&gt;0,N108&gt;0), N108/(Y108/12), "")</f>
        <v/>
      </c>
      <c r="AB108" s="5">
        <f>IF(N108&gt;0, MAX(N108-S108, 0), "")</f>
        <v/>
      </c>
      <c r="AC108" s="5">
        <f>IF(S108&gt;0, MAX(S108-T108, 0), "")</f>
        <v/>
      </c>
      <c r="AD108">
        <f>IF(V108="", "", IF(V108&gt;1, "Dépassement", IF(V108&gt;=0.9, "À surveiller", "OK")))</f>
        <v/>
      </c>
    </row>
    <row r="109">
      <c r="I109" s="4" t="n"/>
      <c r="J109" s="4" t="n"/>
      <c r="K109" s="4" t="n"/>
      <c r="L109" s="5" t="n"/>
      <c r="M109" s="5" t="n"/>
      <c r="N109" s="5">
        <f>IF(SUM(L109:M109)&gt;0, SUM(L109:M109), "")</f>
        <v/>
      </c>
      <c r="O109" s="5">
        <f>IF(A109&lt;&gt;"", SUMIFS(Dépenses!$K:$K, Dépenses!$B:$B, A109, Dépenses!$C:$C, "CAPEX"), "")</f>
        <v/>
      </c>
      <c r="P109" s="5">
        <f>IF(A109&lt;&gt;"", SUMIFS(Dépenses!$K:$K, Dépenses!$B:$B, A109, Dépenses!$C:$C, "CAPEX", Dépenses!$L:$L, "Payé"), "")</f>
        <v/>
      </c>
      <c r="Q109" s="5">
        <f>IF(A109&lt;&gt;"", SUMIFS(Dépenses!$K:$K, Dépenses!$B:$B, A109, Dépenses!$C:$C, "OPEX"), "")</f>
        <v/>
      </c>
      <c r="R109" s="5">
        <f>IF(A109&lt;&gt;"", SUMIFS(Dépenses!$K:$K, Dépenses!$B:$B, A109, Dépenses!$C:$C, "OPEX", Dépenses!$L:$L, "Payé"), "")</f>
        <v/>
      </c>
      <c r="S109" s="5">
        <f>IF(SUM(O109,Q109)&gt;0, SUM(O109,Q109), "")</f>
        <v/>
      </c>
      <c r="T109" s="5">
        <f>IF(SUM(P109,R109)&gt;0, SUM(P109,R109), "")</f>
        <v/>
      </c>
      <c r="U109" s="5">
        <f>IF(N109&gt;0, S109-N109, "")</f>
        <v/>
      </c>
      <c r="V109" s="6">
        <f>IF(N109&gt;0, S109/N109, "")</f>
        <v/>
      </c>
      <c r="Y109" s="5" t="n"/>
      <c r="Z109" s="7">
        <f>IF(AND(Y109&gt;0,N109&gt;0), Y109/N109, "")</f>
        <v/>
      </c>
      <c r="AA109" s="7">
        <f>IF(AND(Y109&gt;0,N109&gt;0), N109/(Y109/12), "")</f>
        <v/>
      </c>
      <c r="AB109" s="5">
        <f>IF(N109&gt;0, MAX(N109-S109, 0), "")</f>
        <v/>
      </c>
      <c r="AC109" s="5">
        <f>IF(S109&gt;0, MAX(S109-T109, 0), "")</f>
        <v/>
      </c>
      <c r="AD109">
        <f>IF(V109="", "", IF(V109&gt;1, "Dépassement", IF(V109&gt;=0.9, "À surveiller", "OK")))</f>
        <v/>
      </c>
    </row>
    <row r="110">
      <c r="I110" s="4" t="n"/>
      <c r="J110" s="4" t="n"/>
      <c r="K110" s="4" t="n"/>
      <c r="L110" s="5" t="n"/>
      <c r="M110" s="5" t="n"/>
      <c r="N110" s="5">
        <f>IF(SUM(L110:M110)&gt;0, SUM(L110:M110), "")</f>
        <v/>
      </c>
      <c r="O110" s="5">
        <f>IF(A110&lt;&gt;"", SUMIFS(Dépenses!$K:$K, Dépenses!$B:$B, A110, Dépenses!$C:$C, "CAPEX"), "")</f>
        <v/>
      </c>
      <c r="P110" s="5">
        <f>IF(A110&lt;&gt;"", SUMIFS(Dépenses!$K:$K, Dépenses!$B:$B, A110, Dépenses!$C:$C, "CAPEX", Dépenses!$L:$L, "Payé"), "")</f>
        <v/>
      </c>
      <c r="Q110" s="5">
        <f>IF(A110&lt;&gt;"", SUMIFS(Dépenses!$K:$K, Dépenses!$B:$B, A110, Dépenses!$C:$C, "OPEX"), "")</f>
        <v/>
      </c>
      <c r="R110" s="5">
        <f>IF(A110&lt;&gt;"", SUMIFS(Dépenses!$K:$K, Dépenses!$B:$B, A110, Dépenses!$C:$C, "OPEX", Dépenses!$L:$L, "Payé"), "")</f>
        <v/>
      </c>
      <c r="S110" s="5">
        <f>IF(SUM(O110,Q110)&gt;0, SUM(O110,Q110), "")</f>
        <v/>
      </c>
      <c r="T110" s="5">
        <f>IF(SUM(P110,R110)&gt;0, SUM(P110,R110), "")</f>
        <v/>
      </c>
      <c r="U110" s="5">
        <f>IF(N110&gt;0, S110-N110, "")</f>
        <v/>
      </c>
      <c r="V110" s="6">
        <f>IF(N110&gt;0, S110/N110, "")</f>
        <v/>
      </c>
      <c r="Y110" s="5" t="n"/>
      <c r="Z110" s="7">
        <f>IF(AND(Y110&gt;0,N110&gt;0), Y110/N110, "")</f>
        <v/>
      </c>
      <c r="AA110" s="7">
        <f>IF(AND(Y110&gt;0,N110&gt;0), N110/(Y110/12), "")</f>
        <v/>
      </c>
      <c r="AB110" s="5">
        <f>IF(N110&gt;0, MAX(N110-S110, 0), "")</f>
        <v/>
      </c>
      <c r="AC110" s="5">
        <f>IF(S110&gt;0, MAX(S110-T110, 0), "")</f>
        <v/>
      </c>
      <c r="AD110">
        <f>IF(V110="", "", IF(V110&gt;1, "Dépassement", IF(V110&gt;=0.9, "À surveiller", "OK")))</f>
        <v/>
      </c>
    </row>
    <row r="111">
      <c r="I111" s="4" t="n"/>
      <c r="J111" s="4" t="n"/>
      <c r="K111" s="4" t="n"/>
      <c r="L111" s="5" t="n"/>
      <c r="M111" s="5" t="n"/>
      <c r="N111" s="5">
        <f>IF(SUM(L111:M111)&gt;0, SUM(L111:M111), "")</f>
        <v/>
      </c>
      <c r="O111" s="5">
        <f>IF(A111&lt;&gt;"", SUMIFS(Dépenses!$K:$K, Dépenses!$B:$B, A111, Dépenses!$C:$C, "CAPEX"), "")</f>
        <v/>
      </c>
      <c r="P111" s="5">
        <f>IF(A111&lt;&gt;"", SUMIFS(Dépenses!$K:$K, Dépenses!$B:$B, A111, Dépenses!$C:$C, "CAPEX", Dépenses!$L:$L, "Payé"), "")</f>
        <v/>
      </c>
      <c r="Q111" s="5">
        <f>IF(A111&lt;&gt;"", SUMIFS(Dépenses!$K:$K, Dépenses!$B:$B, A111, Dépenses!$C:$C, "OPEX"), "")</f>
        <v/>
      </c>
      <c r="R111" s="5">
        <f>IF(A111&lt;&gt;"", SUMIFS(Dépenses!$K:$K, Dépenses!$B:$B, A111, Dépenses!$C:$C, "OPEX", Dépenses!$L:$L, "Payé"), "")</f>
        <v/>
      </c>
      <c r="S111" s="5">
        <f>IF(SUM(O111,Q111)&gt;0, SUM(O111,Q111), "")</f>
        <v/>
      </c>
      <c r="T111" s="5">
        <f>IF(SUM(P111,R111)&gt;0, SUM(P111,R111), "")</f>
        <v/>
      </c>
      <c r="U111" s="5">
        <f>IF(N111&gt;0, S111-N111, "")</f>
        <v/>
      </c>
      <c r="V111" s="6">
        <f>IF(N111&gt;0, S111/N111, "")</f>
        <v/>
      </c>
      <c r="Y111" s="5" t="n"/>
      <c r="Z111" s="7">
        <f>IF(AND(Y111&gt;0,N111&gt;0), Y111/N111, "")</f>
        <v/>
      </c>
      <c r="AA111" s="7">
        <f>IF(AND(Y111&gt;0,N111&gt;0), N111/(Y111/12), "")</f>
        <v/>
      </c>
      <c r="AB111" s="5">
        <f>IF(N111&gt;0, MAX(N111-S111, 0), "")</f>
        <v/>
      </c>
      <c r="AC111" s="5">
        <f>IF(S111&gt;0, MAX(S111-T111, 0), "")</f>
        <v/>
      </c>
      <c r="AD111">
        <f>IF(V111="", "", IF(V111&gt;1, "Dépassement", IF(V111&gt;=0.9, "À surveiller", "OK")))</f>
        <v/>
      </c>
    </row>
    <row r="112">
      <c r="I112" s="4" t="n"/>
      <c r="J112" s="4" t="n"/>
      <c r="K112" s="4" t="n"/>
      <c r="L112" s="5" t="n"/>
      <c r="M112" s="5" t="n"/>
      <c r="N112" s="5">
        <f>IF(SUM(L112:M112)&gt;0, SUM(L112:M112), "")</f>
        <v/>
      </c>
      <c r="O112" s="5">
        <f>IF(A112&lt;&gt;"", SUMIFS(Dépenses!$K:$K, Dépenses!$B:$B, A112, Dépenses!$C:$C, "CAPEX"), "")</f>
        <v/>
      </c>
      <c r="P112" s="5">
        <f>IF(A112&lt;&gt;"", SUMIFS(Dépenses!$K:$K, Dépenses!$B:$B, A112, Dépenses!$C:$C, "CAPEX", Dépenses!$L:$L, "Payé"), "")</f>
        <v/>
      </c>
      <c r="Q112" s="5">
        <f>IF(A112&lt;&gt;"", SUMIFS(Dépenses!$K:$K, Dépenses!$B:$B, A112, Dépenses!$C:$C, "OPEX"), "")</f>
        <v/>
      </c>
      <c r="R112" s="5">
        <f>IF(A112&lt;&gt;"", SUMIFS(Dépenses!$K:$K, Dépenses!$B:$B, A112, Dépenses!$C:$C, "OPEX", Dépenses!$L:$L, "Payé"), "")</f>
        <v/>
      </c>
      <c r="S112" s="5">
        <f>IF(SUM(O112,Q112)&gt;0, SUM(O112,Q112), "")</f>
        <v/>
      </c>
      <c r="T112" s="5">
        <f>IF(SUM(P112,R112)&gt;0, SUM(P112,R112), "")</f>
        <v/>
      </c>
      <c r="U112" s="5">
        <f>IF(N112&gt;0, S112-N112, "")</f>
        <v/>
      </c>
      <c r="V112" s="6">
        <f>IF(N112&gt;0, S112/N112, "")</f>
        <v/>
      </c>
      <c r="Y112" s="5" t="n"/>
      <c r="Z112" s="7">
        <f>IF(AND(Y112&gt;0,N112&gt;0), Y112/N112, "")</f>
        <v/>
      </c>
      <c r="AA112" s="7">
        <f>IF(AND(Y112&gt;0,N112&gt;0), N112/(Y112/12), "")</f>
        <v/>
      </c>
      <c r="AB112" s="5">
        <f>IF(N112&gt;0, MAX(N112-S112, 0), "")</f>
        <v/>
      </c>
      <c r="AC112" s="5">
        <f>IF(S112&gt;0, MAX(S112-T112, 0), "")</f>
        <v/>
      </c>
      <c r="AD112">
        <f>IF(V112="", "", IF(V112&gt;1, "Dépassement", IF(V112&gt;=0.9, "À surveiller", "OK")))</f>
        <v/>
      </c>
    </row>
    <row r="113">
      <c r="I113" s="4" t="n"/>
      <c r="J113" s="4" t="n"/>
      <c r="K113" s="4" t="n"/>
      <c r="L113" s="5" t="n"/>
      <c r="M113" s="5" t="n"/>
      <c r="N113" s="5">
        <f>IF(SUM(L113:M113)&gt;0, SUM(L113:M113), "")</f>
        <v/>
      </c>
      <c r="O113" s="5">
        <f>IF(A113&lt;&gt;"", SUMIFS(Dépenses!$K:$K, Dépenses!$B:$B, A113, Dépenses!$C:$C, "CAPEX"), "")</f>
        <v/>
      </c>
      <c r="P113" s="5">
        <f>IF(A113&lt;&gt;"", SUMIFS(Dépenses!$K:$K, Dépenses!$B:$B, A113, Dépenses!$C:$C, "CAPEX", Dépenses!$L:$L, "Payé"), "")</f>
        <v/>
      </c>
      <c r="Q113" s="5">
        <f>IF(A113&lt;&gt;"", SUMIFS(Dépenses!$K:$K, Dépenses!$B:$B, A113, Dépenses!$C:$C, "OPEX"), "")</f>
        <v/>
      </c>
      <c r="R113" s="5">
        <f>IF(A113&lt;&gt;"", SUMIFS(Dépenses!$K:$K, Dépenses!$B:$B, A113, Dépenses!$C:$C, "OPEX", Dépenses!$L:$L, "Payé"), "")</f>
        <v/>
      </c>
      <c r="S113" s="5">
        <f>IF(SUM(O113,Q113)&gt;0, SUM(O113,Q113), "")</f>
        <v/>
      </c>
      <c r="T113" s="5">
        <f>IF(SUM(P113,R113)&gt;0, SUM(P113,R113), "")</f>
        <v/>
      </c>
      <c r="U113" s="5">
        <f>IF(N113&gt;0, S113-N113, "")</f>
        <v/>
      </c>
      <c r="V113" s="6">
        <f>IF(N113&gt;0, S113/N113, "")</f>
        <v/>
      </c>
      <c r="Y113" s="5" t="n"/>
      <c r="Z113" s="7">
        <f>IF(AND(Y113&gt;0,N113&gt;0), Y113/N113, "")</f>
        <v/>
      </c>
      <c r="AA113" s="7">
        <f>IF(AND(Y113&gt;0,N113&gt;0), N113/(Y113/12), "")</f>
        <v/>
      </c>
      <c r="AB113" s="5">
        <f>IF(N113&gt;0, MAX(N113-S113, 0), "")</f>
        <v/>
      </c>
      <c r="AC113" s="5">
        <f>IF(S113&gt;0, MAX(S113-T113, 0), "")</f>
        <v/>
      </c>
      <c r="AD113">
        <f>IF(V113="", "", IF(V113&gt;1, "Dépassement", IF(V113&gt;=0.9, "À surveiller", "OK")))</f>
        <v/>
      </c>
    </row>
    <row r="114">
      <c r="I114" s="4" t="n"/>
      <c r="J114" s="4" t="n"/>
      <c r="K114" s="4" t="n"/>
      <c r="L114" s="5" t="n"/>
      <c r="M114" s="5" t="n"/>
      <c r="N114" s="5">
        <f>IF(SUM(L114:M114)&gt;0, SUM(L114:M114), "")</f>
        <v/>
      </c>
      <c r="O114" s="5">
        <f>IF(A114&lt;&gt;"", SUMIFS(Dépenses!$K:$K, Dépenses!$B:$B, A114, Dépenses!$C:$C, "CAPEX"), "")</f>
        <v/>
      </c>
      <c r="P114" s="5">
        <f>IF(A114&lt;&gt;"", SUMIFS(Dépenses!$K:$K, Dépenses!$B:$B, A114, Dépenses!$C:$C, "CAPEX", Dépenses!$L:$L, "Payé"), "")</f>
        <v/>
      </c>
      <c r="Q114" s="5">
        <f>IF(A114&lt;&gt;"", SUMIFS(Dépenses!$K:$K, Dépenses!$B:$B, A114, Dépenses!$C:$C, "OPEX"), "")</f>
        <v/>
      </c>
      <c r="R114" s="5">
        <f>IF(A114&lt;&gt;"", SUMIFS(Dépenses!$K:$K, Dépenses!$B:$B, A114, Dépenses!$C:$C, "OPEX", Dépenses!$L:$L, "Payé"), "")</f>
        <v/>
      </c>
      <c r="S114" s="5">
        <f>IF(SUM(O114,Q114)&gt;0, SUM(O114,Q114), "")</f>
        <v/>
      </c>
      <c r="T114" s="5">
        <f>IF(SUM(P114,R114)&gt;0, SUM(P114,R114), "")</f>
        <v/>
      </c>
      <c r="U114" s="5">
        <f>IF(N114&gt;0, S114-N114, "")</f>
        <v/>
      </c>
      <c r="V114" s="6">
        <f>IF(N114&gt;0, S114/N114, "")</f>
        <v/>
      </c>
      <c r="Y114" s="5" t="n"/>
      <c r="Z114" s="7">
        <f>IF(AND(Y114&gt;0,N114&gt;0), Y114/N114, "")</f>
        <v/>
      </c>
      <c r="AA114" s="7">
        <f>IF(AND(Y114&gt;0,N114&gt;0), N114/(Y114/12), "")</f>
        <v/>
      </c>
      <c r="AB114" s="5">
        <f>IF(N114&gt;0, MAX(N114-S114, 0), "")</f>
        <v/>
      </c>
      <c r="AC114" s="5">
        <f>IF(S114&gt;0, MAX(S114-T114, 0), "")</f>
        <v/>
      </c>
      <c r="AD114">
        <f>IF(V114="", "", IF(V114&gt;1, "Dépassement", IF(V114&gt;=0.9, "À surveiller", "OK")))</f>
        <v/>
      </c>
    </row>
    <row r="115">
      <c r="I115" s="4" t="n"/>
      <c r="J115" s="4" t="n"/>
      <c r="K115" s="4" t="n"/>
      <c r="L115" s="5" t="n"/>
      <c r="M115" s="5" t="n"/>
      <c r="N115" s="5">
        <f>IF(SUM(L115:M115)&gt;0, SUM(L115:M115), "")</f>
        <v/>
      </c>
      <c r="O115" s="5">
        <f>IF(A115&lt;&gt;"", SUMIFS(Dépenses!$K:$K, Dépenses!$B:$B, A115, Dépenses!$C:$C, "CAPEX"), "")</f>
        <v/>
      </c>
      <c r="P115" s="5">
        <f>IF(A115&lt;&gt;"", SUMIFS(Dépenses!$K:$K, Dépenses!$B:$B, A115, Dépenses!$C:$C, "CAPEX", Dépenses!$L:$L, "Payé"), "")</f>
        <v/>
      </c>
      <c r="Q115" s="5">
        <f>IF(A115&lt;&gt;"", SUMIFS(Dépenses!$K:$K, Dépenses!$B:$B, A115, Dépenses!$C:$C, "OPEX"), "")</f>
        <v/>
      </c>
      <c r="R115" s="5">
        <f>IF(A115&lt;&gt;"", SUMIFS(Dépenses!$K:$K, Dépenses!$B:$B, A115, Dépenses!$C:$C, "OPEX", Dépenses!$L:$L, "Payé"), "")</f>
        <v/>
      </c>
      <c r="S115" s="5">
        <f>IF(SUM(O115,Q115)&gt;0, SUM(O115,Q115), "")</f>
        <v/>
      </c>
      <c r="T115" s="5">
        <f>IF(SUM(P115,R115)&gt;0, SUM(P115,R115), "")</f>
        <v/>
      </c>
      <c r="U115" s="5">
        <f>IF(N115&gt;0, S115-N115, "")</f>
        <v/>
      </c>
      <c r="V115" s="6">
        <f>IF(N115&gt;0, S115/N115, "")</f>
        <v/>
      </c>
      <c r="Y115" s="5" t="n"/>
      <c r="Z115" s="7">
        <f>IF(AND(Y115&gt;0,N115&gt;0), Y115/N115, "")</f>
        <v/>
      </c>
      <c r="AA115" s="7">
        <f>IF(AND(Y115&gt;0,N115&gt;0), N115/(Y115/12), "")</f>
        <v/>
      </c>
      <c r="AB115" s="5">
        <f>IF(N115&gt;0, MAX(N115-S115, 0), "")</f>
        <v/>
      </c>
      <c r="AC115" s="5">
        <f>IF(S115&gt;0, MAX(S115-T115, 0), "")</f>
        <v/>
      </c>
      <c r="AD115">
        <f>IF(V115="", "", IF(V115&gt;1, "Dépassement", IF(V115&gt;=0.9, "À surveiller", "OK")))</f>
        <v/>
      </c>
    </row>
    <row r="116">
      <c r="I116" s="4" t="n"/>
      <c r="J116" s="4" t="n"/>
      <c r="K116" s="4" t="n"/>
      <c r="L116" s="5" t="n"/>
      <c r="M116" s="5" t="n"/>
      <c r="N116" s="5">
        <f>IF(SUM(L116:M116)&gt;0, SUM(L116:M116), "")</f>
        <v/>
      </c>
      <c r="O116" s="5">
        <f>IF(A116&lt;&gt;"", SUMIFS(Dépenses!$K:$K, Dépenses!$B:$B, A116, Dépenses!$C:$C, "CAPEX"), "")</f>
        <v/>
      </c>
      <c r="P116" s="5">
        <f>IF(A116&lt;&gt;"", SUMIFS(Dépenses!$K:$K, Dépenses!$B:$B, A116, Dépenses!$C:$C, "CAPEX", Dépenses!$L:$L, "Payé"), "")</f>
        <v/>
      </c>
      <c r="Q116" s="5">
        <f>IF(A116&lt;&gt;"", SUMIFS(Dépenses!$K:$K, Dépenses!$B:$B, A116, Dépenses!$C:$C, "OPEX"), "")</f>
        <v/>
      </c>
      <c r="R116" s="5">
        <f>IF(A116&lt;&gt;"", SUMIFS(Dépenses!$K:$K, Dépenses!$B:$B, A116, Dépenses!$C:$C, "OPEX", Dépenses!$L:$L, "Payé"), "")</f>
        <v/>
      </c>
      <c r="S116" s="5">
        <f>IF(SUM(O116,Q116)&gt;0, SUM(O116,Q116), "")</f>
        <v/>
      </c>
      <c r="T116" s="5">
        <f>IF(SUM(P116,R116)&gt;0, SUM(P116,R116), "")</f>
        <v/>
      </c>
      <c r="U116" s="5">
        <f>IF(N116&gt;0, S116-N116, "")</f>
        <v/>
      </c>
      <c r="V116" s="6">
        <f>IF(N116&gt;0, S116/N116, "")</f>
        <v/>
      </c>
      <c r="Y116" s="5" t="n"/>
      <c r="Z116" s="7">
        <f>IF(AND(Y116&gt;0,N116&gt;0), Y116/N116, "")</f>
        <v/>
      </c>
      <c r="AA116" s="7">
        <f>IF(AND(Y116&gt;0,N116&gt;0), N116/(Y116/12), "")</f>
        <v/>
      </c>
      <c r="AB116" s="5">
        <f>IF(N116&gt;0, MAX(N116-S116, 0), "")</f>
        <v/>
      </c>
      <c r="AC116" s="5">
        <f>IF(S116&gt;0, MAX(S116-T116, 0), "")</f>
        <v/>
      </c>
      <c r="AD116">
        <f>IF(V116="", "", IF(V116&gt;1, "Dépassement", IF(V116&gt;=0.9, "À surveiller", "OK")))</f>
        <v/>
      </c>
    </row>
    <row r="117">
      <c r="I117" s="4" t="n"/>
      <c r="J117" s="4" t="n"/>
      <c r="K117" s="4" t="n"/>
      <c r="L117" s="5" t="n"/>
      <c r="M117" s="5" t="n"/>
      <c r="N117" s="5">
        <f>IF(SUM(L117:M117)&gt;0, SUM(L117:M117), "")</f>
        <v/>
      </c>
      <c r="O117" s="5">
        <f>IF(A117&lt;&gt;"", SUMIFS(Dépenses!$K:$K, Dépenses!$B:$B, A117, Dépenses!$C:$C, "CAPEX"), "")</f>
        <v/>
      </c>
      <c r="P117" s="5">
        <f>IF(A117&lt;&gt;"", SUMIFS(Dépenses!$K:$K, Dépenses!$B:$B, A117, Dépenses!$C:$C, "CAPEX", Dépenses!$L:$L, "Payé"), "")</f>
        <v/>
      </c>
      <c r="Q117" s="5">
        <f>IF(A117&lt;&gt;"", SUMIFS(Dépenses!$K:$K, Dépenses!$B:$B, A117, Dépenses!$C:$C, "OPEX"), "")</f>
        <v/>
      </c>
      <c r="R117" s="5">
        <f>IF(A117&lt;&gt;"", SUMIFS(Dépenses!$K:$K, Dépenses!$B:$B, A117, Dépenses!$C:$C, "OPEX", Dépenses!$L:$L, "Payé"), "")</f>
        <v/>
      </c>
      <c r="S117" s="5">
        <f>IF(SUM(O117,Q117)&gt;0, SUM(O117,Q117), "")</f>
        <v/>
      </c>
      <c r="T117" s="5">
        <f>IF(SUM(P117,R117)&gt;0, SUM(P117,R117), "")</f>
        <v/>
      </c>
      <c r="U117" s="5">
        <f>IF(N117&gt;0, S117-N117, "")</f>
        <v/>
      </c>
      <c r="V117" s="6">
        <f>IF(N117&gt;0, S117/N117, "")</f>
        <v/>
      </c>
      <c r="Y117" s="5" t="n"/>
      <c r="Z117" s="7">
        <f>IF(AND(Y117&gt;0,N117&gt;0), Y117/N117, "")</f>
        <v/>
      </c>
      <c r="AA117" s="7">
        <f>IF(AND(Y117&gt;0,N117&gt;0), N117/(Y117/12), "")</f>
        <v/>
      </c>
      <c r="AB117" s="5">
        <f>IF(N117&gt;0, MAX(N117-S117, 0), "")</f>
        <v/>
      </c>
      <c r="AC117" s="5">
        <f>IF(S117&gt;0, MAX(S117-T117, 0), "")</f>
        <v/>
      </c>
      <c r="AD117">
        <f>IF(V117="", "", IF(V117&gt;1, "Dépassement", IF(V117&gt;=0.9, "À surveiller", "OK")))</f>
        <v/>
      </c>
    </row>
    <row r="118">
      <c r="I118" s="4" t="n"/>
      <c r="J118" s="4" t="n"/>
      <c r="K118" s="4" t="n"/>
      <c r="L118" s="5" t="n"/>
      <c r="M118" s="5" t="n"/>
      <c r="N118" s="5">
        <f>IF(SUM(L118:M118)&gt;0, SUM(L118:M118), "")</f>
        <v/>
      </c>
      <c r="O118" s="5">
        <f>IF(A118&lt;&gt;"", SUMIFS(Dépenses!$K:$K, Dépenses!$B:$B, A118, Dépenses!$C:$C, "CAPEX"), "")</f>
        <v/>
      </c>
      <c r="P118" s="5">
        <f>IF(A118&lt;&gt;"", SUMIFS(Dépenses!$K:$K, Dépenses!$B:$B, A118, Dépenses!$C:$C, "CAPEX", Dépenses!$L:$L, "Payé"), "")</f>
        <v/>
      </c>
      <c r="Q118" s="5">
        <f>IF(A118&lt;&gt;"", SUMIFS(Dépenses!$K:$K, Dépenses!$B:$B, A118, Dépenses!$C:$C, "OPEX"), "")</f>
        <v/>
      </c>
      <c r="R118" s="5">
        <f>IF(A118&lt;&gt;"", SUMIFS(Dépenses!$K:$K, Dépenses!$B:$B, A118, Dépenses!$C:$C, "OPEX", Dépenses!$L:$L, "Payé"), "")</f>
        <v/>
      </c>
      <c r="S118" s="5">
        <f>IF(SUM(O118,Q118)&gt;0, SUM(O118,Q118), "")</f>
        <v/>
      </c>
      <c r="T118" s="5">
        <f>IF(SUM(P118,R118)&gt;0, SUM(P118,R118), "")</f>
        <v/>
      </c>
      <c r="U118" s="5">
        <f>IF(N118&gt;0, S118-N118, "")</f>
        <v/>
      </c>
      <c r="V118" s="6">
        <f>IF(N118&gt;0, S118/N118, "")</f>
        <v/>
      </c>
      <c r="Y118" s="5" t="n"/>
      <c r="Z118" s="7">
        <f>IF(AND(Y118&gt;0,N118&gt;0), Y118/N118, "")</f>
        <v/>
      </c>
      <c r="AA118" s="7">
        <f>IF(AND(Y118&gt;0,N118&gt;0), N118/(Y118/12), "")</f>
        <v/>
      </c>
      <c r="AB118" s="5">
        <f>IF(N118&gt;0, MAX(N118-S118, 0), "")</f>
        <v/>
      </c>
      <c r="AC118" s="5">
        <f>IF(S118&gt;0, MAX(S118-T118, 0), "")</f>
        <v/>
      </c>
      <c r="AD118">
        <f>IF(V118="", "", IF(V118&gt;1, "Dépassement", IF(V118&gt;=0.9, "À surveiller", "OK")))</f>
        <v/>
      </c>
    </row>
    <row r="119">
      <c r="I119" s="4" t="n"/>
      <c r="J119" s="4" t="n"/>
      <c r="K119" s="4" t="n"/>
      <c r="L119" s="5" t="n"/>
      <c r="M119" s="5" t="n"/>
      <c r="N119" s="5">
        <f>IF(SUM(L119:M119)&gt;0, SUM(L119:M119), "")</f>
        <v/>
      </c>
      <c r="O119" s="5">
        <f>IF(A119&lt;&gt;"", SUMIFS(Dépenses!$K:$K, Dépenses!$B:$B, A119, Dépenses!$C:$C, "CAPEX"), "")</f>
        <v/>
      </c>
      <c r="P119" s="5">
        <f>IF(A119&lt;&gt;"", SUMIFS(Dépenses!$K:$K, Dépenses!$B:$B, A119, Dépenses!$C:$C, "CAPEX", Dépenses!$L:$L, "Payé"), "")</f>
        <v/>
      </c>
      <c r="Q119" s="5">
        <f>IF(A119&lt;&gt;"", SUMIFS(Dépenses!$K:$K, Dépenses!$B:$B, A119, Dépenses!$C:$C, "OPEX"), "")</f>
        <v/>
      </c>
      <c r="R119" s="5">
        <f>IF(A119&lt;&gt;"", SUMIFS(Dépenses!$K:$K, Dépenses!$B:$B, A119, Dépenses!$C:$C, "OPEX", Dépenses!$L:$L, "Payé"), "")</f>
        <v/>
      </c>
      <c r="S119" s="5">
        <f>IF(SUM(O119,Q119)&gt;0, SUM(O119,Q119), "")</f>
        <v/>
      </c>
      <c r="T119" s="5">
        <f>IF(SUM(P119,R119)&gt;0, SUM(P119,R119), "")</f>
        <v/>
      </c>
      <c r="U119" s="5">
        <f>IF(N119&gt;0, S119-N119, "")</f>
        <v/>
      </c>
      <c r="V119" s="6">
        <f>IF(N119&gt;0, S119/N119, "")</f>
        <v/>
      </c>
      <c r="Y119" s="5" t="n"/>
      <c r="Z119" s="7">
        <f>IF(AND(Y119&gt;0,N119&gt;0), Y119/N119, "")</f>
        <v/>
      </c>
      <c r="AA119" s="7">
        <f>IF(AND(Y119&gt;0,N119&gt;0), N119/(Y119/12), "")</f>
        <v/>
      </c>
      <c r="AB119" s="5">
        <f>IF(N119&gt;0, MAX(N119-S119, 0), "")</f>
        <v/>
      </c>
      <c r="AC119" s="5">
        <f>IF(S119&gt;0, MAX(S119-T119, 0), "")</f>
        <v/>
      </c>
      <c r="AD119">
        <f>IF(V119="", "", IF(V119&gt;1, "Dépassement", IF(V119&gt;=0.9, "À surveiller", "OK")))</f>
        <v/>
      </c>
    </row>
    <row r="120">
      <c r="I120" s="4" t="n"/>
      <c r="J120" s="4" t="n"/>
      <c r="K120" s="4" t="n"/>
      <c r="L120" s="5" t="n"/>
      <c r="M120" s="5" t="n"/>
      <c r="N120" s="5">
        <f>IF(SUM(L120:M120)&gt;0, SUM(L120:M120), "")</f>
        <v/>
      </c>
      <c r="O120" s="5">
        <f>IF(A120&lt;&gt;"", SUMIFS(Dépenses!$K:$K, Dépenses!$B:$B, A120, Dépenses!$C:$C, "CAPEX"), "")</f>
        <v/>
      </c>
      <c r="P120" s="5">
        <f>IF(A120&lt;&gt;"", SUMIFS(Dépenses!$K:$K, Dépenses!$B:$B, A120, Dépenses!$C:$C, "CAPEX", Dépenses!$L:$L, "Payé"), "")</f>
        <v/>
      </c>
      <c r="Q120" s="5">
        <f>IF(A120&lt;&gt;"", SUMIFS(Dépenses!$K:$K, Dépenses!$B:$B, A120, Dépenses!$C:$C, "OPEX"), "")</f>
        <v/>
      </c>
      <c r="R120" s="5">
        <f>IF(A120&lt;&gt;"", SUMIFS(Dépenses!$K:$K, Dépenses!$B:$B, A120, Dépenses!$C:$C, "OPEX", Dépenses!$L:$L, "Payé"), "")</f>
        <v/>
      </c>
      <c r="S120" s="5">
        <f>IF(SUM(O120,Q120)&gt;0, SUM(O120,Q120), "")</f>
        <v/>
      </c>
      <c r="T120" s="5">
        <f>IF(SUM(P120,R120)&gt;0, SUM(P120,R120), "")</f>
        <v/>
      </c>
      <c r="U120" s="5">
        <f>IF(N120&gt;0, S120-N120, "")</f>
        <v/>
      </c>
      <c r="V120" s="6">
        <f>IF(N120&gt;0, S120/N120, "")</f>
        <v/>
      </c>
      <c r="Y120" s="5" t="n"/>
      <c r="Z120" s="7">
        <f>IF(AND(Y120&gt;0,N120&gt;0), Y120/N120, "")</f>
        <v/>
      </c>
      <c r="AA120" s="7">
        <f>IF(AND(Y120&gt;0,N120&gt;0), N120/(Y120/12), "")</f>
        <v/>
      </c>
      <c r="AB120" s="5">
        <f>IF(N120&gt;0, MAX(N120-S120, 0), "")</f>
        <v/>
      </c>
      <c r="AC120" s="5">
        <f>IF(S120&gt;0, MAX(S120-T120, 0), "")</f>
        <v/>
      </c>
      <c r="AD120">
        <f>IF(V120="", "", IF(V120&gt;1, "Dépassement", IF(V120&gt;=0.9, "À surveiller", "OK")))</f>
        <v/>
      </c>
    </row>
    <row r="121">
      <c r="I121" s="4" t="n"/>
      <c r="J121" s="4" t="n"/>
      <c r="K121" s="4" t="n"/>
      <c r="L121" s="5" t="n"/>
      <c r="M121" s="5" t="n"/>
      <c r="N121" s="5">
        <f>IF(SUM(L121:M121)&gt;0, SUM(L121:M121), "")</f>
        <v/>
      </c>
      <c r="O121" s="5">
        <f>IF(A121&lt;&gt;"", SUMIFS(Dépenses!$K:$K, Dépenses!$B:$B, A121, Dépenses!$C:$C, "CAPEX"), "")</f>
        <v/>
      </c>
      <c r="P121" s="5">
        <f>IF(A121&lt;&gt;"", SUMIFS(Dépenses!$K:$K, Dépenses!$B:$B, A121, Dépenses!$C:$C, "CAPEX", Dépenses!$L:$L, "Payé"), "")</f>
        <v/>
      </c>
      <c r="Q121" s="5">
        <f>IF(A121&lt;&gt;"", SUMIFS(Dépenses!$K:$K, Dépenses!$B:$B, A121, Dépenses!$C:$C, "OPEX"), "")</f>
        <v/>
      </c>
      <c r="R121" s="5">
        <f>IF(A121&lt;&gt;"", SUMIFS(Dépenses!$K:$K, Dépenses!$B:$B, A121, Dépenses!$C:$C, "OPEX", Dépenses!$L:$L, "Payé"), "")</f>
        <v/>
      </c>
      <c r="S121" s="5">
        <f>IF(SUM(O121,Q121)&gt;0, SUM(O121,Q121), "")</f>
        <v/>
      </c>
      <c r="T121" s="5">
        <f>IF(SUM(P121,R121)&gt;0, SUM(P121,R121), "")</f>
        <v/>
      </c>
      <c r="U121" s="5">
        <f>IF(N121&gt;0, S121-N121, "")</f>
        <v/>
      </c>
      <c r="V121" s="6">
        <f>IF(N121&gt;0, S121/N121, "")</f>
        <v/>
      </c>
      <c r="Y121" s="5" t="n"/>
      <c r="Z121" s="7">
        <f>IF(AND(Y121&gt;0,N121&gt;0), Y121/N121, "")</f>
        <v/>
      </c>
      <c r="AA121" s="7">
        <f>IF(AND(Y121&gt;0,N121&gt;0), N121/(Y121/12), "")</f>
        <v/>
      </c>
      <c r="AB121" s="5">
        <f>IF(N121&gt;0, MAX(N121-S121, 0), "")</f>
        <v/>
      </c>
      <c r="AC121" s="5">
        <f>IF(S121&gt;0, MAX(S121-T121, 0), "")</f>
        <v/>
      </c>
      <c r="AD121">
        <f>IF(V121="", "", IF(V121&gt;1, "Dépassement", IF(V121&gt;=0.9, "À surveiller", "OK")))</f>
        <v/>
      </c>
    </row>
    <row r="122">
      <c r="I122" s="4" t="n"/>
      <c r="J122" s="4" t="n"/>
      <c r="K122" s="4" t="n"/>
      <c r="L122" s="5" t="n"/>
      <c r="M122" s="5" t="n"/>
      <c r="N122" s="5">
        <f>IF(SUM(L122:M122)&gt;0, SUM(L122:M122), "")</f>
        <v/>
      </c>
      <c r="O122" s="5">
        <f>IF(A122&lt;&gt;"", SUMIFS(Dépenses!$K:$K, Dépenses!$B:$B, A122, Dépenses!$C:$C, "CAPEX"), "")</f>
        <v/>
      </c>
      <c r="P122" s="5">
        <f>IF(A122&lt;&gt;"", SUMIFS(Dépenses!$K:$K, Dépenses!$B:$B, A122, Dépenses!$C:$C, "CAPEX", Dépenses!$L:$L, "Payé"), "")</f>
        <v/>
      </c>
      <c r="Q122" s="5">
        <f>IF(A122&lt;&gt;"", SUMIFS(Dépenses!$K:$K, Dépenses!$B:$B, A122, Dépenses!$C:$C, "OPEX"), "")</f>
        <v/>
      </c>
      <c r="R122" s="5">
        <f>IF(A122&lt;&gt;"", SUMIFS(Dépenses!$K:$K, Dépenses!$B:$B, A122, Dépenses!$C:$C, "OPEX", Dépenses!$L:$L, "Payé"), "")</f>
        <v/>
      </c>
      <c r="S122" s="5">
        <f>IF(SUM(O122,Q122)&gt;0, SUM(O122,Q122), "")</f>
        <v/>
      </c>
      <c r="T122" s="5">
        <f>IF(SUM(P122,R122)&gt;0, SUM(P122,R122), "")</f>
        <v/>
      </c>
      <c r="U122" s="5">
        <f>IF(N122&gt;0, S122-N122, "")</f>
        <v/>
      </c>
      <c r="V122" s="6">
        <f>IF(N122&gt;0, S122/N122, "")</f>
        <v/>
      </c>
      <c r="Y122" s="5" t="n"/>
      <c r="Z122" s="7">
        <f>IF(AND(Y122&gt;0,N122&gt;0), Y122/N122, "")</f>
        <v/>
      </c>
      <c r="AA122" s="7">
        <f>IF(AND(Y122&gt;0,N122&gt;0), N122/(Y122/12), "")</f>
        <v/>
      </c>
      <c r="AB122" s="5">
        <f>IF(N122&gt;0, MAX(N122-S122, 0), "")</f>
        <v/>
      </c>
      <c r="AC122" s="5">
        <f>IF(S122&gt;0, MAX(S122-T122, 0), "")</f>
        <v/>
      </c>
      <c r="AD122">
        <f>IF(V122="", "", IF(V122&gt;1, "Dépassement", IF(V122&gt;=0.9, "À surveiller", "OK")))</f>
        <v/>
      </c>
    </row>
    <row r="123">
      <c r="I123" s="4" t="n"/>
      <c r="J123" s="4" t="n"/>
      <c r="K123" s="4" t="n"/>
      <c r="L123" s="5" t="n"/>
      <c r="M123" s="5" t="n"/>
      <c r="N123" s="5">
        <f>IF(SUM(L123:M123)&gt;0, SUM(L123:M123), "")</f>
        <v/>
      </c>
      <c r="O123" s="5">
        <f>IF(A123&lt;&gt;"", SUMIFS(Dépenses!$K:$K, Dépenses!$B:$B, A123, Dépenses!$C:$C, "CAPEX"), "")</f>
        <v/>
      </c>
      <c r="P123" s="5">
        <f>IF(A123&lt;&gt;"", SUMIFS(Dépenses!$K:$K, Dépenses!$B:$B, A123, Dépenses!$C:$C, "CAPEX", Dépenses!$L:$L, "Payé"), "")</f>
        <v/>
      </c>
      <c r="Q123" s="5">
        <f>IF(A123&lt;&gt;"", SUMIFS(Dépenses!$K:$K, Dépenses!$B:$B, A123, Dépenses!$C:$C, "OPEX"), "")</f>
        <v/>
      </c>
      <c r="R123" s="5">
        <f>IF(A123&lt;&gt;"", SUMIFS(Dépenses!$K:$K, Dépenses!$B:$B, A123, Dépenses!$C:$C, "OPEX", Dépenses!$L:$L, "Payé"), "")</f>
        <v/>
      </c>
      <c r="S123" s="5">
        <f>IF(SUM(O123,Q123)&gt;0, SUM(O123,Q123), "")</f>
        <v/>
      </c>
      <c r="T123" s="5">
        <f>IF(SUM(P123,R123)&gt;0, SUM(P123,R123), "")</f>
        <v/>
      </c>
      <c r="U123" s="5">
        <f>IF(N123&gt;0, S123-N123, "")</f>
        <v/>
      </c>
      <c r="V123" s="6">
        <f>IF(N123&gt;0, S123/N123, "")</f>
        <v/>
      </c>
      <c r="Y123" s="5" t="n"/>
      <c r="Z123" s="7">
        <f>IF(AND(Y123&gt;0,N123&gt;0), Y123/N123, "")</f>
        <v/>
      </c>
      <c r="AA123" s="7">
        <f>IF(AND(Y123&gt;0,N123&gt;0), N123/(Y123/12), "")</f>
        <v/>
      </c>
      <c r="AB123" s="5">
        <f>IF(N123&gt;0, MAX(N123-S123, 0), "")</f>
        <v/>
      </c>
      <c r="AC123" s="5">
        <f>IF(S123&gt;0, MAX(S123-T123, 0), "")</f>
        <v/>
      </c>
      <c r="AD123">
        <f>IF(V123="", "", IF(V123&gt;1, "Dépassement", IF(V123&gt;=0.9, "À surveiller", "OK")))</f>
        <v/>
      </c>
    </row>
    <row r="124">
      <c r="I124" s="4" t="n"/>
      <c r="J124" s="4" t="n"/>
      <c r="K124" s="4" t="n"/>
      <c r="L124" s="5" t="n"/>
      <c r="M124" s="5" t="n"/>
      <c r="N124" s="5">
        <f>IF(SUM(L124:M124)&gt;0, SUM(L124:M124), "")</f>
        <v/>
      </c>
      <c r="O124" s="5">
        <f>IF(A124&lt;&gt;"", SUMIFS(Dépenses!$K:$K, Dépenses!$B:$B, A124, Dépenses!$C:$C, "CAPEX"), "")</f>
        <v/>
      </c>
      <c r="P124" s="5">
        <f>IF(A124&lt;&gt;"", SUMIFS(Dépenses!$K:$K, Dépenses!$B:$B, A124, Dépenses!$C:$C, "CAPEX", Dépenses!$L:$L, "Payé"), "")</f>
        <v/>
      </c>
      <c r="Q124" s="5">
        <f>IF(A124&lt;&gt;"", SUMIFS(Dépenses!$K:$K, Dépenses!$B:$B, A124, Dépenses!$C:$C, "OPEX"), "")</f>
        <v/>
      </c>
      <c r="R124" s="5">
        <f>IF(A124&lt;&gt;"", SUMIFS(Dépenses!$K:$K, Dépenses!$B:$B, A124, Dépenses!$C:$C, "OPEX", Dépenses!$L:$L, "Payé"), "")</f>
        <v/>
      </c>
      <c r="S124" s="5">
        <f>IF(SUM(O124,Q124)&gt;0, SUM(O124,Q124), "")</f>
        <v/>
      </c>
      <c r="T124" s="5">
        <f>IF(SUM(P124,R124)&gt;0, SUM(P124,R124), "")</f>
        <v/>
      </c>
      <c r="U124" s="5">
        <f>IF(N124&gt;0, S124-N124, "")</f>
        <v/>
      </c>
      <c r="V124" s="6">
        <f>IF(N124&gt;0, S124/N124, "")</f>
        <v/>
      </c>
      <c r="Y124" s="5" t="n"/>
      <c r="Z124" s="7">
        <f>IF(AND(Y124&gt;0,N124&gt;0), Y124/N124, "")</f>
        <v/>
      </c>
      <c r="AA124" s="7">
        <f>IF(AND(Y124&gt;0,N124&gt;0), N124/(Y124/12), "")</f>
        <v/>
      </c>
      <c r="AB124" s="5">
        <f>IF(N124&gt;0, MAX(N124-S124, 0), "")</f>
        <v/>
      </c>
      <c r="AC124" s="5">
        <f>IF(S124&gt;0, MAX(S124-T124, 0), "")</f>
        <v/>
      </c>
      <c r="AD124">
        <f>IF(V124="", "", IF(V124&gt;1, "Dépassement", IF(V124&gt;=0.9, "À surveiller", "OK")))</f>
        <v/>
      </c>
    </row>
    <row r="125">
      <c r="I125" s="4" t="n"/>
      <c r="J125" s="4" t="n"/>
      <c r="K125" s="4" t="n"/>
      <c r="L125" s="5" t="n"/>
      <c r="M125" s="5" t="n"/>
      <c r="N125" s="5">
        <f>IF(SUM(L125:M125)&gt;0, SUM(L125:M125), "")</f>
        <v/>
      </c>
      <c r="O125" s="5">
        <f>IF(A125&lt;&gt;"", SUMIFS(Dépenses!$K:$K, Dépenses!$B:$B, A125, Dépenses!$C:$C, "CAPEX"), "")</f>
        <v/>
      </c>
      <c r="P125" s="5">
        <f>IF(A125&lt;&gt;"", SUMIFS(Dépenses!$K:$K, Dépenses!$B:$B, A125, Dépenses!$C:$C, "CAPEX", Dépenses!$L:$L, "Payé"), "")</f>
        <v/>
      </c>
      <c r="Q125" s="5">
        <f>IF(A125&lt;&gt;"", SUMIFS(Dépenses!$K:$K, Dépenses!$B:$B, A125, Dépenses!$C:$C, "OPEX"), "")</f>
        <v/>
      </c>
      <c r="R125" s="5">
        <f>IF(A125&lt;&gt;"", SUMIFS(Dépenses!$K:$K, Dépenses!$B:$B, A125, Dépenses!$C:$C, "OPEX", Dépenses!$L:$L, "Payé"), "")</f>
        <v/>
      </c>
      <c r="S125" s="5">
        <f>IF(SUM(O125,Q125)&gt;0, SUM(O125,Q125), "")</f>
        <v/>
      </c>
      <c r="T125" s="5">
        <f>IF(SUM(P125,R125)&gt;0, SUM(P125,R125), "")</f>
        <v/>
      </c>
      <c r="U125" s="5">
        <f>IF(N125&gt;0, S125-N125, "")</f>
        <v/>
      </c>
      <c r="V125" s="6">
        <f>IF(N125&gt;0, S125/N125, "")</f>
        <v/>
      </c>
      <c r="Y125" s="5" t="n"/>
      <c r="Z125" s="7">
        <f>IF(AND(Y125&gt;0,N125&gt;0), Y125/N125, "")</f>
        <v/>
      </c>
      <c r="AA125" s="7">
        <f>IF(AND(Y125&gt;0,N125&gt;0), N125/(Y125/12), "")</f>
        <v/>
      </c>
      <c r="AB125" s="5">
        <f>IF(N125&gt;0, MAX(N125-S125, 0), "")</f>
        <v/>
      </c>
      <c r="AC125" s="5">
        <f>IF(S125&gt;0, MAX(S125-T125, 0), "")</f>
        <v/>
      </c>
      <c r="AD125">
        <f>IF(V125="", "", IF(V125&gt;1, "Dépassement", IF(V125&gt;=0.9, "À surveiller", "OK")))</f>
        <v/>
      </c>
    </row>
    <row r="126">
      <c r="I126" s="4" t="n"/>
      <c r="J126" s="4" t="n"/>
      <c r="K126" s="4" t="n"/>
      <c r="L126" s="5" t="n"/>
      <c r="M126" s="5" t="n"/>
      <c r="N126" s="5">
        <f>IF(SUM(L126:M126)&gt;0, SUM(L126:M126), "")</f>
        <v/>
      </c>
      <c r="O126" s="5">
        <f>IF(A126&lt;&gt;"", SUMIFS(Dépenses!$K:$K, Dépenses!$B:$B, A126, Dépenses!$C:$C, "CAPEX"), "")</f>
        <v/>
      </c>
      <c r="P126" s="5">
        <f>IF(A126&lt;&gt;"", SUMIFS(Dépenses!$K:$K, Dépenses!$B:$B, A126, Dépenses!$C:$C, "CAPEX", Dépenses!$L:$L, "Payé"), "")</f>
        <v/>
      </c>
      <c r="Q126" s="5">
        <f>IF(A126&lt;&gt;"", SUMIFS(Dépenses!$K:$K, Dépenses!$B:$B, A126, Dépenses!$C:$C, "OPEX"), "")</f>
        <v/>
      </c>
      <c r="R126" s="5">
        <f>IF(A126&lt;&gt;"", SUMIFS(Dépenses!$K:$K, Dépenses!$B:$B, A126, Dépenses!$C:$C, "OPEX", Dépenses!$L:$L, "Payé"), "")</f>
        <v/>
      </c>
      <c r="S126" s="5">
        <f>IF(SUM(O126,Q126)&gt;0, SUM(O126,Q126), "")</f>
        <v/>
      </c>
      <c r="T126" s="5">
        <f>IF(SUM(P126,R126)&gt;0, SUM(P126,R126), "")</f>
        <v/>
      </c>
      <c r="U126" s="5">
        <f>IF(N126&gt;0, S126-N126, "")</f>
        <v/>
      </c>
      <c r="V126" s="6">
        <f>IF(N126&gt;0, S126/N126, "")</f>
        <v/>
      </c>
      <c r="Y126" s="5" t="n"/>
      <c r="Z126" s="7">
        <f>IF(AND(Y126&gt;0,N126&gt;0), Y126/N126, "")</f>
        <v/>
      </c>
      <c r="AA126" s="7">
        <f>IF(AND(Y126&gt;0,N126&gt;0), N126/(Y126/12), "")</f>
        <v/>
      </c>
      <c r="AB126" s="5">
        <f>IF(N126&gt;0, MAX(N126-S126, 0), "")</f>
        <v/>
      </c>
      <c r="AC126" s="5">
        <f>IF(S126&gt;0, MAX(S126-T126, 0), "")</f>
        <v/>
      </c>
      <c r="AD126">
        <f>IF(V126="", "", IF(V126&gt;1, "Dépassement", IF(V126&gt;=0.9, "À surveiller", "OK")))</f>
        <v/>
      </c>
    </row>
    <row r="127">
      <c r="I127" s="4" t="n"/>
      <c r="J127" s="4" t="n"/>
      <c r="K127" s="4" t="n"/>
      <c r="L127" s="5" t="n"/>
      <c r="M127" s="5" t="n"/>
      <c r="N127" s="5">
        <f>IF(SUM(L127:M127)&gt;0, SUM(L127:M127), "")</f>
        <v/>
      </c>
      <c r="O127" s="5">
        <f>IF(A127&lt;&gt;"", SUMIFS(Dépenses!$K:$K, Dépenses!$B:$B, A127, Dépenses!$C:$C, "CAPEX"), "")</f>
        <v/>
      </c>
      <c r="P127" s="5">
        <f>IF(A127&lt;&gt;"", SUMIFS(Dépenses!$K:$K, Dépenses!$B:$B, A127, Dépenses!$C:$C, "CAPEX", Dépenses!$L:$L, "Payé"), "")</f>
        <v/>
      </c>
      <c r="Q127" s="5">
        <f>IF(A127&lt;&gt;"", SUMIFS(Dépenses!$K:$K, Dépenses!$B:$B, A127, Dépenses!$C:$C, "OPEX"), "")</f>
        <v/>
      </c>
      <c r="R127" s="5">
        <f>IF(A127&lt;&gt;"", SUMIFS(Dépenses!$K:$K, Dépenses!$B:$B, A127, Dépenses!$C:$C, "OPEX", Dépenses!$L:$L, "Payé"), "")</f>
        <v/>
      </c>
      <c r="S127" s="5">
        <f>IF(SUM(O127,Q127)&gt;0, SUM(O127,Q127), "")</f>
        <v/>
      </c>
      <c r="T127" s="5">
        <f>IF(SUM(P127,R127)&gt;0, SUM(P127,R127), "")</f>
        <v/>
      </c>
      <c r="U127" s="5">
        <f>IF(N127&gt;0, S127-N127, "")</f>
        <v/>
      </c>
      <c r="V127" s="6">
        <f>IF(N127&gt;0, S127/N127, "")</f>
        <v/>
      </c>
      <c r="Y127" s="5" t="n"/>
      <c r="Z127" s="7">
        <f>IF(AND(Y127&gt;0,N127&gt;0), Y127/N127, "")</f>
        <v/>
      </c>
      <c r="AA127" s="7">
        <f>IF(AND(Y127&gt;0,N127&gt;0), N127/(Y127/12), "")</f>
        <v/>
      </c>
      <c r="AB127" s="5">
        <f>IF(N127&gt;0, MAX(N127-S127, 0), "")</f>
        <v/>
      </c>
      <c r="AC127" s="5">
        <f>IF(S127&gt;0, MAX(S127-T127, 0), "")</f>
        <v/>
      </c>
      <c r="AD127">
        <f>IF(V127="", "", IF(V127&gt;1, "Dépassement", IF(V127&gt;=0.9, "À surveiller", "OK")))</f>
        <v/>
      </c>
    </row>
    <row r="128">
      <c r="I128" s="4" t="n"/>
      <c r="J128" s="4" t="n"/>
      <c r="K128" s="4" t="n"/>
      <c r="L128" s="5" t="n"/>
      <c r="M128" s="5" t="n"/>
      <c r="N128" s="5">
        <f>IF(SUM(L128:M128)&gt;0, SUM(L128:M128), "")</f>
        <v/>
      </c>
      <c r="O128" s="5">
        <f>IF(A128&lt;&gt;"", SUMIFS(Dépenses!$K:$K, Dépenses!$B:$B, A128, Dépenses!$C:$C, "CAPEX"), "")</f>
        <v/>
      </c>
      <c r="P128" s="5">
        <f>IF(A128&lt;&gt;"", SUMIFS(Dépenses!$K:$K, Dépenses!$B:$B, A128, Dépenses!$C:$C, "CAPEX", Dépenses!$L:$L, "Payé"), "")</f>
        <v/>
      </c>
      <c r="Q128" s="5">
        <f>IF(A128&lt;&gt;"", SUMIFS(Dépenses!$K:$K, Dépenses!$B:$B, A128, Dépenses!$C:$C, "OPEX"), "")</f>
        <v/>
      </c>
      <c r="R128" s="5">
        <f>IF(A128&lt;&gt;"", SUMIFS(Dépenses!$K:$K, Dépenses!$B:$B, A128, Dépenses!$C:$C, "OPEX", Dépenses!$L:$L, "Payé"), "")</f>
        <v/>
      </c>
      <c r="S128" s="5">
        <f>IF(SUM(O128,Q128)&gt;0, SUM(O128,Q128), "")</f>
        <v/>
      </c>
      <c r="T128" s="5">
        <f>IF(SUM(P128,R128)&gt;0, SUM(P128,R128), "")</f>
        <v/>
      </c>
      <c r="U128" s="5">
        <f>IF(N128&gt;0, S128-N128, "")</f>
        <v/>
      </c>
      <c r="V128" s="6">
        <f>IF(N128&gt;0, S128/N128, "")</f>
        <v/>
      </c>
      <c r="Y128" s="5" t="n"/>
      <c r="Z128" s="7">
        <f>IF(AND(Y128&gt;0,N128&gt;0), Y128/N128, "")</f>
        <v/>
      </c>
      <c r="AA128" s="7">
        <f>IF(AND(Y128&gt;0,N128&gt;0), N128/(Y128/12), "")</f>
        <v/>
      </c>
      <c r="AB128" s="5">
        <f>IF(N128&gt;0, MAX(N128-S128, 0), "")</f>
        <v/>
      </c>
      <c r="AC128" s="5">
        <f>IF(S128&gt;0, MAX(S128-T128, 0), "")</f>
        <v/>
      </c>
      <c r="AD128">
        <f>IF(V128="", "", IF(V128&gt;1, "Dépassement", IF(V128&gt;=0.9, "À surveiller", "OK")))</f>
        <v/>
      </c>
    </row>
    <row r="129">
      <c r="I129" s="4" t="n"/>
      <c r="J129" s="4" t="n"/>
      <c r="K129" s="4" t="n"/>
      <c r="L129" s="5" t="n"/>
      <c r="M129" s="5" t="n"/>
      <c r="N129" s="5">
        <f>IF(SUM(L129:M129)&gt;0, SUM(L129:M129), "")</f>
        <v/>
      </c>
      <c r="O129" s="5">
        <f>IF(A129&lt;&gt;"", SUMIFS(Dépenses!$K:$K, Dépenses!$B:$B, A129, Dépenses!$C:$C, "CAPEX"), "")</f>
        <v/>
      </c>
      <c r="P129" s="5">
        <f>IF(A129&lt;&gt;"", SUMIFS(Dépenses!$K:$K, Dépenses!$B:$B, A129, Dépenses!$C:$C, "CAPEX", Dépenses!$L:$L, "Payé"), "")</f>
        <v/>
      </c>
      <c r="Q129" s="5">
        <f>IF(A129&lt;&gt;"", SUMIFS(Dépenses!$K:$K, Dépenses!$B:$B, A129, Dépenses!$C:$C, "OPEX"), "")</f>
        <v/>
      </c>
      <c r="R129" s="5">
        <f>IF(A129&lt;&gt;"", SUMIFS(Dépenses!$K:$K, Dépenses!$B:$B, A129, Dépenses!$C:$C, "OPEX", Dépenses!$L:$L, "Payé"), "")</f>
        <v/>
      </c>
      <c r="S129" s="5">
        <f>IF(SUM(O129,Q129)&gt;0, SUM(O129,Q129), "")</f>
        <v/>
      </c>
      <c r="T129" s="5">
        <f>IF(SUM(P129,R129)&gt;0, SUM(P129,R129), "")</f>
        <v/>
      </c>
      <c r="U129" s="5">
        <f>IF(N129&gt;0, S129-N129, "")</f>
        <v/>
      </c>
      <c r="V129" s="6">
        <f>IF(N129&gt;0, S129/N129, "")</f>
        <v/>
      </c>
      <c r="Y129" s="5" t="n"/>
      <c r="Z129" s="7">
        <f>IF(AND(Y129&gt;0,N129&gt;0), Y129/N129, "")</f>
        <v/>
      </c>
      <c r="AA129" s="7">
        <f>IF(AND(Y129&gt;0,N129&gt;0), N129/(Y129/12), "")</f>
        <v/>
      </c>
      <c r="AB129" s="5">
        <f>IF(N129&gt;0, MAX(N129-S129, 0), "")</f>
        <v/>
      </c>
      <c r="AC129" s="5">
        <f>IF(S129&gt;0, MAX(S129-T129, 0), "")</f>
        <v/>
      </c>
      <c r="AD129">
        <f>IF(V129="", "", IF(V129&gt;1, "Dépassement", IF(V129&gt;=0.9, "À surveiller", "OK")))</f>
        <v/>
      </c>
    </row>
    <row r="130">
      <c r="I130" s="4" t="n"/>
      <c r="J130" s="4" t="n"/>
      <c r="K130" s="4" t="n"/>
      <c r="L130" s="5" t="n"/>
      <c r="M130" s="5" t="n"/>
      <c r="N130" s="5">
        <f>IF(SUM(L130:M130)&gt;0, SUM(L130:M130), "")</f>
        <v/>
      </c>
      <c r="O130" s="5">
        <f>IF(A130&lt;&gt;"", SUMIFS(Dépenses!$K:$K, Dépenses!$B:$B, A130, Dépenses!$C:$C, "CAPEX"), "")</f>
        <v/>
      </c>
      <c r="P130" s="5">
        <f>IF(A130&lt;&gt;"", SUMIFS(Dépenses!$K:$K, Dépenses!$B:$B, A130, Dépenses!$C:$C, "CAPEX", Dépenses!$L:$L, "Payé"), "")</f>
        <v/>
      </c>
      <c r="Q130" s="5">
        <f>IF(A130&lt;&gt;"", SUMIFS(Dépenses!$K:$K, Dépenses!$B:$B, A130, Dépenses!$C:$C, "OPEX"), "")</f>
        <v/>
      </c>
      <c r="R130" s="5">
        <f>IF(A130&lt;&gt;"", SUMIFS(Dépenses!$K:$K, Dépenses!$B:$B, A130, Dépenses!$C:$C, "OPEX", Dépenses!$L:$L, "Payé"), "")</f>
        <v/>
      </c>
      <c r="S130" s="5">
        <f>IF(SUM(O130,Q130)&gt;0, SUM(O130,Q130), "")</f>
        <v/>
      </c>
      <c r="T130" s="5">
        <f>IF(SUM(P130,R130)&gt;0, SUM(P130,R130), "")</f>
        <v/>
      </c>
      <c r="U130" s="5">
        <f>IF(N130&gt;0, S130-N130, "")</f>
        <v/>
      </c>
      <c r="V130" s="6">
        <f>IF(N130&gt;0, S130/N130, "")</f>
        <v/>
      </c>
      <c r="Y130" s="5" t="n"/>
      <c r="Z130" s="7">
        <f>IF(AND(Y130&gt;0,N130&gt;0), Y130/N130, "")</f>
        <v/>
      </c>
      <c r="AA130" s="7">
        <f>IF(AND(Y130&gt;0,N130&gt;0), N130/(Y130/12), "")</f>
        <v/>
      </c>
      <c r="AB130" s="5">
        <f>IF(N130&gt;0, MAX(N130-S130, 0), "")</f>
        <v/>
      </c>
      <c r="AC130" s="5">
        <f>IF(S130&gt;0, MAX(S130-T130, 0), "")</f>
        <v/>
      </c>
      <c r="AD130">
        <f>IF(V130="", "", IF(V130&gt;1, "Dépassement", IF(V130&gt;=0.9, "À surveiller", "OK")))</f>
        <v/>
      </c>
    </row>
    <row r="131">
      <c r="I131" s="4" t="n"/>
      <c r="J131" s="4" t="n"/>
      <c r="K131" s="4" t="n"/>
      <c r="L131" s="5" t="n"/>
      <c r="M131" s="5" t="n"/>
      <c r="N131" s="5">
        <f>IF(SUM(L131:M131)&gt;0, SUM(L131:M131), "")</f>
        <v/>
      </c>
      <c r="O131" s="5">
        <f>IF(A131&lt;&gt;"", SUMIFS(Dépenses!$K:$K, Dépenses!$B:$B, A131, Dépenses!$C:$C, "CAPEX"), "")</f>
        <v/>
      </c>
      <c r="P131" s="5">
        <f>IF(A131&lt;&gt;"", SUMIFS(Dépenses!$K:$K, Dépenses!$B:$B, A131, Dépenses!$C:$C, "CAPEX", Dépenses!$L:$L, "Payé"), "")</f>
        <v/>
      </c>
      <c r="Q131" s="5">
        <f>IF(A131&lt;&gt;"", SUMIFS(Dépenses!$K:$K, Dépenses!$B:$B, A131, Dépenses!$C:$C, "OPEX"), "")</f>
        <v/>
      </c>
      <c r="R131" s="5">
        <f>IF(A131&lt;&gt;"", SUMIFS(Dépenses!$K:$K, Dépenses!$B:$B, A131, Dépenses!$C:$C, "OPEX", Dépenses!$L:$L, "Payé"), "")</f>
        <v/>
      </c>
      <c r="S131" s="5">
        <f>IF(SUM(O131,Q131)&gt;0, SUM(O131,Q131), "")</f>
        <v/>
      </c>
      <c r="T131" s="5">
        <f>IF(SUM(P131,R131)&gt;0, SUM(P131,R131), "")</f>
        <v/>
      </c>
      <c r="U131" s="5">
        <f>IF(N131&gt;0, S131-N131, "")</f>
        <v/>
      </c>
      <c r="V131" s="6">
        <f>IF(N131&gt;0, S131/N131, "")</f>
        <v/>
      </c>
      <c r="Y131" s="5" t="n"/>
      <c r="Z131" s="7">
        <f>IF(AND(Y131&gt;0,N131&gt;0), Y131/N131, "")</f>
        <v/>
      </c>
      <c r="AA131" s="7">
        <f>IF(AND(Y131&gt;0,N131&gt;0), N131/(Y131/12), "")</f>
        <v/>
      </c>
      <c r="AB131" s="5">
        <f>IF(N131&gt;0, MAX(N131-S131, 0), "")</f>
        <v/>
      </c>
      <c r="AC131" s="5">
        <f>IF(S131&gt;0, MAX(S131-T131, 0), "")</f>
        <v/>
      </c>
      <c r="AD131">
        <f>IF(V131="", "", IF(V131&gt;1, "Dépassement", IF(V131&gt;=0.9, "À surveiller", "OK")))</f>
        <v/>
      </c>
    </row>
    <row r="132">
      <c r="I132" s="4" t="n"/>
      <c r="J132" s="4" t="n"/>
      <c r="K132" s="4" t="n"/>
      <c r="L132" s="5" t="n"/>
      <c r="M132" s="5" t="n"/>
      <c r="N132" s="5">
        <f>IF(SUM(L132:M132)&gt;0, SUM(L132:M132), "")</f>
        <v/>
      </c>
      <c r="O132" s="5">
        <f>IF(A132&lt;&gt;"", SUMIFS(Dépenses!$K:$K, Dépenses!$B:$B, A132, Dépenses!$C:$C, "CAPEX"), "")</f>
        <v/>
      </c>
      <c r="P132" s="5">
        <f>IF(A132&lt;&gt;"", SUMIFS(Dépenses!$K:$K, Dépenses!$B:$B, A132, Dépenses!$C:$C, "CAPEX", Dépenses!$L:$L, "Payé"), "")</f>
        <v/>
      </c>
      <c r="Q132" s="5">
        <f>IF(A132&lt;&gt;"", SUMIFS(Dépenses!$K:$K, Dépenses!$B:$B, A132, Dépenses!$C:$C, "OPEX"), "")</f>
        <v/>
      </c>
      <c r="R132" s="5">
        <f>IF(A132&lt;&gt;"", SUMIFS(Dépenses!$K:$K, Dépenses!$B:$B, A132, Dépenses!$C:$C, "OPEX", Dépenses!$L:$L, "Payé"), "")</f>
        <v/>
      </c>
      <c r="S132" s="5">
        <f>IF(SUM(O132,Q132)&gt;0, SUM(O132,Q132), "")</f>
        <v/>
      </c>
      <c r="T132" s="5">
        <f>IF(SUM(P132,R132)&gt;0, SUM(P132,R132), "")</f>
        <v/>
      </c>
      <c r="U132" s="5">
        <f>IF(N132&gt;0, S132-N132, "")</f>
        <v/>
      </c>
      <c r="V132" s="6">
        <f>IF(N132&gt;0, S132/N132, "")</f>
        <v/>
      </c>
      <c r="Y132" s="5" t="n"/>
      <c r="Z132" s="7">
        <f>IF(AND(Y132&gt;0,N132&gt;0), Y132/N132, "")</f>
        <v/>
      </c>
      <c r="AA132" s="7">
        <f>IF(AND(Y132&gt;0,N132&gt;0), N132/(Y132/12), "")</f>
        <v/>
      </c>
      <c r="AB132" s="5">
        <f>IF(N132&gt;0, MAX(N132-S132, 0), "")</f>
        <v/>
      </c>
      <c r="AC132" s="5">
        <f>IF(S132&gt;0, MAX(S132-T132, 0), "")</f>
        <v/>
      </c>
      <c r="AD132">
        <f>IF(V132="", "", IF(V132&gt;1, "Dépassement", IF(V132&gt;=0.9, "À surveiller", "OK")))</f>
        <v/>
      </c>
    </row>
    <row r="133">
      <c r="I133" s="4" t="n"/>
      <c r="J133" s="4" t="n"/>
      <c r="K133" s="4" t="n"/>
      <c r="L133" s="5" t="n"/>
      <c r="M133" s="5" t="n"/>
      <c r="N133" s="5">
        <f>IF(SUM(L133:M133)&gt;0, SUM(L133:M133), "")</f>
        <v/>
      </c>
      <c r="O133" s="5">
        <f>IF(A133&lt;&gt;"", SUMIFS(Dépenses!$K:$K, Dépenses!$B:$B, A133, Dépenses!$C:$C, "CAPEX"), "")</f>
        <v/>
      </c>
      <c r="P133" s="5">
        <f>IF(A133&lt;&gt;"", SUMIFS(Dépenses!$K:$K, Dépenses!$B:$B, A133, Dépenses!$C:$C, "CAPEX", Dépenses!$L:$L, "Payé"), "")</f>
        <v/>
      </c>
      <c r="Q133" s="5">
        <f>IF(A133&lt;&gt;"", SUMIFS(Dépenses!$K:$K, Dépenses!$B:$B, A133, Dépenses!$C:$C, "OPEX"), "")</f>
        <v/>
      </c>
      <c r="R133" s="5">
        <f>IF(A133&lt;&gt;"", SUMIFS(Dépenses!$K:$K, Dépenses!$B:$B, A133, Dépenses!$C:$C, "OPEX", Dépenses!$L:$L, "Payé"), "")</f>
        <v/>
      </c>
      <c r="S133" s="5">
        <f>IF(SUM(O133,Q133)&gt;0, SUM(O133,Q133), "")</f>
        <v/>
      </c>
      <c r="T133" s="5">
        <f>IF(SUM(P133,R133)&gt;0, SUM(P133,R133), "")</f>
        <v/>
      </c>
      <c r="U133" s="5">
        <f>IF(N133&gt;0, S133-N133, "")</f>
        <v/>
      </c>
      <c r="V133" s="6">
        <f>IF(N133&gt;0, S133/N133, "")</f>
        <v/>
      </c>
      <c r="Y133" s="5" t="n"/>
      <c r="Z133" s="7">
        <f>IF(AND(Y133&gt;0,N133&gt;0), Y133/N133, "")</f>
        <v/>
      </c>
      <c r="AA133" s="7">
        <f>IF(AND(Y133&gt;0,N133&gt;0), N133/(Y133/12), "")</f>
        <v/>
      </c>
      <c r="AB133" s="5">
        <f>IF(N133&gt;0, MAX(N133-S133, 0), "")</f>
        <v/>
      </c>
      <c r="AC133" s="5">
        <f>IF(S133&gt;0, MAX(S133-T133, 0), "")</f>
        <v/>
      </c>
      <c r="AD133">
        <f>IF(V133="", "", IF(V133&gt;1, "Dépassement", IF(V133&gt;=0.9, "À surveiller", "OK")))</f>
        <v/>
      </c>
    </row>
    <row r="134">
      <c r="I134" s="4" t="n"/>
      <c r="J134" s="4" t="n"/>
      <c r="K134" s="4" t="n"/>
      <c r="L134" s="5" t="n"/>
      <c r="M134" s="5" t="n"/>
      <c r="N134" s="5">
        <f>IF(SUM(L134:M134)&gt;0, SUM(L134:M134), "")</f>
        <v/>
      </c>
      <c r="O134" s="5">
        <f>IF(A134&lt;&gt;"", SUMIFS(Dépenses!$K:$K, Dépenses!$B:$B, A134, Dépenses!$C:$C, "CAPEX"), "")</f>
        <v/>
      </c>
      <c r="P134" s="5">
        <f>IF(A134&lt;&gt;"", SUMIFS(Dépenses!$K:$K, Dépenses!$B:$B, A134, Dépenses!$C:$C, "CAPEX", Dépenses!$L:$L, "Payé"), "")</f>
        <v/>
      </c>
      <c r="Q134" s="5">
        <f>IF(A134&lt;&gt;"", SUMIFS(Dépenses!$K:$K, Dépenses!$B:$B, A134, Dépenses!$C:$C, "OPEX"), "")</f>
        <v/>
      </c>
      <c r="R134" s="5">
        <f>IF(A134&lt;&gt;"", SUMIFS(Dépenses!$K:$K, Dépenses!$B:$B, A134, Dépenses!$C:$C, "OPEX", Dépenses!$L:$L, "Payé"), "")</f>
        <v/>
      </c>
      <c r="S134" s="5">
        <f>IF(SUM(O134,Q134)&gt;0, SUM(O134,Q134), "")</f>
        <v/>
      </c>
      <c r="T134" s="5">
        <f>IF(SUM(P134,R134)&gt;0, SUM(P134,R134), "")</f>
        <v/>
      </c>
      <c r="U134" s="5">
        <f>IF(N134&gt;0, S134-N134, "")</f>
        <v/>
      </c>
      <c r="V134" s="6">
        <f>IF(N134&gt;0, S134/N134, "")</f>
        <v/>
      </c>
      <c r="Y134" s="5" t="n"/>
      <c r="Z134" s="7">
        <f>IF(AND(Y134&gt;0,N134&gt;0), Y134/N134, "")</f>
        <v/>
      </c>
      <c r="AA134" s="7">
        <f>IF(AND(Y134&gt;0,N134&gt;0), N134/(Y134/12), "")</f>
        <v/>
      </c>
      <c r="AB134" s="5">
        <f>IF(N134&gt;0, MAX(N134-S134, 0), "")</f>
        <v/>
      </c>
      <c r="AC134" s="5">
        <f>IF(S134&gt;0, MAX(S134-T134, 0), "")</f>
        <v/>
      </c>
      <c r="AD134">
        <f>IF(V134="", "", IF(V134&gt;1, "Dépassement", IF(V134&gt;=0.9, "À surveiller", "OK")))</f>
        <v/>
      </c>
    </row>
    <row r="135">
      <c r="I135" s="4" t="n"/>
      <c r="J135" s="4" t="n"/>
      <c r="K135" s="4" t="n"/>
      <c r="L135" s="5" t="n"/>
      <c r="M135" s="5" t="n"/>
      <c r="N135" s="5">
        <f>IF(SUM(L135:M135)&gt;0, SUM(L135:M135), "")</f>
        <v/>
      </c>
      <c r="O135" s="5">
        <f>IF(A135&lt;&gt;"", SUMIFS(Dépenses!$K:$K, Dépenses!$B:$B, A135, Dépenses!$C:$C, "CAPEX"), "")</f>
        <v/>
      </c>
      <c r="P135" s="5">
        <f>IF(A135&lt;&gt;"", SUMIFS(Dépenses!$K:$K, Dépenses!$B:$B, A135, Dépenses!$C:$C, "CAPEX", Dépenses!$L:$L, "Payé"), "")</f>
        <v/>
      </c>
      <c r="Q135" s="5">
        <f>IF(A135&lt;&gt;"", SUMIFS(Dépenses!$K:$K, Dépenses!$B:$B, A135, Dépenses!$C:$C, "OPEX"), "")</f>
        <v/>
      </c>
      <c r="R135" s="5">
        <f>IF(A135&lt;&gt;"", SUMIFS(Dépenses!$K:$K, Dépenses!$B:$B, A135, Dépenses!$C:$C, "OPEX", Dépenses!$L:$L, "Payé"), "")</f>
        <v/>
      </c>
      <c r="S135" s="5">
        <f>IF(SUM(O135,Q135)&gt;0, SUM(O135,Q135), "")</f>
        <v/>
      </c>
      <c r="T135" s="5">
        <f>IF(SUM(P135,R135)&gt;0, SUM(P135,R135), "")</f>
        <v/>
      </c>
      <c r="U135" s="5">
        <f>IF(N135&gt;0, S135-N135, "")</f>
        <v/>
      </c>
      <c r="V135" s="6">
        <f>IF(N135&gt;0, S135/N135, "")</f>
        <v/>
      </c>
      <c r="Y135" s="5" t="n"/>
      <c r="Z135" s="7">
        <f>IF(AND(Y135&gt;0,N135&gt;0), Y135/N135, "")</f>
        <v/>
      </c>
      <c r="AA135" s="7">
        <f>IF(AND(Y135&gt;0,N135&gt;0), N135/(Y135/12), "")</f>
        <v/>
      </c>
      <c r="AB135" s="5">
        <f>IF(N135&gt;0, MAX(N135-S135, 0), "")</f>
        <v/>
      </c>
      <c r="AC135" s="5">
        <f>IF(S135&gt;0, MAX(S135-T135, 0), "")</f>
        <v/>
      </c>
      <c r="AD135">
        <f>IF(V135="", "", IF(V135&gt;1, "Dépassement", IF(V135&gt;=0.9, "À surveiller", "OK")))</f>
        <v/>
      </c>
    </row>
    <row r="136">
      <c r="I136" s="4" t="n"/>
      <c r="J136" s="4" t="n"/>
      <c r="K136" s="4" t="n"/>
      <c r="L136" s="5" t="n"/>
      <c r="M136" s="5" t="n"/>
      <c r="N136" s="5">
        <f>IF(SUM(L136:M136)&gt;0, SUM(L136:M136), "")</f>
        <v/>
      </c>
      <c r="O136" s="5">
        <f>IF(A136&lt;&gt;"", SUMIFS(Dépenses!$K:$K, Dépenses!$B:$B, A136, Dépenses!$C:$C, "CAPEX"), "")</f>
        <v/>
      </c>
      <c r="P136" s="5">
        <f>IF(A136&lt;&gt;"", SUMIFS(Dépenses!$K:$K, Dépenses!$B:$B, A136, Dépenses!$C:$C, "CAPEX", Dépenses!$L:$L, "Payé"), "")</f>
        <v/>
      </c>
      <c r="Q136" s="5">
        <f>IF(A136&lt;&gt;"", SUMIFS(Dépenses!$K:$K, Dépenses!$B:$B, A136, Dépenses!$C:$C, "OPEX"), "")</f>
        <v/>
      </c>
      <c r="R136" s="5">
        <f>IF(A136&lt;&gt;"", SUMIFS(Dépenses!$K:$K, Dépenses!$B:$B, A136, Dépenses!$C:$C, "OPEX", Dépenses!$L:$L, "Payé"), "")</f>
        <v/>
      </c>
      <c r="S136" s="5">
        <f>IF(SUM(O136,Q136)&gt;0, SUM(O136,Q136), "")</f>
        <v/>
      </c>
      <c r="T136" s="5">
        <f>IF(SUM(P136,R136)&gt;0, SUM(P136,R136), "")</f>
        <v/>
      </c>
      <c r="U136" s="5">
        <f>IF(N136&gt;0, S136-N136, "")</f>
        <v/>
      </c>
      <c r="V136" s="6">
        <f>IF(N136&gt;0, S136/N136, "")</f>
        <v/>
      </c>
      <c r="Y136" s="5" t="n"/>
      <c r="Z136" s="7">
        <f>IF(AND(Y136&gt;0,N136&gt;0), Y136/N136, "")</f>
        <v/>
      </c>
      <c r="AA136" s="7">
        <f>IF(AND(Y136&gt;0,N136&gt;0), N136/(Y136/12), "")</f>
        <v/>
      </c>
      <c r="AB136" s="5">
        <f>IF(N136&gt;0, MAX(N136-S136, 0), "")</f>
        <v/>
      </c>
      <c r="AC136" s="5">
        <f>IF(S136&gt;0, MAX(S136-T136, 0), "")</f>
        <v/>
      </c>
      <c r="AD136">
        <f>IF(V136="", "", IF(V136&gt;1, "Dépassement", IF(V136&gt;=0.9, "À surveiller", "OK")))</f>
        <v/>
      </c>
    </row>
    <row r="137">
      <c r="I137" s="4" t="n"/>
      <c r="J137" s="4" t="n"/>
      <c r="K137" s="4" t="n"/>
      <c r="L137" s="5" t="n"/>
      <c r="M137" s="5" t="n"/>
      <c r="N137" s="5">
        <f>IF(SUM(L137:M137)&gt;0, SUM(L137:M137), "")</f>
        <v/>
      </c>
      <c r="O137" s="5">
        <f>IF(A137&lt;&gt;"", SUMIFS(Dépenses!$K:$K, Dépenses!$B:$B, A137, Dépenses!$C:$C, "CAPEX"), "")</f>
        <v/>
      </c>
      <c r="P137" s="5">
        <f>IF(A137&lt;&gt;"", SUMIFS(Dépenses!$K:$K, Dépenses!$B:$B, A137, Dépenses!$C:$C, "CAPEX", Dépenses!$L:$L, "Payé"), "")</f>
        <v/>
      </c>
      <c r="Q137" s="5">
        <f>IF(A137&lt;&gt;"", SUMIFS(Dépenses!$K:$K, Dépenses!$B:$B, A137, Dépenses!$C:$C, "OPEX"), "")</f>
        <v/>
      </c>
      <c r="R137" s="5">
        <f>IF(A137&lt;&gt;"", SUMIFS(Dépenses!$K:$K, Dépenses!$B:$B, A137, Dépenses!$C:$C, "OPEX", Dépenses!$L:$L, "Payé"), "")</f>
        <v/>
      </c>
      <c r="S137" s="5">
        <f>IF(SUM(O137,Q137)&gt;0, SUM(O137,Q137), "")</f>
        <v/>
      </c>
      <c r="T137" s="5">
        <f>IF(SUM(P137,R137)&gt;0, SUM(P137,R137), "")</f>
        <v/>
      </c>
      <c r="U137" s="5">
        <f>IF(N137&gt;0, S137-N137, "")</f>
        <v/>
      </c>
      <c r="V137" s="6">
        <f>IF(N137&gt;0, S137/N137, "")</f>
        <v/>
      </c>
      <c r="Y137" s="5" t="n"/>
      <c r="Z137" s="7">
        <f>IF(AND(Y137&gt;0,N137&gt;0), Y137/N137, "")</f>
        <v/>
      </c>
      <c r="AA137" s="7">
        <f>IF(AND(Y137&gt;0,N137&gt;0), N137/(Y137/12), "")</f>
        <v/>
      </c>
      <c r="AB137" s="5">
        <f>IF(N137&gt;0, MAX(N137-S137, 0), "")</f>
        <v/>
      </c>
      <c r="AC137" s="5">
        <f>IF(S137&gt;0, MAX(S137-T137, 0), "")</f>
        <v/>
      </c>
      <c r="AD137">
        <f>IF(V137="", "", IF(V137&gt;1, "Dépassement", IF(V137&gt;=0.9, "À surveiller", "OK")))</f>
        <v/>
      </c>
    </row>
    <row r="138">
      <c r="I138" s="4" t="n"/>
      <c r="J138" s="4" t="n"/>
      <c r="K138" s="4" t="n"/>
      <c r="L138" s="5" t="n"/>
      <c r="M138" s="5" t="n"/>
      <c r="N138" s="5">
        <f>IF(SUM(L138:M138)&gt;0, SUM(L138:M138), "")</f>
        <v/>
      </c>
      <c r="O138" s="5">
        <f>IF(A138&lt;&gt;"", SUMIFS(Dépenses!$K:$K, Dépenses!$B:$B, A138, Dépenses!$C:$C, "CAPEX"), "")</f>
        <v/>
      </c>
      <c r="P138" s="5">
        <f>IF(A138&lt;&gt;"", SUMIFS(Dépenses!$K:$K, Dépenses!$B:$B, A138, Dépenses!$C:$C, "CAPEX", Dépenses!$L:$L, "Payé"), "")</f>
        <v/>
      </c>
      <c r="Q138" s="5">
        <f>IF(A138&lt;&gt;"", SUMIFS(Dépenses!$K:$K, Dépenses!$B:$B, A138, Dépenses!$C:$C, "OPEX"), "")</f>
        <v/>
      </c>
      <c r="R138" s="5">
        <f>IF(A138&lt;&gt;"", SUMIFS(Dépenses!$K:$K, Dépenses!$B:$B, A138, Dépenses!$C:$C, "OPEX", Dépenses!$L:$L, "Payé"), "")</f>
        <v/>
      </c>
      <c r="S138" s="5">
        <f>IF(SUM(O138,Q138)&gt;0, SUM(O138,Q138), "")</f>
        <v/>
      </c>
      <c r="T138" s="5">
        <f>IF(SUM(P138,R138)&gt;0, SUM(P138,R138), "")</f>
        <v/>
      </c>
      <c r="U138" s="5">
        <f>IF(N138&gt;0, S138-N138, "")</f>
        <v/>
      </c>
      <c r="V138" s="6">
        <f>IF(N138&gt;0, S138/N138, "")</f>
        <v/>
      </c>
      <c r="Y138" s="5" t="n"/>
      <c r="Z138" s="7">
        <f>IF(AND(Y138&gt;0,N138&gt;0), Y138/N138, "")</f>
        <v/>
      </c>
      <c r="AA138" s="7">
        <f>IF(AND(Y138&gt;0,N138&gt;0), N138/(Y138/12), "")</f>
        <v/>
      </c>
      <c r="AB138" s="5">
        <f>IF(N138&gt;0, MAX(N138-S138, 0), "")</f>
        <v/>
      </c>
      <c r="AC138" s="5">
        <f>IF(S138&gt;0, MAX(S138-T138, 0), "")</f>
        <v/>
      </c>
      <c r="AD138">
        <f>IF(V138="", "", IF(V138&gt;1, "Dépassement", IF(V138&gt;=0.9, "À surveiller", "OK")))</f>
        <v/>
      </c>
    </row>
    <row r="139">
      <c r="I139" s="4" t="n"/>
      <c r="J139" s="4" t="n"/>
      <c r="K139" s="4" t="n"/>
      <c r="L139" s="5" t="n"/>
      <c r="M139" s="5" t="n"/>
      <c r="N139" s="5">
        <f>IF(SUM(L139:M139)&gt;0, SUM(L139:M139), "")</f>
        <v/>
      </c>
      <c r="O139" s="5">
        <f>IF(A139&lt;&gt;"", SUMIFS(Dépenses!$K:$K, Dépenses!$B:$B, A139, Dépenses!$C:$C, "CAPEX"), "")</f>
        <v/>
      </c>
      <c r="P139" s="5">
        <f>IF(A139&lt;&gt;"", SUMIFS(Dépenses!$K:$K, Dépenses!$B:$B, A139, Dépenses!$C:$C, "CAPEX", Dépenses!$L:$L, "Payé"), "")</f>
        <v/>
      </c>
      <c r="Q139" s="5">
        <f>IF(A139&lt;&gt;"", SUMIFS(Dépenses!$K:$K, Dépenses!$B:$B, A139, Dépenses!$C:$C, "OPEX"), "")</f>
        <v/>
      </c>
      <c r="R139" s="5">
        <f>IF(A139&lt;&gt;"", SUMIFS(Dépenses!$K:$K, Dépenses!$B:$B, A139, Dépenses!$C:$C, "OPEX", Dépenses!$L:$L, "Payé"), "")</f>
        <v/>
      </c>
      <c r="S139" s="5">
        <f>IF(SUM(O139,Q139)&gt;0, SUM(O139,Q139), "")</f>
        <v/>
      </c>
      <c r="T139" s="5">
        <f>IF(SUM(P139,R139)&gt;0, SUM(P139,R139), "")</f>
        <v/>
      </c>
      <c r="U139" s="5">
        <f>IF(N139&gt;0, S139-N139, "")</f>
        <v/>
      </c>
      <c r="V139" s="6">
        <f>IF(N139&gt;0, S139/N139, "")</f>
        <v/>
      </c>
      <c r="Y139" s="5" t="n"/>
      <c r="Z139" s="7">
        <f>IF(AND(Y139&gt;0,N139&gt;0), Y139/N139, "")</f>
        <v/>
      </c>
      <c r="AA139" s="7">
        <f>IF(AND(Y139&gt;0,N139&gt;0), N139/(Y139/12), "")</f>
        <v/>
      </c>
      <c r="AB139" s="5">
        <f>IF(N139&gt;0, MAX(N139-S139, 0), "")</f>
        <v/>
      </c>
      <c r="AC139" s="5">
        <f>IF(S139&gt;0, MAX(S139-T139, 0), "")</f>
        <v/>
      </c>
      <c r="AD139">
        <f>IF(V139="", "", IF(V139&gt;1, "Dépassement", IF(V139&gt;=0.9, "À surveiller", "OK")))</f>
        <v/>
      </c>
    </row>
    <row r="140">
      <c r="I140" s="4" t="n"/>
      <c r="J140" s="4" t="n"/>
      <c r="K140" s="4" t="n"/>
      <c r="L140" s="5" t="n"/>
      <c r="M140" s="5" t="n"/>
      <c r="N140" s="5">
        <f>IF(SUM(L140:M140)&gt;0, SUM(L140:M140), "")</f>
        <v/>
      </c>
      <c r="O140" s="5">
        <f>IF(A140&lt;&gt;"", SUMIFS(Dépenses!$K:$K, Dépenses!$B:$B, A140, Dépenses!$C:$C, "CAPEX"), "")</f>
        <v/>
      </c>
      <c r="P140" s="5">
        <f>IF(A140&lt;&gt;"", SUMIFS(Dépenses!$K:$K, Dépenses!$B:$B, A140, Dépenses!$C:$C, "CAPEX", Dépenses!$L:$L, "Payé"), "")</f>
        <v/>
      </c>
      <c r="Q140" s="5">
        <f>IF(A140&lt;&gt;"", SUMIFS(Dépenses!$K:$K, Dépenses!$B:$B, A140, Dépenses!$C:$C, "OPEX"), "")</f>
        <v/>
      </c>
      <c r="R140" s="5">
        <f>IF(A140&lt;&gt;"", SUMIFS(Dépenses!$K:$K, Dépenses!$B:$B, A140, Dépenses!$C:$C, "OPEX", Dépenses!$L:$L, "Payé"), "")</f>
        <v/>
      </c>
      <c r="S140" s="5">
        <f>IF(SUM(O140,Q140)&gt;0, SUM(O140,Q140), "")</f>
        <v/>
      </c>
      <c r="T140" s="5">
        <f>IF(SUM(P140,R140)&gt;0, SUM(P140,R140), "")</f>
        <v/>
      </c>
      <c r="U140" s="5">
        <f>IF(N140&gt;0, S140-N140, "")</f>
        <v/>
      </c>
      <c r="V140" s="6">
        <f>IF(N140&gt;0, S140/N140, "")</f>
        <v/>
      </c>
      <c r="Y140" s="5" t="n"/>
      <c r="Z140" s="7">
        <f>IF(AND(Y140&gt;0,N140&gt;0), Y140/N140, "")</f>
        <v/>
      </c>
      <c r="AA140" s="7">
        <f>IF(AND(Y140&gt;0,N140&gt;0), N140/(Y140/12), "")</f>
        <v/>
      </c>
      <c r="AB140" s="5">
        <f>IF(N140&gt;0, MAX(N140-S140, 0), "")</f>
        <v/>
      </c>
      <c r="AC140" s="5">
        <f>IF(S140&gt;0, MAX(S140-T140, 0), "")</f>
        <v/>
      </c>
      <c r="AD140">
        <f>IF(V140="", "", IF(V140&gt;1, "Dépassement", IF(V140&gt;=0.9, "À surveiller", "OK")))</f>
        <v/>
      </c>
    </row>
    <row r="141">
      <c r="I141" s="4" t="n"/>
      <c r="J141" s="4" t="n"/>
      <c r="K141" s="4" t="n"/>
      <c r="L141" s="5" t="n"/>
      <c r="M141" s="5" t="n"/>
      <c r="N141" s="5">
        <f>IF(SUM(L141:M141)&gt;0, SUM(L141:M141), "")</f>
        <v/>
      </c>
      <c r="O141" s="5">
        <f>IF(A141&lt;&gt;"", SUMIFS(Dépenses!$K:$K, Dépenses!$B:$B, A141, Dépenses!$C:$C, "CAPEX"), "")</f>
        <v/>
      </c>
      <c r="P141" s="5">
        <f>IF(A141&lt;&gt;"", SUMIFS(Dépenses!$K:$K, Dépenses!$B:$B, A141, Dépenses!$C:$C, "CAPEX", Dépenses!$L:$L, "Payé"), "")</f>
        <v/>
      </c>
      <c r="Q141" s="5">
        <f>IF(A141&lt;&gt;"", SUMIFS(Dépenses!$K:$K, Dépenses!$B:$B, A141, Dépenses!$C:$C, "OPEX"), "")</f>
        <v/>
      </c>
      <c r="R141" s="5">
        <f>IF(A141&lt;&gt;"", SUMIFS(Dépenses!$K:$K, Dépenses!$B:$B, A141, Dépenses!$C:$C, "OPEX", Dépenses!$L:$L, "Payé"), "")</f>
        <v/>
      </c>
      <c r="S141" s="5">
        <f>IF(SUM(O141,Q141)&gt;0, SUM(O141,Q141), "")</f>
        <v/>
      </c>
      <c r="T141" s="5">
        <f>IF(SUM(P141,R141)&gt;0, SUM(P141,R141), "")</f>
        <v/>
      </c>
      <c r="U141" s="5">
        <f>IF(N141&gt;0, S141-N141, "")</f>
        <v/>
      </c>
      <c r="V141" s="6">
        <f>IF(N141&gt;0, S141/N141, "")</f>
        <v/>
      </c>
      <c r="Y141" s="5" t="n"/>
      <c r="Z141" s="7">
        <f>IF(AND(Y141&gt;0,N141&gt;0), Y141/N141, "")</f>
        <v/>
      </c>
      <c r="AA141" s="7">
        <f>IF(AND(Y141&gt;0,N141&gt;0), N141/(Y141/12), "")</f>
        <v/>
      </c>
      <c r="AB141" s="5">
        <f>IF(N141&gt;0, MAX(N141-S141, 0), "")</f>
        <v/>
      </c>
      <c r="AC141" s="5">
        <f>IF(S141&gt;0, MAX(S141-T141, 0), "")</f>
        <v/>
      </c>
      <c r="AD141">
        <f>IF(V141="", "", IF(V141&gt;1, "Dépassement", IF(V141&gt;=0.9, "À surveiller", "OK")))</f>
        <v/>
      </c>
    </row>
    <row r="142">
      <c r="I142" s="4" t="n"/>
      <c r="J142" s="4" t="n"/>
      <c r="K142" s="4" t="n"/>
      <c r="L142" s="5" t="n"/>
      <c r="M142" s="5" t="n"/>
      <c r="N142" s="5">
        <f>IF(SUM(L142:M142)&gt;0, SUM(L142:M142), "")</f>
        <v/>
      </c>
      <c r="O142" s="5">
        <f>IF(A142&lt;&gt;"", SUMIFS(Dépenses!$K:$K, Dépenses!$B:$B, A142, Dépenses!$C:$C, "CAPEX"), "")</f>
        <v/>
      </c>
      <c r="P142" s="5">
        <f>IF(A142&lt;&gt;"", SUMIFS(Dépenses!$K:$K, Dépenses!$B:$B, A142, Dépenses!$C:$C, "CAPEX", Dépenses!$L:$L, "Payé"), "")</f>
        <v/>
      </c>
      <c r="Q142" s="5">
        <f>IF(A142&lt;&gt;"", SUMIFS(Dépenses!$K:$K, Dépenses!$B:$B, A142, Dépenses!$C:$C, "OPEX"), "")</f>
        <v/>
      </c>
      <c r="R142" s="5">
        <f>IF(A142&lt;&gt;"", SUMIFS(Dépenses!$K:$K, Dépenses!$B:$B, A142, Dépenses!$C:$C, "OPEX", Dépenses!$L:$L, "Payé"), "")</f>
        <v/>
      </c>
      <c r="S142" s="5">
        <f>IF(SUM(O142,Q142)&gt;0, SUM(O142,Q142), "")</f>
        <v/>
      </c>
      <c r="T142" s="5">
        <f>IF(SUM(P142,R142)&gt;0, SUM(P142,R142), "")</f>
        <v/>
      </c>
      <c r="U142" s="5">
        <f>IF(N142&gt;0, S142-N142, "")</f>
        <v/>
      </c>
      <c r="V142" s="6">
        <f>IF(N142&gt;0, S142/N142, "")</f>
        <v/>
      </c>
      <c r="Y142" s="5" t="n"/>
      <c r="Z142" s="7">
        <f>IF(AND(Y142&gt;0,N142&gt;0), Y142/N142, "")</f>
        <v/>
      </c>
      <c r="AA142" s="7">
        <f>IF(AND(Y142&gt;0,N142&gt;0), N142/(Y142/12), "")</f>
        <v/>
      </c>
      <c r="AB142" s="5">
        <f>IF(N142&gt;0, MAX(N142-S142, 0), "")</f>
        <v/>
      </c>
      <c r="AC142" s="5">
        <f>IF(S142&gt;0, MAX(S142-T142, 0), "")</f>
        <v/>
      </c>
      <c r="AD142">
        <f>IF(V142="", "", IF(V142&gt;1, "Dépassement", IF(V142&gt;=0.9, "À surveiller", "OK")))</f>
        <v/>
      </c>
    </row>
    <row r="143">
      <c r="I143" s="4" t="n"/>
      <c r="J143" s="4" t="n"/>
      <c r="K143" s="4" t="n"/>
      <c r="L143" s="5" t="n"/>
      <c r="M143" s="5" t="n"/>
      <c r="N143" s="5">
        <f>IF(SUM(L143:M143)&gt;0, SUM(L143:M143), "")</f>
        <v/>
      </c>
      <c r="O143" s="5">
        <f>IF(A143&lt;&gt;"", SUMIFS(Dépenses!$K:$K, Dépenses!$B:$B, A143, Dépenses!$C:$C, "CAPEX"), "")</f>
        <v/>
      </c>
      <c r="P143" s="5">
        <f>IF(A143&lt;&gt;"", SUMIFS(Dépenses!$K:$K, Dépenses!$B:$B, A143, Dépenses!$C:$C, "CAPEX", Dépenses!$L:$L, "Payé"), "")</f>
        <v/>
      </c>
      <c r="Q143" s="5">
        <f>IF(A143&lt;&gt;"", SUMIFS(Dépenses!$K:$K, Dépenses!$B:$B, A143, Dépenses!$C:$C, "OPEX"), "")</f>
        <v/>
      </c>
      <c r="R143" s="5">
        <f>IF(A143&lt;&gt;"", SUMIFS(Dépenses!$K:$K, Dépenses!$B:$B, A143, Dépenses!$C:$C, "OPEX", Dépenses!$L:$L, "Payé"), "")</f>
        <v/>
      </c>
      <c r="S143" s="5">
        <f>IF(SUM(O143,Q143)&gt;0, SUM(O143,Q143), "")</f>
        <v/>
      </c>
      <c r="T143" s="5">
        <f>IF(SUM(P143,R143)&gt;0, SUM(P143,R143), "")</f>
        <v/>
      </c>
      <c r="U143" s="5">
        <f>IF(N143&gt;0, S143-N143, "")</f>
        <v/>
      </c>
      <c r="V143" s="6">
        <f>IF(N143&gt;0, S143/N143, "")</f>
        <v/>
      </c>
      <c r="Y143" s="5" t="n"/>
      <c r="Z143" s="7">
        <f>IF(AND(Y143&gt;0,N143&gt;0), Y143/N143, "")</f>
        <v/>
      </c>
      <c r="AA143" s="7">
        <f>IF(AND(Y143&gt;0,N143&gt;0), N143/(Y143/12), "")</f>
        <v/>
      </c>
      <c r="AB143" s="5">
        <f>IF(N143&gt;0, MAX(N143-S143, 0), "")</f>
        <v/>
      </c>
      <c r="AC143" s="5">
        <f>IF(S143&gt;0, MAX(S143-T143, 0), "")</f>
        <v/>
      </c>
      <c r="AD143">
        <f>IF(V143="", "", IF(V143&gt;1, "Dépassement", IF(V143&gt;=0.9, "À surveiller", "OK")))</f>
        <v/>
      </c>
    </row>
    <row r="144">
      <c r="I144" s="4" t="n"/>
      <c r="J144" s="4" t="n"/>
      <c r="K144" s="4" t="n"/>
      <c r="L144" s="5" t="n"/>
      <c r="M144" s="5" t="n"/>
      <c r="N144" s="5">
        <f>IF(SUM(L144:M144)&gt;0, SUM(L144:M144), "")</f>
        <v/>
      </c>
      <c r="O144" s="5">
        <f>IF(A144&lt;&gt;"", SUMIFS(Dépenses!$K:$K, Dépenses!$B:$B, A144, Dépenses!$C:$C, "CAPEX"), "")</f>
        <v/>
      </c>
      <c r="P144" s="5">
        <f>IF(A144&lt;&gt;"", SUMIFS(Dépenses!$K:$K, Dépenses!$B:$B, A144, Dépenses!$C:$C, "CAPEX", Dépenses!$L:$L, "Payé"), "")</f>
        <v/>
      </c>
      <c r="Q144" s="5">
        <f>IF(A144&lt;&gt;"", SUMIFS(Dépenses!$K:$K, Dépenses!$B:$B, A144, Dépenses!$C:$C, "OPEX"), "")</f>
        <v/>
      </c>
      <c r="R144" s="5">
        <f>IF(A144&lt;&gt;"", SUMIFS(Dépenses!$K:$K, Dépenses!$B:$B, A144, Dépenses!$C:$C, "OPEX", Dépenses!$L:$L, "Payé"), "")</f>
        <v/>
      </c>
      <c r="S144" s="5">
        <f>IF(SUM(O144,Q144)&gt;0, SUM(O144,Q144), "")</f>
        <v/>
      </c>
      <c r="T144" s="5">
        <f>IF(SUM(P144,R144)&gt;0, SUM(P144,R144), "")</f>
        <v/>
      </c>
      <c r="U144" s="5">
        <f>IF(N144&gt;0, S144-N144, "")</f>
        <v/>
      </c>
      <c r="V144" s="6">
        <f>IF(N144&gt;0, S144/N144, "")</f>
        <v/>
      </c>
      <c r="Y144" s="5" t="n"/>
      <c r="Z144" s="7">
        <f>IF(AND(Y144&gt;0,N144&gt;0), Y144/N144, "")</f>
        <v/>
      </c>
      <c r="AA144" s="7">
        <f>IF(AND(Y144&gt;0,N144&gt;0), N144/(Y144/12), "")</f>
        <v/>
      </c>
      <c r="AB144" s="5">
        <f>IF(N144&gt;0, MAX(N144-S144, 0), "")</f>
        <v/>
      </c>
      <c r="AC144" s="5">
        <f>IF(S144&gt;0, MAX(S144-T144, 0), "")</f>
        <v/>
      </c>
      <c r="AD144">
        <f>IF(V144="", "", IF(V144&gt;1, "Dépassement", IF(V144&gt;=0.9, "À surveiller", "OK")))</f>
        <v/>
      </c>
    </row>
    <row r="145">
      <c r="I145" s="4" t="n"/>
      <c r="J145" s="4" t="n"/>
      <c r="K145" s="4" t="n"/>
      <c r="L145" s="5" t="n"/>
      <c r="M145" s="5" t="n"/>
      <c r="N145" s="5">
        <f>IF(SUM(L145:M145)&gt;0, SUM(L145:M145), "")</f>
        <v/>
      </c>
      <c r="O145" s="5">
        <f>IF(A145&lt;&gt;"", SUMIFS(Dépenses!$K:$K, Dépenses!$B:$B, A145, Dépenses!$C:$C, "CAPEX"), "")</f>
        <v/>
      </c>
      <c r="P145" s="5">
        <f>IF(A145&lt;&gt;"", SUMIFS(Dépenses!$K:$K, Dépenses!$B:$B, A145, Dépenses!$C:$C, "CAPEX", Dépenses!$L:$L, "Payé"), "")</f>
        <v/>
      </c>
      <c r="Q145" s="5">
        <f>IF(A145&lt;&gt;"", SUMIFS(Dépenses!$K:$K, Dépenses!$B:$B, A145, Dépenses!$C:$C, "OPEX"), "")</f>
        <v/>
      </c>
      <c r="R145" s="5">
        <f>IF(A145&lt;&gt;"", SUMIFS(Dépenses!$K:$K, Dépenses!$B:$B, A145, Dépenses!$C:$C, "OPEX", Dépenses!$L:$L, "Payé"), "")</f>
        <v/>
      </c>
      <c r="S145" s="5">
        <f>IF(SUM(O145,Q145)&gt;0, SUM(O145,Q145), "")</f>
        <v/>
      </c>
      <c r="T145" s="5">
        <f>IF(SUM(P145,R145)&gt;0, SUM(P145,R145), "")</f>
        <v/>
      </c>
      <c r="U145" s="5">
        <f>IF(N145&gt;0, S145-N145, "")</f>
        <v/>
      </c>
      <c r="V145" s="6">
        <f>IF(N145&gt;0, S145/N145, "")</f>
        <v/>
      </c>
      <c r="Y145" s="5" t="n"/>
      <c r="Z145" s="7">
        <f>IF(AND(Y145&gt;0,N145&gt;0), Y145/N145, "")</f>
        <v/>
      </c>
      <c r="AA145" s="7">
        <f>IF(AND(Y145&gt;0,N145&gt;0), N145/(Y145/12), "")</f>
        <v/>
      </c>
      <c r="AB145" s="5">
        <f>IF(N145&gt;0, MAX(N145-S145, 0), "")</f>
        <v/>
      </c>
      <c r="AC145" s="5">
        <f>IF(S145&gt;0, MAX(S145-T145, 0), "")</f>
        <v/>
      </c>
      <c r="AD145">
        <f>IF(V145="", "", IF(V145&gt;1, "Dépassement", IF(V145&gt;=0.9, "À surveiller", "OK")))</f>
        <v/>
      </c>
    </row>
    <row r="146">
      <c r="I146" s="4" t="n"/>
      <c r="J146" s="4" t="n"/>
      <c r="K146" s="4" t="n"/>
      <c r="L146" s="5" t="n"/>
      <c r="M146" s="5" t="n"/>
      <c r="N146" s="5">
        <f>IF(SUM(L146:M146)&gt;0, SUM(L146:M146), "")</f>
        <v/>
      </c>
      <c r="O146" s="5">
        <f>IF(A146&lt;&gt;"", SUMIFS(Dépenses!$K:$K, Dépenses!$B:$B, A146, Dépenses!$C:$C, "CAPEX"), "")</f>
        <v/>
      </c>
      <c r="P146" s="5">
        <f>IF(A146&lt;&gt;"", SUMIFS(Dépenses!$K:$K, Dépenses!$B:$B, A146, Dépenses!$C:$C, "CAPEX", Dépenses!$L:$L, "Payé"), "")</f>
        <v/>
      </c>
      <c r="Q146" s="5">
        <f>IF(A146&lt;&gt;"", SUMIFS(Dépenses!$K:$K, Dépenses!$B:$B, A146, Dépenses!$C:$C, "OPEX"), "")</f>
        <v/>
      </c>
      <c r="R146" s="5">
        <f>IF(A146&lt;&gt;"", SUMIFS(Dépenses!$K:$K, Dépenses!$B:$B, A146, Dépenses!$C:$C, "OPEX", Dépenses!$L:$L, "Payé"), "")</f>
        <v/>
      </c>
      <c r="S146" s="5">
        <f>IF(SUM(O146,Q146)&gt;0, SUM(O146,Q146), "")</f>
        <v/>
      </c>
      <c r="T146" s="5">
        <f>IF(SUM(P146,R146)&gt;0, SUM(P146,R146), "")</f>
        <v/>
      </c>
      <c r="U146" s="5">
        <f>IF(N146&gt;0, S146-N146, "")</f>
        <v/>
      </c>
      <c r="V146" s="6">
        <f>IF(N146&gt;0, S146/N146, "")</f>
        <v/>
      </c>
      <c r="Y146" s="5" t="n"/>
      <c r="Z146" s="7">
        <f>IF(AND(Y146&gt;0,N146&gt;0), Y146/N146, "")</f>
        <v/>
      </c>
      <c r="AA146" s="7">
        <f>IF(AND(Y146&gt;0,N146&gt;0), N146/(Y146/12), "")</f>
        <v/>
      </c>
      <c r="AB146" s="5">
        <f>IF(N146&gt;0, MAX(N146-S146, 0), "")</f>
        <v/>
      </c>
      <c r="AC146" s="5">
        <f>IF(S146&gt;0, MAX(S146-T146, 0), "")</f>
        <v/>
      </c>
      <c r="AD146">
        <f>IF(V146="", "", IF(V146&gt;1, "Dépassement", IF(V146&gt;=0.9, "À surveiller", "OK")))</f>
        <v/>
      </c>
    </row>
    <row r="147">
      <c r="I147" s="4" t="n"/>
      <c r="J147" s="4" t="n"/>
      <c r="K147" s="4" t="n"/>
      <c r="L147" s="5" t="n"/>
      <c r="M147" s="5" t="n"/>
      <c r="N147" s="5">
        <f>IF(SUM(L147:M147)&gt;0, SUM(L147:M147), "")</f>
        <v/>
      </c>
      <c r="O147" s="5">
        <f>IF(A147&lt;&gt;"", SUMIFS(Dépenses!$K:$K, Dépenses!$B:$B, A147, Dépenses!$C:$C, "CAPEX"), "")</f>
        <v/>
      </c>
      <c r="P147" s="5">
        <f>IF(A147&lt;&gt;"", SUMIFS(Dépenses!$K:$K, Dépenses!$B:$B, A147, Dépenses!$C:$C, "CAPEX", Dépenses!$L:$L, "Payé"), "")</f>
        <v/>
      </c>
      <c r="Q147" s="5">
        <f>IF(A147&lt;&gt;"", SUMIFS(Dépenses!$K:$K, Dépenses!$B:$B, A147, Dépenses!$C:$C, "OPEX"), "")</f>
        <v/>
      </c>
      <c r="R147" s="5">
        <f>IF(A147&lt;&gt;"", SUMIFS(Dépenses!$K:$K, Dépenses!$B:$B, A147, Dépenses!$C:$C, "OPEX", Dépenses!$L:$L, "Payé"), "")</f>
        <v/>
      </c>
      <c r="S147" s="5">
        <f>IF(SUM(O147,Q147)&gt;0, SUM(O147,Q147), "")</f>
        <v/>
      </c>
      <c r="T147" s="5">
        <f>IF(SUM(P147,R147)&gt;0, SUM(P147,R147), "")</f>
        <v/>
      </c>
      <c r="U147" s="5">
        <f>IF(N147&gt;0, S147-N147, "")</f>
        <v/>
      </c>
      <c r="V147" s="6">
        <f>IF(N147&gt;0, S147/N147, "")</f>
        <v/>
      </c>
      <c r="Y147" s="5" t="n"/>
      <c r="Z147" s="7">
        <f>IF(AND(Y147&gt;0,N147&gt;0), Y147/N147, "")</f>
        <v/>
      </c>
      <c r="AA147" s="7">
        <f>IF(AND(Y147&gt;0,N147&gt;0), N147/(Y147/12), "")</f>
        <v/>
      </c>
      <c r="AB147" s="5">
        <f>IF(N147&gt;0, MAX(N147-S147, 0), "")</f>
        <v/>
      </c>
      <c r="AC147" s="5">
        <f>IF(S147&gt;0, MAX(S147-T147, 0), "")</f>
        <v/>
      </c>
      <c r="AD147">
        <f>IF(V147="", "", IF(V147&gt;1, "Dépassement", IF(V147&gt;=0.9, "À surveiller", "OK")))</f>
        <v/>
      </c>
    </row>
    <row r="148">
      <c r="I148" s="4" t="n"/>
      <c r="J148" s="4" t="n"/>
      <c r="K148" s="4" t="n"/>
      <c r="L148" s="5" t="n"/>
      <c r="M148" s="5" t="n"/>
      <c r="N148" s="5">
        <f>IF(SUM(L148:M148)&gt;0, SUM(L148:M148), "")</f>
        <v/>
      </c>
      <c r="O148" s="5">
        <f>IF(A148&lt;&gt;"", SUMIFS(Dépenses!$K:$K, Dépenses!$B:$B, A148, Dépenses!$C:$C, "CAPEX"), "")</f>
        <v/>
      </c>
      <c r="P148" s="5">
        <f>IF(A148&lt;&gt;"", SUMIFS(Dépenses!$K:$K, Dépenses!$B:$B, A148, Dépenses!$C:$C, "CAPEX", Dépenses!$L:$L, "Payé"), "")</f>
        <v/>
      </c>
      <c r="Q148" s="5">
        <f>IF(A148&lt;&gt;"", SUMIFS(Dépenses!$K:$K, Dépenses!$B:$B, A148, Dépenses!$C:$C, "OPEX"), "")</f>
        <v/>
      </c>
      <c r="R148" s="5">
        <f>IF(A148&lt;&gt;"", SUMIFS(Dépenses!$K:$K, Dépenses!$B:$B, A148, Dépenses!$C:$C, "OPEX", Dépenses!$L:$L, "Payé"), "")</f>
        <v/>
      </c>
      <c r="S148" s="5">
        <f>IF(SUM(O148,Q148)&gt;0, SUM(O148,Q148), "")</f>
        <v/>
      </c>
      <c r="T148" s="5">
        <f>IF(SUM(P148,R148)&gt;0, SUM(P148,R148), "")</f>
        <v/>
      </c>
      <c r="U148" s="5">
        <f>IF(N148&gt;0, S148-N148, "")</f>
        <v/>
      </c>
      <c r="V148" s="6">
        <f>IF(N148&gt;0, S148/N148, "")</f>
        <v/>
      </c>
      <c r="Y148" s="5" t="n"/>
      <c r="Z148" s="7">
        <f>IF(AND(Y148&gt;0,N148&gt;0), Y148/N148, "")</f>
        <v/>
      </c>
      <c r="AA148" s="7">
        <f>IF(AND(Y148&gt;0,N148&gt;0), N148/(Y148/12), "")</f>
        <v/>
      </c>
      <c r="AB148" s="5">
        <f>IF(N148&gt;0, MAX(N148-S148, 0), "")</f>
        <v/>
      </c>
      <c r="AC148" s="5">
        <f>IF(S148&gt;0, MAX(S148-T148, 0), "")</f>
        <v/>
      </c>
      <c r="AD148">
        <f>IF(V148="", "", IF(V148&gt;1, "Dépassement", IF(V148&gt;=0.9, "À surveiller", "OK")))</f>
        <v/>
      </c>
    </row>
    <row r="149">
      <c r="I149" s="4" t="n"/>
      <c r="J149" s="4" t="n"/>
      <c r="K149" s="4" t="n"/>
      <c r="L149" s="5" t="n"/>
      <c r="M149" s="5" t="n"/>
      <c r="N149" s="5">
        <f>IF(SUM(L149:M149)&gt;0, SUM(L149:M149), "")</f>
        <v/>
      </c>
      <c r="O149" s="5">
        <f>IF(A149&lt;&gt;"", SUMIFS(Dépenses!$K:$K, Dépenses!$B:$B, A149, Dépenses!$C:$C, "CAPEX"), "")</f>
        <v/>
      </c>
      <c r="P149" s="5">
        <f>IF(A149&lt;&gt;"", SUMIFS(Dépenses!$K:$K, Dépenses!$B:$B, A149, Dépenses!$C:$C, "CAPEX", Dépenses!$L:$L, "Payé"), "")</f>
        <v/>
      </c>
      <c r="Q149" s="5">
        <f>IF(A149&lt;&gt;"", SUMIFS(Dépenses!$K:$K, Dépenses!$B:$B, A149, Dépenses!$C:$C, "OPEX"), "")</f>
        <v/>
      </c>
      <c r="R149" s="5">
        <f>IF(A149&lt;&gt;"", SUMIFS(Dépenses!$K:$K, Dépenses!$B:$B, A149, Dépenses!$C:$C, "OPEX", Dépenses!$L:$L, "Payé"), "")</f>
        <v/>
      </c>
      <c r="S149" s="5">
        <f>IF(SUM(O149,Q149)&gt;0, SUM(O149,Q149), "")</f>
        <v/>
      </c>
      <c r="T149" s="5">
        <f>IF(SUM(P149,R149)&gt;0, SUM(P149,R149), "")</f>
        <v/>
      </c>
      <c r="U149" s="5">
        <f>IF(N149&gt;0, S149-N149, "")</f>
        <v/>
      </c>
      <c r="V149" s="6">
        <f>IF(N149&gt;0, S149/N149, "")</f>
        <v/>
      </c>
      <c r="Y149" s="5" t="n"/>
      <c r="Z149" s="7">
        <f>IF(AND(Y149&gt;0,N149&gt;0), Y149/N149, "")</f>
        <v/>
      </c>
      <c r="AA149" s="7">
        <f>IF(AND(Y149&gt;0,N149&gt;0), N149/(Y149/12), "")</f>
        <v/>
      </c>
      <c r="AB149" s="5">
        <f>IF(N149&gt;0, MAX(N149-S149, 0), "")</f>
        <v/>
      </c>
      <c r="AC149" s="5">
        <f>IF(S149&gt;0, MAX(S149-T149, 0), "")</f>
        <v/>
      </c>
      <c r="AD149">
        <f>IF(V149="", "", IF(V149&gt;1, "Dépassement", IF(V149&gt;=0.9, "À surveiller", "OK")))</f>
        <v/>
      </c>
    </row>
    <row r="150">
      <c r="I150" s="4" t="n"/>
      <c r="J150" s="4" t="n"/>
      <c r="K150" s="4" t="n"/>
      <c r="L150" s="5" t="n"/>
      <c r="M150" s="5" t="n"/>
      <c r="N150" s="5">
        <f>IF(SUM(L150:M150)&gt;0, SUM(L150:M150), "")</f>
        <v/>
      </c>
      <c r="O150" s="5">
        <f>IF(A150&lt;&gt;"", SUMIFS(Dépenses!$K:$K, Dépenses!$B:$B, A150, Dépenses!$C:$C, "CAPEX"), "")</f>
        <v/>
      </c>
      <c r="P150" s="5">
        <f>IF(A150&lt;&gt;"", SUMIFS(Dépenses!$K:$K, Dépenses!$B:$B, A150, Dépenses!$C:$C, "CAPEX", Dépenses!$L:$L, "Payé"), "")</f>
        <v/>
      </c>
      <c r="Q150" s="5">
        <f>IF(A150&lt;&gt;"", SUMIFS(Dépenses!$K:$K, Dépenses!$B:$B, A150, Dépenses!$C:$C, "OPEX"), "")</f>
        <v/>
      </c>
      <c r="R150" s="5">
        <f>IF(A150&lt;&gt;"", SUMIFS(Dépenses!$K:$K, Dépenses!$B:$B, A150, Dépenses!$C:$C, "OPEX", Dépenses!$L:$L, "Payé"), "")</f>
        <v/>
      </c>
      <c r="S150" s="5">
        <f>IF(SUM(O150,Q150)&gt;0, SUM(O150,Q150), "")</f>
        <v/>
      </c>
      <c r="T150" s="5">
        <f>IF(SUM(P150,R150)&gt;0, SUM(P150,R150), "")</f>
        <v/>
      </c>
      <c r="U150" s="5">
        <f>IF(N150&gt;0, S150-N150, "")</f>
        <v/>
      </c>
      <c r="V150" s="6">
        <f>IF(N150&gt;0, S150/N150, "")</f>
        <v/>
      </c>
      <c r="Y150" s="5" t="n"/>
      <c r="Z150" s="7">
        <f>IF(AND(Y150&gt;0,N150&gt;0), Y150/N150, "")</f>
        <v/>
      </c>
      <c r="AA150" s="7">
        <f>IF(AND(Y150&gt;0,N150&gt;0), N150/(Y150/12), "")</f>
        <v/>
      </c>
      <c r="AB150" s="5">
        <f>IF(N150&gt;0, MAX(N150-S150, 0), "")</f>
        <v/>
      </c>
      <c r="AC150" s="5">
        <f>IF(S150&gt;0, MAX(S150-T150, 0), "")</f>
        <v/>
      </c>
      <c r="AD150">
        <f>IF(V150="", "", IF(V150&gt;1, "Dépassement", IF(V150&gt;=0.9, "À surveiller", "OK")))</f>
        <v/>
      </c>
    </row>
    <row r="151">
      <c r="I151" s="4" t="n"/>
      <c r="J151" s="4" t="n"/>
      <c r="K151" s="4" t="n"/>
      <c r="L151" s="5" t="n"/>
      <c r="M151" s="5" t="n"/>
      <c r="N151" s="5">
        <f>IF(SUM(L151:M151)&gt;0, SUM(L151:M151), "")</f>
        <v/>
      </c>
      <c r="O151" s="5">
        <f>IF(A151&lt;&gt;"", SUMIFS(Dépenses!$K:$K, Dépenses!$B:$B, A151, Dépenses!$C:$C, "CAPEX"), "")</f>
        <v/>
      </c>
      <c r="P151" s="5">
        <f>IF(A151&lt;&gt;"", SUMIFS(Dépenses!$K:$K, Dépenses!$B:$B, A151, Dépenses!$C:$C, "CAPEX", Dépenses!$L:$L, "Payé"), "")</f>
        <v/>
      </c>
      <c r="Q151" s="5">
        <f>IF(A151&lt;&gt;"", SUMIFS(Dépenses!$K:$K, Dépenses!$B:$B, A151, Dépenses!$C:$C, "OPEX"), "")</f>
        <v/>
      </c>
      <c r="R151" s="5">
        <f>IF(A151&lt;&gt;"", SUMIFS(Dépenses!$K:$K, Dépenses!$B:$B, A151, Dépenses!$C:$C, "OPEX", Dépenses!$L:$L, "Payé"), "")</f>
        <v/>
      </c>
      <c r="S151" s="5">
        <f>IF(SUM(O151,Q151)&gt;0, SUM(O151,Q151), "")</f>
        <v/>
      </c>
      <c r="T151" s="5">
        <f>IF(SUM(P151,R151)&gt;0, SUM(P151,R151), "")</f>
        <v/>
      </c>
      <c r="U151" s="5">
        <f>IF(N151&gt;0, S151-N151, "")</f>
        <v/>
      </c>
      <c r="V151" s="6">
        <f>IF(N151&gt;0, S151/N151, "")</f>
        <v/>
      </c>
      <c r="Y151" s="5" t="n"/>
      <c r="Z151" s="7">
        <f>IF(AND(Y151&gt;0,N151&gt;0), Y151/N151, "")</f>
        <v/>
      </c>
      <c r="AA151" s="7">
        <f>IF(AND(Y151&gt;0,N151&gt;0), N151/(Y151/12), "")</f>
        <v/>
      </c>
      <c r="AB151" s="5">
        <f>IF(N151&gt;0, MAX(N151-S151, 0), "")</f>
        <v/>
      </c>
      <c r="AC151" s="5">
        <f>IF(S151&gt;0, MAX(S151-T151, 0), "")</f>
        <v/>
      </c>
      <c r="AD151">
        <f>IF(V151="", "", IF(V151&gt;1, "Dépassement", IF(V151&gt;=0.9, "À surveiller", "OK")))</f>
        <v/>
      </c>
    </row>
    <row r="152">
      <c r="I152" s="4" t="n"/>
      <c r="J152" s="4" t="n"/>
      <c r="K152" s="4" t="n"/>
      <c r="L152" s="5" t="n"/>
      <c r="M152" s="5" t="n"/>
      <c r="N152" s="5">
        <f>IF(SUM(L152:M152)&gt;0, SUM(L152:M152), "")</f>
        <v/>
      </c>
      <c r="O152" s="5">
        <f>IF(A152&lt;&gt;"", SUMIFS(Dépenses!$K:$K, Dépenses!$B:$B, A152, Dépenses!$C:$C, "CAPEX"), "")</f>
        <v/>
      </c>
      <c r="P152" s="5">
        <f>IF(A152&lt;&gt;"", SUMIFS(Dépenses!$K:$K, Dépenses!$B:$B, A152, Dépenses!$C:$C, "CAPEX", Dépenses!$L:$L, "Payé"), "")</f>
        <v/>
      </c>
      <c r="Q152" s="5">
        <f>IF(A152&lt;&gt;"", SUMIFS(Dépenses!$K:$K, Dépenses!$B:$B, A152, Dépenses!$C:$C, "OPEX"), "")</f>
        <v/>
      </c>
      <c r="R152" s="5">
        <f>IF(A152&lt;&gt;"", SUMIFS(Dépenses!$K:$K, Dépenses!$B:$B, A152, Dépenses!$C:$C, "OPEX", Dépenses!$L:$L, "Payé"), "")</f>
        <v/>
      </c>
      <c r="S152" s="5">
        <f>IF(SUM(O152,Q152)&gt;0, SUM(O152,Q152), "")</f>
        <v/>
      </c>
      <c r="T152" s="5">
        <f>IF(SUM(P152,R152)&gt;0, SUM(P152,R152), "")</f>
        <v/>
      </c>
      <c r="U152" s="5">
        <f>IF(N152&gt;0, S152-N152, "")</f>
        <v/>
      </c>
      <c r="V152" s="6">
        <f>IF(N152&gt;0, S152/N152, "")</f>
        <v/>
      </c>
      <c r="Y152" s="5" t="n"/>
      <c r="Z152" s="7">
        <f>IF(AND(Y152&gt;0,N152&gt;0), Y152/N152, "")</f>
        <v/>
      </c>
      <c r="AA152" s="7">
        <f>IF(AND(Y152&gt;0,N152&gt;0), N152/(Y152/12), "")</f>
        <v/>
      </c>
      <c r="AB152" s="5">
        <f>IF(N152&gt;0, MAX(N152-S152, 0), "")</f>
        <v/>
      </c>
      <c r="AC152" s="5">
        <f>IF(S152&gt;0, MAX(S152-T152, 0), "")</f>
        <v/>
      </c>
      <c r="AD152">
        <f>IF(V152="", "", IF(V152&gt;1, "Dépassement", IF(V152&gt;=0.9, "À surveiller", "OK")))</f>
        <v/>
      </c>
    </row>
    <row r="153">
      <c r="I153" s="4" t="n"/>
      <c r="J153" s="4" t="n"/>
      <c r="K153" s="4" t="n"/>
      <c r="L153" s="5" t="n"/>
      <c r="M153" s="5" t="n"/>
      <c r="N153" s="5">
        <f>IF(SUM(L153:M153)&gt;0, SUM(L153:M153), "")</f>
        <v/>
      </c>
      <c r="O153" s="5">
        <f>IF(A153&lt;&gt;"", SUMIFS(Dépenses!$K:$K, Dépenses!$B:$B, A153, Dépenses!$C:$C, "CAPEX"), "")</f>
        <v/>
      </c>
      <c r="P153" s="5">
        <f>IF(A153&lt;&gt;"", SUMIFS(Dépenses!$K:$K, Dépenses!$B:$B, A153, Dépenses!$C:$C, "CAPEX", Dépenses!$L:$L, "Payé"), "")</f>
        <v/>
      </c>
      <c r="Q153" s="5">
        <f>IF(A153&lt;&gt;"", SUMIFS(Dépenses!$K:$K, Dépenses!$B:$B, A153, Dépenses!$C:$C, "OPEX"), "")</f>
        <v/>
      </c>
      <c r="R153" s="5">
        <f>IF(A153&lt;&gt;"", SUMIFS(Dépenses!$K:$K, Dépenses!$B:$B, A153, Dépenses!$C:$C, "OPEX", Dépenses!$L:$L, "Payé"), "")</f>
        <v/>
      </c>
      <c r="S153" s="5">
        <f>IF(SUM(O153,Q153)&gt;0, SUM(O153,Q153), "")</f>
        <v/>
      </c>
      <c r="T153" s="5">
        <f>IF(SUM(P153,R153)&gt;0, SUM(P153,R153), "")</f>
        <v/>
      </c>
      <c r="U153" s="5">
        <f>IF(N153&gt;0, S153-N153, "")</f>
        <v/>
      </c>
      <c r="V153" s="6">
        <f>IF(N153&gt;0, S153/N153, "")</f>
        <v/>
      </c>
      <c r="Y153" s="5" t="n"/>
      <c r="Z153" s="7">
        <f>IF(AND(Y153&gt;0,N153&gt;0), Y153/N153, "")</f>
        <v/>
      </c>
      <c r="AA153" s="7">
        <f>IF(AND(Y153&gt;0,N153&gt;0), N153/(Y153/12), "")</f>
        <v/>
      </c>
      <c r="AB153" s="5">
        <f>IF(N153&gt;0, MAX(N153-S153, 0), "")</f>
        <v/>
      </c>
      <c r="AC153" s="5">
        <f>IF(S153&gt;0, MAX(S153-T153, 0), "")</f>
        <v/>
      </c>
      <c r="AD153">
        <f>IF(V153="", "", IF(V153&gt;1, "Dépassement", IF(V153&gt;=0.9, "À surveiller", "OK")))</f>
        <v/>
      </c>
    </row>
    <row r="154">
      <c r="I154" s="4" t="n"/>
      <c r="J154" s="4" t="n"/>
      <c r="K154" s="4" t="n"/>
      <c r="L154" s="5" t="n"/>
      <c r="M154" s="5" t="n"/>
      <c r="N154" s="5">
        <f>IF(SUM(L154:M154)&gt;0, SUM(L154:M154), "")</f>
        <v/>
      </c>
      <c r="O154" s="5">
        <f>IF(A154&lt;&gt;"", SUMIFS(Dépenses!$K:$K, Dépenses!$B:$B, A154, Dépenses!$C:$C, "CAPEX"), "")</f>
        <v/>
      </c>
      <c r="P154" s="5">
        <f>IF(A154&lt;&gt;"", SUMIFS(Dépenses!$K:$K, Dépenses!$B:$B, A154, Dépenses!$C:$C, "CAPEX", Dépenses!$L:$L, "Payé"), "")</f>
        <v/>
      </c>
      <c r="Q154" s="5">
        <f>IF(A154&lt;&gt;"", SUMIFS(Dépenses!$K:$K, Dépenses!$B:$B, A154, Dépenses!$C:$C, "OPEX"), "")</f>
        <v/>
      </c>
      <c r="R154" s="5">
        <f>IF(A154&lt;&gt;"", SUMIFS(Dépenses!$K:$K, Dépenses!$B:$B, A154, Dépenses!$C:$C, "OPEX", Dépenses!$L:$L, "Payé"), "")</f>
        <v/>
      </c>
      <c r="S154" s="5">
        <f>IF(SUM(O154,Q154)&gt;0, SUM(O154,Q154), "")</f>
        <v/>
      </c>
      <c r="T154" s="5">
        <f>IF(SUM(P154,R154)&gt;0, SUM(P154,R154), "")</f>
        <v/>
      </c>
      <c r="U154" s="5">
        <f>IF(N154&gt;0, S154-N154, "")</f>
        <v/>
      </c>
      <c r="V154" s="6">
        <f>IF(N154&gt;0, S154/N154, "")</f>
        <v/>
      </c>
      <c r="Y154" s="5" t="n"/>
      <c r="Z154" s="7">
        <f>IF(AND(Y154&gt;0,N154&gt;0), Y154/N154, "")</f>
        <v/>
      </c>
      <c r="AA154" s="7">
        <f>IF(AND(Y154&gt;0,N154&gt;0), N154/(Y154/12), "")</f>
        <v/>
      </c>
      <c r="AB154" s="5">
        <f>IF(N154&gt;0, MAX(N154-S154, 0), "")</f>
        <v/>
      </c>
      <c r="AC154" s="5">
        <f>IF(S154&gt;0, MAX(S154-T154, 0), "")</f>
        <v/>
      </c>
      <c r="AD154">
        <f>IF(V154="", "", IF(V154&gt;1, "Dépassement", IF(V154&gt;=0.9, "À surveiller", "OK")))</f>
        <v/>
      </c>
    </row>
    <row r="155">
      <c r="I155" s="4" t="n"/>
      <c r="J155" s="4" t="n"/>
      <c r="K155" s="4" t="n"/>
      <c r="L155" s="5" t="n"/>
      <c r="M155" s="5" t="n"/>
      <c r="N155" s="5">
        <f>IF(SUM(L155:M155)&gt;0, SUM(L155:M155), "")</f>
        <v/>
      </c>
      <c r="O155" s="5">
        <f>IF(A155&lt;&gt;"", SUMIFS(Dépenses!$K:$K, Dépenses!$B:$B, A155, Dépenses!$C:$C, "CAPEX"), "")</f>
        <v/>
      </c>
      <c r="P155" s="5">
        <f>IF(A155&lt;&gt;"", SUMIFS(Dépenses!$K:$K, Dépenses!$B:$B, A155, Dépenses!$C:$C, "CAPEX", Dépenses!$L:$L, "Payé"), "")</f>
        <v/>
      </c>
      <c r="Q155" s="5">
        <f>IF(A155&lt;&gt;"", SUMIFS(Dépenses!$K:$K, Dépenses!$B:$B, A155, Dépenses!$C:$C, "OPEX"), "")</f>
        <v/>
      </c>
      <c r="R155" s="5">
        <f>IF(A155&lt;&gt;"", SUMIFS(Dépenses!$K:$K, Dépenses!$B:$B, A155, Dépenses!$C:$C, "OPEX", Dépenses!$L:$L, "Payé"), "")</f>
        <v/>
      </c>
      <c r="S155" s="5">
        <f>IF(SUM(O155,Q155)&gt;0, SUM(O155,Q155), "")</f>
        <v/>
      </c>
      <c r="T155" s="5">
        <f>IF(SUM(P155,R155)&gt;0, SUM(P155,R155), "")</f>
        <v/>
      </c>
      <c r="U155" s="5">
        <f>IF(N155&gt;0, S155-N155, "")</f>
        <v/>
      </c>
      <c r="V155" s="6">
        <f>IF(N155&gt;0, S155/N155, "")</f>
        <v/>
      </c>
      <c r="Y155" s="5" t="n"/>
      <c r="Z155" s="7">
        <f>IF(AND(Y155&gt;0,N155&gt;0), Y155/N155, "")</f>
        <v/>
      </c>
      <c r="AA155" s="7">
        <f>IF(AND(Y155&gt;0,N155&gt;0), N155/(Y155/12), "")</f>
        <v/>
      </c>
      <c r="AB155" s="5">
        <f>IF(N155&gt;0, MAX(N155-S155, 0), "")</f>
        <v/>
      </c>
      <c r="AC155" s="5">
        <f>IF(S155&gt;0, MAX(S155-T155, 0), "")</f>
        <v/>
      </c>
      <c r="AD155">
        <f>IF(V155="", "", IF(V155&gt;1, "Dépassement", IF(V155&gt;=0.9, "À surveiller", "OK")))</f>
        <v/>
      </c>
    </row>
    <row r="156">
      <c r="I156" s="4" t="n"/>
      <c r="J156" s="4" t="n"/>
      <c r="K156" s="4" t="n"/>
      <c r="L156" s="5" t="n"/>
      <c r="M156" s="5" t="n"/>
      <c r="N156" s="5">
        <f>IF(SUM(L156:M156)&gt;0, SUM(L156:M156), "")</f>
        <v/>
      </c>
      <c r="O156" s="5">
        <f>IF(A156&lt;&gt;"", SUMIFS(Dépenses!$K:$K, Dépenses!$B:$B, A156, Dépenses!$C:$C, "CAPEX"), "")</f>
        <v/>
      </c>
      <c r="P156" s="5">
        <f>IF(A156&lt;&gt;"", SUMIFS(Dépenses!$K:$K, Dépenses!$B:$B, A156, Dépenses!$C:$C, "CAPEX", Dépenses!$L:$L, "Payé"), "")</f>
        <v/>
      </c>
      <c r="Q156" s="5">
        <f>IF(A156&lt;&gt;"", SUMIFS(Dépenses!$K:$K, Dépenses!$B:$B, A156, Dépenses!$C:$C, "OPEX"), "")</f>
        <v/>
      </c>
      <c r="R156" s="5">
        <f>IF(A156&lt;&gt;"", SUMIFS(Dépenses!$K:$K, Dépenses!$B:$B, A156, Dépenses!$C:$C, "OPEX", Dépenses!$L:$L, "Payé"), "")</f>
        <v/>
      </c>
      <c r="S156" s="5">
        <f>IF(SUM(O156,Q156)&gt;0, SUM(O156,Q156), "")</f>
        <v/>
      </c>
      <c r="T156" s="5">
        <f>IF(SUM(P156,R156)&gt;0, SUM(P156,R156), "")</f>
        <v/>
      </c>
      <c r="U156" s="5">
        <f>IF(N156&gt;0, S156-N156, "")</f>
        <v/>
      </c>
      <c r="V156" s="6">
        <f>IF(N156&gt;0, S156/N156, "")</f>
        <v/>
      </c>
      <c r="Y156" s="5" t="n"/>
      <c r="Z156" s="7">
        <f>IF(AND(Y156&gt;0,N156&gt;0), Y156/N156, "")</f>
        <v/>
      </c>
      <c r="AA156" s="7">
        <f>IF(AND(Y156&gt;0,N156&gt;0), N156/(Y156/12), "")</f>
        <v/>
      </c>
      <c r="AB156" s="5">
        <f>IF(N156&gt;0, MAX(N156-S156, 0), "")</f>
        <v/>
      </c>
      <c r="AC156" s="5">
        <f>IF(S156&gt;0, MAX(S156-T156, 0), "")</f>
        <v/>
      </c>
      <c r="AD156">
        <f>IF(V156="", "", IF(V156&gt;1, "Dépassement", IF(V156&gt;=0.9, "À surveiller", "OK")))</f>
        <v/>
      </c>
    </row>
    <row r="157">
      <c r="I157" s="4" t="n"/>
      <c r="J157" s="4" t="n"/>
      <c r="K157" s="4" t="n"/>
      <c r="L157" s="5" t="n"/>
      <c r="M157" s="5" t="n"/>
      <c r="N157" s="5">
        <f>IF(SUM(L157:M157)&gt;0, SUM(L157:M157), "")</f>
        <v/>
      </c>
      <c r="O157" s="5">
        <f>IF(A157&lt;&gt;"", SUMIFS(Dépenses!$K:$K, Dépenses!$B:$B, A157, Dépenses!$C:$C, "CAPEX"), "")</f>
        <v/>
      </c>
      <c r="P157" s="5">
        <f>IF(A157&lt;&gt;"", SUMIFS(Dépenses!$K:$K, Dépenses!$B:$B, A157, Dépenses!$C:$C, "CAPEX", Dépenses!$L:$L, "Payé"), "")</f>
        <v/>
      </c>
      <c r="Q157" s="5">
        <f>IF(A157&lt;&gt;"", SUMIFS(Dépenses!$K:$K, Dépenses!$B:$B, A157, Dépenses!$C:$C, "OPEX"), "")</f>
        <v/>
      </c>
      <c r="R157" s="5">
        <f>IF(A157&lt;&gt;"", SUMIFS(Dépenses!$K:$K, Dépenses!$B:$B, A157, Dépenses!$C:$C, "OPEX", Dépenses!$L:$L, "Payé"), "")</f>
        <v/>
      </c>
      <c r="S157" s="5">
        <f>IF(SUM(O157,Q157)&gt;0, SUM(O157,Q157), "")</f>
        <v/>
      </c>
      <c r="T157" s="5">
        <f>IF(SUM(P157,R157)&gt;0, SUM(P157,R157), "")</f>
        <v/>
      </c>
      <c r="U157" s="5">
        <f>IF(N157&gt;0, S157-N157, "")</f>
        <v/>
      </c>
      <c r="V157" s="6">
        <f>IF(N157&gt;0, S157/N157, "")</f>
        <v/>
      </c>
      <c r="Y157" s="5" t="n"/>
      <c r="Z157" s="7">
        <f>IF(AND(Y157&gt;0,N157&gt;0), Y157/N157, "")</f>
        <v/>
      </c>
      <c r="AA157" s="7">
        <f>IF(AND(Y157&gt;0,N157&gt;0), N157/(Y157/12), "")</f>
        <v/>
      </c>
      <c r="AB157" s="5">
        <f>IF(N157&gt;0, MAX(N157-S157, 0), "")</f>
        <v/>
      </c>
      <c r="AC157" s="5">
        <f>IF(S157&gt;0, MAX(S157-T157, 0), "")</f>
        <v/>
      </c>
      <c r="AD157">
        <f>IF(V157="", "", IF(V157&gt;1, "Dépassement", IF(V157&gt;=0.9, "À surveiller", "OK")))</f>
        <v/>
      </c>
    </row>
    <row r="158">
      <c r="I158" s="4" t="n"/>
      <c r="J158" s="4" t="n"/>
      <c r="K158" s="4" t="n"/>
      <c r="L158" s="5" t="n"/>
      <c r="M158" s="5" t="n"/>
      <c r="N158" s="5">
        <f>IF(SUM(L158:M158)&gt;0, SUM(L158:M158), "")</f>
        <v/>
      </c>
      <c r="O158" s="5">
        <f>IF(A158&lt;&gt;"", SUMIFS(Dépenses!$K:$K, Dépenses!$B:$B, A158, Dépenses!$C:$C, "CAPEX"), "")</f>
        <v/>
      </c>
      <c r="P158" s="5">
        <f>IF(A158&lt;&gt;"", SUMIFS(Dépenses!$K:$K, Dépenses!$B:$B, A158, Dépenses!$C:$C, "CAPEX", Dépenses!$L:$L, "Payé"), "")</f>
        <v/>
      </c>
      <c r="Q158" s="5">
        <f>IF(A158&lt;&gt;"", SUMIFS(Dépenses!$K:$K, Dépenses!$B:$B, A158, Dépenses!$C:$C, "OPEX"), "")</f>
        <v/>
      </c>
      <c r="R158" s="5">
        <f>IF(A158&lt;&gt;"", SUMIFS(Dépenses!$K:$K, Dépenses!$B:$B, A158, Dépenses!$C:$C, "OPEX", Dépenses!$L:$L, "Payé"), "")</f>
        <v/>
      </c>
      <c r="S158" s="5">
        <f>IF(SUM(O158,Q158)&gt;0, SUM(O158,Q158), "")</f>
        <v/>
      </c>
      <c r="T158" s="5">
        <f>IF(SUM(P158,R158)&gt;0, SUM(P158,R158), "")</f>
        <v/>
      </c>
      <c r="U158" s="5">
        <f>IF(N158&gt;0, S158-N158, "")</f>
        <v/>
      </c>
      <c r="V158" s="6">
        <f>IF(N158&gt;0, S158/N158, "")</f>
        <v/>
      </c>
      <c r="Y158" s="5" t="n"/>
      <c r="Z158" s="7">
        <f>IF(AND(Y158&gt;0,N158&gt;0), Y158/N158, "")</f>
        <v/>
      </c>
      <c r="AA158" s="7">
        <f>IF(AND(Y158&gt;0,N158&gt;0), N158/(Y158/12), "")</f>
        <v/>
      </c>
      <c r="AB158" s="5">
        <f>IF(N158&gt;0, MAX(N158-S158, 0), "")</f>
        <v/>
      </c>
      <c r="AC158" s="5">
        <f>IF(S158&gt;0, MAX(S158-T158, 0), "")</f>
        <v/>
      </c>
      <c r="AD158">
        <f>IF(V158="", "", IF(V158&gt;1, "Dépassement", IF(V158&gt;=0.9, "À surveiller", "OK")))</f>
        <v/>
      </c>
    </row>
    <row r="159">
      <c r="I159" s="4" t="n"/>
      <c r="J159" s="4" t="n"/>
      <c r="K159" s="4" t="n"/>
      <c r="L159" s="5" t="n"/>
      <c r="M159" s="5" t="n"/>
      <c r="N159" s="5">
        <f>IF(SUM(L159:M159)&gt;0, SUM(L159:M159), "")</f>
        <v/>
      </c>
      <c r="O159" s="5">
        <f>IF(A159&lt;&gt;"", SUMIFS(Dépenses!$K:$K, Dépenses!$B:$B, A159, Dépenses!$C:$C, "CAPEX"), "")</f>
        <v/>
      </c>
      <c r="P159" s="5">
        <f>IF(A159&lt;&gt;"", SUMIFS(Dépenses!$K:$K, Dépenses!$B:$B, A159, Dépenses!$C:$C, "CAPEX", Dépenses!$L:$L, "Payé"), "")</f>
        <v/>
      </c>
      <c r="Q159" s="5">
        <f>IF(A159&lt;&gt;"", SUMIFS(Dépenses!$K:$K, Dépenses!$B:$B, A159, Dépenses!$C:$C, "OPEX"), "")</f>
        <v/>
      </c>
      <c r="R159" s="5">
        <f>IF(A159&lt;&gt;"", SUMIFS(Dépenses!$K:$K, Dépenses!$B:$B, A159, Dépenses!$C:$C, "OPEX", Dépenses!$L:$L, "Payé"), "")</f>
        <v/>
      </c>
      <c r="S159" s="5">
        <f>IF(SUM(O159,Q159)&gt;0, SUM(O159,Q159), "")</f>
        <v/>
      </c>
      <c r="T159" s="5">
        <f>IF(SUM(P159,R159)&gt;0, SUM(P159,R159), "")</f>
        <v/>
      </c>
      <c r="U159" s="5">
        <f>IF(N159&gt;0, S159-N159, "")</f>
        <v/>
      </c>
      <c r="V159" s="6">
        <f>IF(N159&gt;0, S159/N159, "")</f>
        <v/>
      </c>
      <c r="Y159" s="5" t="n"/>
      <c r="Z159" s="7">
        <f>IF(AND(Y159&gt;0,N159&gt;0), Y159/N159, "")</f>
        <v/>
      </c>
      <c r="AA159" s="7">
        <f>IF(AND(Y159&gt;0,N159&gt;0), N159/(Y159/12), "")</f>
        <v/>
      </c>
      <c r="AB159" s="5">
        <f>IF(N159&gt;0, MAX(N159-S159, 0), "")</f>
        <v/>
      </c>
      <c r="AC159" s="5">
        <f>IF(S159&gt;0, MAX(S159-T159, 0), "")</f>
        <v/>
      </c>
      <c r="AD159">
        <f>IF(V159="", "", IF(V159&gt;1, "Dépassement", IF(V159&gt;=0.9, "À surveiller", "OK")))</f>
        <v/>
      </c>
    </row>
    <row r="160">
      <c r="I160" s="4" t="n"/>
      <c r="J160" s="4" t="n"/>
      <c r="K160" s="4" t="n"/>
      <c r="L160" s="5" t="n"/>
      <c r="M160" s="5" t="n"/>
      <c r="N160" s="5">
        <f>IF(SUM(L160:M160)&gt;0, SUM(L160:M160), "")</f>
        <v/>
      </c>
      <c r="O160" s="5">
        <f>IF(A160&lt;&gt;"", SUMIFS(Dépenses!$K:$K, Dépenses!$B:$B, A160, Dépenses!$C:$C, "CAPEX"), "")</f>
        <v/>
      </c>
      <c r="P160" s="5">
        <f>IF(A160&lt;&gt;"", SUMIFS(Dépenses!$K:$K, Dépenses!$B:$B, A160, Dépenses!$C:$C, "CAPEX", Dépenses!$L:$L, "Payé"), "")</f>
        <v/>
      </c>
      <c r="Q160" s="5">
        <f>IF(A160&lt;&gt;"", SUMIFS(Dépenses!$K:$K, Dépenses!$B:$B, A160, Dépenses!$C:$C, "OPEX"), "")</f>
        <v/>
      </c>
      <c r="R160" s="5">
        <f>IF(A160&lt;&gt;"", SUMIFS(Dépenses!$K:$K, Dépenses!$B:$B, A160, Dépenses!$C:$C, "OPEX", Dépenses!$L:$L, "Payé"), "")</f>
        <v/>
      </c>
      <c r="S160" s="5">
        <f>IF(SUM(O160,Q160)&gt;0, SUM(O160,Q160), "")</f>
        <v/>
      </c>
      <c r="T160" s="5">
        <f>IF(SUM(P160,R160)&gt;0, SUM(P160,R160), "")</f>
        <v/>
      </c>
      <c r="U160" s="5">
        <f>IF(N160&gt;0, S160-N160, "")</f>
        <v/>
      </c>
      <c r="V160" s="6">
        <f>IF(N160&gt;0, S160/N160, "")</f>
        <v/>
      </c>
      <c r="Y160" s="5" t="n"/>
      <c r="Z160" s="7">
        <f>IF(AND(Y160&gt;0,N160&gt;0), Y160/N160, "")</f>
        <v/>
      </c>
      <c r="AA160" s="7">
        <f>IF(AND(Y160&gt;0,N160&gt;0), N160/(Y160/12), "")</f>
        <v/>
      </c>
      <c r="AB160" s="5">
        <f>IF(N160&gt;0, MAX(N160-S160, 0), "")</f>
        <v/>
      </c>
      <c r="AC160" s="5">
        <f>IF(S160&gt;0, MAX(S160-T160, 0), "")</f>
        <v/>
      </c>
      <c r="AD160">
        <f>IF(V160="", "", IF(V160&gt;1, "Dépassement", IF(V160&gt;=0.9, "À surveiller", "OK")))</f>
        <v/>
      </c>
    </row>
    <row r="161">
      <c r="I161" s="4" t="n"/>
      <c r="J161" s="4" t="n"/>
      <c r="K161" s="4" t="n"/>
      <c r="L161" s="5" t="n"/>
      <c r="M161" s="5" t="n"/>
      <c r="N161" s="5">
        <f>IF(SUM(L161:M161)&gt;0, SUM(L161:M161), "")</f>
        <v/>
      </c>
      <c r="O161" s="5">
        <f>IF(A161&lt;&gt;"", SUMIFS(Dépenses!$K:$K, Dépenses!$B:$B, A161, Dépenses!$C:$C, "CAPEX"), "")</f>
        <v/>
      </c>
      <c r="P161" s="5">
        <f>IF(A161&lt;&gt;"", SUMIFS(Dépenses!$K:$K, Dépenses!$B:$B, A161, Dépenses!$C:$C, "CAPEX", Dépenses!$L:$L, "Payé"), "")</f>
        <v/>
      </c>
      <c r="Q161" s="5">
        <f>IF(A161&lt;&gt;"", SUMIFS(Dépenses!$K:$K, Dépenses!$B:$B, A161, Dépenses!$C:$C, "OPEX"), "")</f>
        <v/>
      </c>
      <c r="R161" s="5">
        <f>IF(A161&lt;&gt;"", SUMIFS(Dépenses!$K:$K, Dépenses!$B:$B, A161, Dépenses!$C:$C, "OPEX", Dépenses!$L:$L, "Payé"), "")</f>
        <v/>
      </c>
      <c r="S161" s="5">
        <f>IF(SUM(O161,Q161)&gt;0, SUM(O161,Q161), "")</f>
        <v/>
      </c>
      <c r="T161" s="5">
        <f>IF(SUM(P161,R161)&gt;0, SUM(P161,R161), "")</f>
        <v/>
      </c>
      <c r="U161" s="5">
        <f>IF(N161&gt;0, S161-N161, "")</f>
        <v/>
      </c>
      <c r="V161" s="6">
        <f>IF(N161&gt;0, S161/N161, "")</f>
        <v/>
      </c>
      <c r="Y161" s="5" t="n"/>
      <c r="Z161" s="7">
        <f>IF(AND(Y161&gt;0,N161&gt;0), Y161/N161, "")</f>
        <v/>
      </c>
      <c r="AA161" s="7">
        <f>IF(AND(Y161&gt;0,N161&gt;0), N161/(Y161/12), "")</f>
        <v/>
      </c>
      <c r="AB161" s="5">
        <f>IF(N161&gt;0, MAX(N161-S161, 0), "")</f>
        <v/>
      </c>
      <c r="AC161" s="5">
        <f>IF(S161&gt;0, MAX(S161-T161, 0), "")</f>
        <v/>
      </c>
      <c r="AD161">
        <f>IF(V161="", "", IF(V161&gt;1, "Dépassement", IF(V161&gt;=0.9, "À surveiller", "OK")))</f>
        <v/>
      </c>
    </row>
    <row r="162">
      <c r="I162" s="4" t="n"/>
      <c r="J162" s="4" t="n"/>
      <c r="K162" s="4" t="n"/>
      <c r="L162" s="5" t="n"/>
      <c r="M162" s="5" t="n"/>
      <c r="N162" s="5">
        <f>IF(SUM(L162:M162)&gt;0, SUM(L162:M162), "")</f>
        <v/>
      </c>
      <c r="O162" s="5">
        <f>IF(A162&lt;&gt;"", SUMIFS(Dépenses!$K:$K, Dépenses!$B:$B, A162, Dépenses!$C:$C, "CAPEX"), "")</f>
        <v/>
      </c>
      <c r="P162" s="5">
        <f>IF(A162&lt;&gt;"", SUMIFS(Dépenses!$K:$K, Dépenses!$B:$B, A162, Dépenses!$C:$C, "CAPEX", Dépenses!$L:$L, "Payé"), "")</f>
        <v/>
      </c>
      <c r="Q162" s="5">
        <f>IF(A162&lt;&gt;"", SUMIFS(Dépenses!$K:$K, Dépenses!$B:$B, A162, Dépenses!$C:$C, "OPEX"), "")</f>
        <v/>
      </c>
      <c r="R162" s="5">
        <f>IF(A162&lt;&gt;"", SUMIFS(Dépenses!$K:$K, Dépenses!$B:$B, A162, Dépenses!$C:$C, "OPEX", Dépenses!$L:$L, "Payé"), "")</f>
        <v/>
      </c>
      <c r="S162" s="5">
        <f>IF(SUM(O162,Q162)&gt;0, SUM(O162,Q162), "")</f>
        <v/>
      </c>
      <c r="T162" s="5">
        <f>IF(SUM(P162,R162)&gt;0, SUM(P162,R162), "")</f>
        <v/>
      </c>
      <c r="U162" s="5">
        <f>IF(N162&gt;0, S162-N162, "")</f>
        <v/>
      </c>
      <c r="V162" s="6">
        <f>IF(N162&gt;0, S162/N162, "")</f>
        <v/>
      </c>
      <c r="Y162" s="5" t="n"/>
      <c r="Z162" s="7">
        <f>IF(AND(Y162&gt;0,N162&gt;0), Y162/N162, "")</f>
        <v/>
      </c>
      <c r="AA162" s="7">
        <f>IF(AND(Y162&gt;0,N162&gt;0), N162/(Y162/12), "")</f>
        <v/>
      </c>
      <c r="AB162" s="5">
        <f>IF(N162&gt;0, MAX(N162-S162, 0), "")</f>
        <v/>
      </c>
      <c r="AC162" s="5">
        <f>IF(S162&gt;0, MAX(S162-T162, 0), "")</f>
        <v/>
      </c>
      <c r="AD162">
        <f>IF(V162="", "", IF(V162&gt;1, "Dépassement", IF(V162&gt;=0.9, "À surveiller", "OK")))</f>
        <v/>
      </c>
    </row>
    <row r="163">
      <c r="I163" s="4" t="n"/>
      <c r="J163" s="4" t="n"/>
      <c r="K163" s="4" t="n"/>
      <c r="L163" s="5" t="n"/>
      <c r="M163" s="5" t="n"/>
      <c r="N163" s="5">
        <f>IF(SUM(L163:M163)&gt;0, SUM(L163:M163), "")</f>
        <v/>
      </c>
      <c r="O163" s="5">
        <f>IF(A163&lt;&gt;"", SUMIFS(Dépenses!$K:$K, Dépenses!$B:$B, A163, Dépenses!$C:$C, "CAPEX"), "")</f>
        <v/>
      </c>
      <c r="P163" s="5">
        <f>IF(A163&lt;&gt;"", SUMIFS(Dépenses!$K:$K, Dépenses!$B:$B, A163, Dépenses!$C:$C, "CAPEX", Dépenses!$L:$L, "Payé"), "")</f>
        <v/>
      </c>
      <c r="Q163" s="5">
        <f>IF(A163&lt;&gt;"", SUMIFS(Dépenses!$K:$K, Dépenses!$B:$B, A163, Dépenses!$C:$C, "OPEX"), "")</f>
        <v/>
      </c>
      <c r="R163" s="5">
        <f>IF(A163&lt;&gt;"", SUMIFS(Dépenses!$K:$K, Dépenses!$B:$B, A163, Dépenses!$C:$C, "OPEX", Dépenses!$L:$L, "Payé"), "")</f>
        <v/>
      </c>
      <c r="S163" s="5">
        <f>IF(SUM(O163,Q163)&gt;0, SUM(O163,Q163), "")</f>
        <v/>
      </c>
      <c r="T163" s="5">
        <f>IF(SUM(P163,R163)&gt;0, SUM(P163,R163), "")</f>
        <v/>
      </c>
      <c r="U163" s="5">
        <f>IF(N163&gt;0, S163-N163, "")</f>
        <v/>
      </c>
      <c r="V163" s="6">
        <f>IF(N163&gt;0, S163/N163, "")</f>
        <v/>
      </c>
      <c r="Y163" s="5" t="n"/>
      <c r="Z163" s="7">
        <f>IF(AND(Y163&gt;0,N163&gt;0), Y163/N163, "")</f>
        <v/>
      </c>
      <c r="AA163" s="7">
        <f>IF(AND(Y163&gt;0,N163&gt;0), N163/(Y163/12), "")</f>
        <v/>
      </c>
      <c r="AB163" s="5">
        <f>IF(N163&gt;0, MAX(N163-S163, 0), "")</f>
        <v/>
      </c>
      <c r="AC163" s="5">
        <f>IF(S163&gt;0, MAX(S163-T163, 0), "")</f>
        <v/>
      </c>
      <c r="AD163">
        <f>IF(V163="", "", IF(V163&gt;1, "Dépassement", IF(V163&gt;=0.9, "À surveiller", "OK")))</f>
        <v/>
      </c>
    </row>
    <row r="164">
      <c r="I164" s="4" t="n"/>
      <c r="J164" s="4" t="n"/>
      <c r="K164" s="4" t="n"/>
      <c r="L164" s="5" t="n"/>
      <c r="M164" s="5" t="n"/>
      <c r="N164" s="5">
        <f>IF(SUM(L164:M164)&gt;0, SUM(L164:M164), "")</f>
        <v/>
      </c>
      <c r="O164" s="5">
        <f>IF(A164&lt;&gt;"", SUMIFS(Dépenses!$K:$K, Dépenses!$B:$B, A164, Dépenses!$C:$C, "CAPEX"), "")</f>
        <v/>
      </c>
      <c r="P164" s="5">
        <f>IF(A164&lt;&gt;"", SUMIFS(Dépenses!$K:$K, Dépenses!$B:$B, A164, Dépenses!$C:$C, "CAPEX", Dépenses!$L:$L, "Payé"), "")</f>
        <v/>
      </c>
      <c r="Q164" s="5">
        <f>IF(A164&lt;&gt;"", SUMIFS(Dépenses!$K:$K, Dépenses!$B:$B, A164, Dépenses!$C:$C, "OPEX"), "")</f>
        <v/>
      </c>
      <c r="R164" s="5">
        <f>IF(A164&lt;&gt;"", SUMIFS(Dépenses!$K:$K, Dépenses!$B:$B, A164, Dépenses!$C:$C, "OPEX", Dépenses!$L:$L, "Payé"), "")</f>
        <v/>
      </c>
      <c r="S164" s="5">
        <f>IF(SUM(O164,Q164)&gt;0, SUM(O164,Q164), "")</f>
        <v/>
      </c>
      <c r="T164" s="5">
        <f>IF(SUM(P164,R164)&gt;0, SUM(P164,R164), "")</f>
        <v/>
      </c>
      <c r="U164" s="5">
        <f>IF(N164&gt;0, S164-N164, "")</f>
        <v/>
      </c>
      <c r="V164" s="6">
        <f>IF(N164&gt;0, S164/N164, "")</f>
        <v/>
      </c>
      <c r="Y164" s="5" t="n"/>
      <c r="Z164" s="7">
        <f>IF(AND(Y164&gt;0,N164&gt;0), Y164/N164, "")</f>
        <v/>
      </c>
      <c r="AA164" s="7">
        <f>IF(AND(Y164&gt;0,N164&gt;0), N164/(Y164/12), "")</f>
        <v/>
      </c>
      <c r="AB164" s="5">
        <f>IF(N164&gt;0, MAX(N164-S164, 0), "")</f>
        <v/>
      </c>
      <c r="AC164" s="5">
        <f>IF(S164&gt;0, MAX(S164-T164, 0), "")</f>
        <v/>
      </c>
      <c r="AD164">
        <f>IF(V164="", "", IF(V164&gt;1, "Dépassement", IF(V164&gt;=0.9, "À surveiller", "OK")))</f>
        <v/>
      </c>
    </row>
    <row r="165">
      <c r="I165" s="4" t="n"/>
      <c r="J165" s="4" t="n"/>
      <c r="K165" s="4" t="n"/>
      <c r="L165" s="5" t="n"/>
      <c r="M165" s="5" t="n"/>
      <c r="N165" s="5">
        <f>IF(SUM(L165:M165)&gt;0, SUM(L165:M165), "")</f>
        <v/>
      </c>
      <c r="O165" s="5">
        <f>IF(A165&lt;&gt;"", SUMIFS(Dépenses!$K:$K, Dépenses!$B:$B, A165, Dépenses!$C:$C, "CAPEX"), "")</f>
        <v/>
      </c>
      <c r="P165" s="5">
        <f>IF(A165&lt;&gt;"", SUMIFS(Dépenses!$K:$K, Dépenses!$B:$B, A165, Dépenses!$C:$C, "CAPEX", Dépenses!$L:$L, "Payé"), "")</f>
        <v/>
      </c>
      <c r="Q165" s="5">
        <f>IF(A165&lt;&gt;"", SUMIFS(Dépenses!$K:$K, Dépenses!$B:$B, A165, Dépenses!$C:$C, "OPEX"), "")</f>
        <v/>
      </c>
      <c r="R165" s="5">
        <f>IF(A165&lt;&gt;"", SUMIFS(Dépenses!$K:$K, Dépenses!$B:$B, A165, Dépenses!$C:$C, "OPEX", Dépenses!$L:$L, "Payé"), "")</f>
        <v/>
      </c>
      <c r="S165" s="5">
        <f>IF(SUM(O165,Q165)&gt;0, SUM(O165,Q165), "")</f>
        <v/>
      </c>
      <c r="T165" s="5">
        <f>IF(SUM(P165,R165)&gt;0, SUM(P165,R165), "")</f>
        <v/>
      </c>
      <c r="U165" s="5">
        <f>IF(N165&gt;0, S165-N165, "")</f>
        <v/>
      </c>
      <c r="V165" s="6">
        <f>IF(N165&gt;0, S165/N165, "")</f>
        <v/>
      </c>
      <c r="Y165" s="5" t="n"/>
      <c r="Z165" s="7">
        <f>IF(AND(Y165&gt;0,N165&gt;0), Y165/N165, "")</f>
        <v/>
      </c>
      <c r="AA165" s="7">
        <f>IF(AND(Y165&gt;0,N165&gt;0), N165/(Y165/12), "")</f>
        <v/>
      </c>
      <c r="AB165" s="5">
        <f>IF(N165&gt;0, MAX(N165-S165, 0), "")</f>
        <v/>
      </c>
      <c r="AC165" s="5">
        <f>IF(S165&gt;0, MAX(S165-T165, 0), "")</f>
        <v/>
      </c>
      <c r="AD165">
        <f>IF(V165="", "", IF(V165&gt;1, "Dépassement", IF(V165&gt;=0.9, "À surveiller", "OK")))</f>
        <v/>
      </c>
    </row>
    <row r="166">
      <c r="I166" s="4" t="n"/>
      <c r="J166" s="4" t="n"/>
      <c r="K166" s="4" t="n"/>
      <c r="L166" s="5" t="n"/>
      <c r="M166" s="5" t="n"/>
      <c r="N166" s="5">
        <f>IF(SUM(L166:M166)&gt;0, SUM(L166:M166), "")</f>
        <v/>
      </c>
      <c r="O166" s="5">
        <f>IF(A166&lt;&gt;"", SUMIFS(Dépenses!$K:$K, Dépenses!$B:$B, A166, Dépenses!$C:$C, "CAPEX"), "")</f>
        <v/>
      </c>
      <c r="P166" s="5">
        <f>IF(A166&lt;&gt;"", SUMIFS(Dépenses!$K:$K, Dépenses!$B:$B, A166, Dépenses!$C:$C, "CAPEX", Dépenses!$L:$L, "Payé"), "")</f>
        <v/>
      </c>
      <c r="Q166" s="5">
        <f>IF(A166&lt;&gt;"", SUMIFS(Dépenses!$K:$K, Dépenses!$B:$B, A166, Dépenses!$C:$C, "OPEX"), "")</f>
        <v/>
      </c>
      <c r="R166" s="5">
        <f>IF(A166&lt;&gt;"", SUMIFS(Dépenses!$K:$K, Dépenses!$B:$B, A166, Dépenses!$C:$C, "OPEX", Dépenses!$L:$L, "Payé"), "")</f>
        <v/>
      </c>
      <c r="S166" s="5">
        <f>IF(SUM(O166,Q166)&gt;0, SUM(O166,Q166), "")</f>
        <v/>
      </c>
      <c r="T166" s="5">
        <f>IF(SUM(P166,R166)&gt;0, SUM(P166,R166), "")</f>
        <v/>
      </c>
      <c r="U166" s="5">
        <f>IF(N166&gt;0, S166-N166, "")</f>
        <v/>
      </c>
      <c r="V166" s="6">
        <f>IF(N166&gt;0, S166/N166, "")</f>
        <v/>
      </c>
      <c r="Y166" s="5" t="n"/>
      <c r="Z166" s="7">
        <f>IF(AND(Y166&gt;0,N166&gt;0), Y166/N166, "")</f>
        <v/>
      </c>
      <c r="AA166" s="7">
        <f>IF(AND(Y166&gt;0,N166&gt;0), N166/(Y166/12), "")</f>
        <v/>
      </c>
      <c r="AB166" s="5">
        <f>IF(N166&gt;0, MAX(N166-S166, 0), "")</f>
        <v/>
      </c>
      <c r="AC166" s="5">
        <f>IF(S166&gt;0, MAX(S166-T166, 0), "")</f>
        <v/>
      </c>
      <c r="AD166">
        <f>IF(V166="", "", IF(V166&gt;1, "Dépassement", IF(V166&gt;=0.9, "À surveiller", "OK")))</f>
        <v/>
      </c>
    </row>
    <row r="167">
      <c r="I167" s="4" t="n"/>
      <c r="J167" s="4" t="n"/>
      <c r="K167" s="4" t="n"/>
      <c r="L167" s="5" t="n"/>
      <c r="M167" s="5" t="n"/>
      <c r="N167" s="5">
        <f>IF(SUM(L167:M167)&gt;0, SUM(L167:M167), "")</f>
        <v/>
      </c>
      <c r="O167" s="5">
        <f>IF(A167&lt;&gt;"", SUMIFS(Dépenses!$K:$K, Dépenses!$B:$B, A167, Dépenses!$C:$C, "CAPEX"), "")</f>
        <v/>
      </c>
      <c r="P167" s="5">
        <f>IF(A167&lt;&gt;"", SUMIFS(Dépenses!$K:$K, Dépenses!$B:$B, A167, Dépenses!$C:$C, "CAPEX", Dépenses!$L:$L, "Payé"), "")</f>
        <v/>
      </c>
      <c r="Q167" s="5">
        <f>IF(A167&lt;&gt;"", SUMIFS(Dépenses!$K:$K, Dépenses!$B:$B, A167, Dépenses!$C:$C, "OPEX"), "")</f>
        <v/>
      </c>
      <c r="R167" s="5">
        <f>IF(A167&lt;&gt;"", SUMIFS(Dépenses!$K:$K, Dépenses!$B:$B, A167, Dépenses!$C:$C, "OPEX", Dépenses!$L:$L, "Payé"), "")</f>
        <v/>
      </c>
      <c r="S167" s="5">
        <f>IF(SUM(O167,Q167)&gt;0, SUM(O167,Q167), "")</f>
        <v/>
      </c>
      <c r="T167" s="5">
        <f>IF(SUM(P167,R167)&gt;0, SUM(P167,R167), "")</f>
        <v/>
      </c>
      <c r="U167" s="5">
        <f>IF(N167&gt;0, S167-N167, "")</f>
        <v/>
      </c>
      <c r="V167" s="6">
        <f>IF(N167&gt;0, S167/N167, "")</f>
        <v/>
      </c>
      <c r="Y167" s="5" t="n"/>
      <c r="Z167" s="7">
        <f>IF(AND(Y167&gt;0,N167&gt;0), Y167/N167, "")</f>
        <v/>
      </c>
      <c r="AA167" s="7">
        <f>IF(AND(Y167&gt;0,N167&gt;0), N167/(Y167/12), "")</f>
        <v/>
      </c>
      <c r="AB167" s="5">
        <f>IF(N167&gt;0, MAX(N167-S167, 0), "")</f>
        <v/>
      </c>
      <c r="AC167" s="5">
        <f>IF(S167&gt;0, MAX(S167-T167, 0), "")</f>
        <v/>
      </c>
      <c r="AD167">
        <f>IF(V167="", "", IF(V167&gt;1, "Dépassement", IF(V167&gt;=0.9, "À surveiller", "OK")))</f>
        <v/>
      </c>
    </row>
    <row r="168">
      <c r="I168" s="4" t="n"/>
      <c r="J168" s="4" t="n"/>
      <c r="K168" s="4" t="n"/>
      <c r="L168" s="5" t="n"/>
      <c r="M168" s="5" t="n"/>
      <c r="N168" s="5">
        <f>IF(SUM(L168:M168)&gt;0, SUM(L168:M168), "")</f>
        <v/>
      </c>
      <c r="O168" s="5">
        <f>IF(A168&lt;&gt;"", SUMIFS(Dépenses!$K:$K, Dépenses!$B:$B, A168, Dépenses!$C:$C, "CAPEX"), "")</f>
        <v/>
      </c>
      <c r="P168" s="5">
        <f>IF(A168&lt;&gt;"", SUMIFS(Dépenses!$K:$K, Dépenses!$B:$B, A168, Dépenses!$C:$C, "CAPEX", Dépenses!$L:$L, "Payé"), "")</f>
        <v/>
      </c>
      <c r="Q168" s="5">
        <f>IF(A168&lt;&gt;"", SUMIFS(Dépenses!$K:$K, Dépenses!$B:$B, A168, Dépenses!$C:$C, "OPEX"), "")</f>
        <v/>
      </c>
      <c r="R168" s="5">
        <f>IF(A168&lt;&gt;"", SUMIFS(Dépenses!$K:$K, Dépenses!$B:$B, A168, Dépenses!$C:$C, "OPEX", Dépenses!$L:$L, "Payé"), "")</f>
        <v/>
      </c>
      <c r="S168" s="5">
        <f>IF(SUM(O168,Q168)&gt;0, SUM(O168,Q168), "")</f>
        <v/>
      </c>
      <c r="T168" s="5">
        <f>IF(SUM(P168,R168)&gt;0, SUM(P168,R168), "")</f>
        <v/>
      </c>
      <c r="U168" s="5">
        <f>IF(N168&gt;0, S168-N168, "")</f>
        <v/>
      </c>
      <c r="V168" s="6">
        <f>IF(N168&gt;0, S168/N168, "")</f>
        <v/>
      </c>
      <c r="Y168" s="5" t="n"/>
      <c r="Z168" s="7">
        <f>IF(AND(Y168&gt;0,N168&gt;0), Y168/N168, "")</f>
        <v/>
      </c>
      <c r="AA168" s="7">
        <f>IF(AND(Y168&gt;0,N168&gt;0), N168/(Y168/12), "")</f>
        <v/>
      </c>
      <c r="AB168" s="5">
        <f>IF(N168&gt;0, MAX(N168-S168, 0), "")</f>
        <v/>
      </c>
      <c r="AC168" s="5">
        <f>IF(S168&gt;0, MAX(S168-T168, 0), "")</f>
        <v/>
      </c>
      <c r="AD168">
        <f>IF(V168="", "", IF(V168&gt;1, "Dépassement", IF(V168&gt;=0.9, "À surveiller", "OK")))</f>
        <v/>
      </c>
    </row>
    <row r="169">
      <c r="I169" s="4" t="n"/>
      <c r="J169" s="4" t="n"/>
      <c r="K169" s="4" t="n"/>
      <c r="L169" s="5" t="n"/>
      <c r="M169" s="5" t="n"/>
      <c r="N169" s="5">
        <f>IF(SUM(L169:M169)&gt;0, SUM(L169:M169), "")</f>
        <v/>
      </c>
      <c r="O169" s="5">
        <f>IF(A169&lt;&gt;"", SUMIFS(Dépenses!$K:$K, Dépenses!$B:$B, A169, Dépenses!$C:$C, "CAPEX"), "")</f>
        <v/>
      </c>
      <c r="P169" s="5">
        <f>IF(A169&lt;&gt;"", SUMIFS(Dépenses!$K:$K, Dépenses!$B:$B, A169, Dépenses!$C:$C, "CAPEX", Dépenses!$L:$L, "Payé"), "")</f>
        <v/>
      </c>
      <c r="Q169" s="5">
        <f>IF(A169&lt;&gt;"", SUMIFS(Dépenses!$K:$K, Dépenses!$B:$B, A169, Dépenses!$C:$C, "OPEX"), "")</f>
        <v/>
      </c>
      <c r="R169" s="5">
        <f>IF(A169&lt;&gt;"", SUMIFS(Dépenses!$K:$K, Dépenses!$B:$B, A169, Dépenses!$C:$C, "OPEX", Dépenses!$L:$L, "Payé"), "")</f>
        <v/>
      </c>
      <c r="S169" s="5">
        <f>IF(SUM(O169,Q169)&gt;0, SUM(O169,Q169), "")</f>
        <v/>
      </c>
      <c r="T169" s="5">
        <f>IF(SUM(P169,R169)&gt;0, SUM(P169,R169), "")</f>
        <v/>
      </c>
      <c r="U169" s="5">
        <f>IF(N169&gt;0, S169-N169, "")</f>
        <v/>
      </c>
      <c r="V169" s="6">
        <f>IF(N169&gt;0, S169/N169, "")</f>
        <v/>
      </c>
      <c r="Y169" s="5" t="n"/>
      <c r="Z169" s="7">
        <f>IF(AND(Y169&gt;0,N169&gt;0), Y169/N169, "")</f>
        <v/>
      </c>
      <c r="AA169" s="7">
        <f>IF(AND(Y169&gt;0,N169&gt;0), N169/(Y169/12), "")</f>
        <v/>
      </c>
      <c r="AB169" s="5">
        <f>IF(N169&gt;0, MAX(N169-S169, 0), "")</f>
        <v/>
      </c>
      <c r="AC169" s="5">
        <f>IF(S169&gt;0, MAX(S169-T169, 0), "")</f>
        <v/>
      </c>
      <c r="AD169">
        <f>IF(V169="", "", IF(V169&gt;1, "Dépassement", IF(V169&gt;=0.9, "À surveiller", "OK")))</f>
        <v/>
      </c>
    </row>
    <row r="170">
      <c r="I170" s="4" t="n"/>
      <c r="J170" s="4" t="n"/>
      <c r="K170" s="4" t="n"/>
      <c r="L170" s="5" t="n"/>
      <c r="M170" s="5" t="n"/>
      <c r="N170" s="5">
        <f>IF(SUM(L170:M170)&gt;0, SUM(L170:M170), "")</f>
        <v/>
      </c>
      <c r="O170" s="5">
        <f>IF(A170&lt;&gt;"", SUMIFS(Dépenses!$K:$K, Dépenses!$B:$B, A170, Dépenses!$C:$C, "CAPEX"), "")</f>
        <v/>
      </c>
      <c r="P170" s="5">
        <f>IF(A170&lt;&gt;"", SUMIFS(Dépenses!$K:$K, Dépenses!$B:$B, A170, Dépenses!$C:$C, "CAPEX", Dépenses!$L:$L, "Payé"), "")</f>
        <v/>
      </c>
      <c r="Q170" s="5">
        <f>IF(A170&lt;&gt;"", SUMIFS(Dépenses!$K:$K, Dépenses!$B:$B, A170, Dépenses!$C:$C, "OPEX"), "")</f>
        <v/>
      </c>
      <c r="R170" s="5">
        <f>IF(A170&lt;&gt;"", SUMIFS(Dépenses!$K:$K, Dépenses!$B:$B, A170, Dépenses!$C:$C, "OPEX", Dépenses!$L:$L, "Payé"), "")</f>
        <v/>
      </c>
      <c r="S170" s="5">
        <f>IF(SUM(O170,Q170)&gt;0, SUM(O170,Q170), "")</f>
        <v/>
      </c>
      <c r="T170" s="5">
        <f>IF(SUM(P170,R170)&gt;0, SUM(P170,R170), "")</f>
        <v/>
      </c>
      <c r="U170" s="5">
        <f>IF(N170&gt;0, S170-N170, "")</f>
        <v/>
      </c>
      <c r="V170" s="6">
        <f>IF(N170&gt;0, S170/N170, "")</f>
        <v/>
      </c>
      <c r="Y170" s="5" t="n"/>
      <c r="Z170" s="7">
        <f>IF(AND(Y170&gt;0,N170&gt;0), Y170/N170, "")</f>
        <v/>
      </c>
      <c r="AA170" s="7">
        <f>IF(AND(Y170&gt;0,N170&gt;0), N170/(Y170/12), "")</f>
        <v/>
      </c>
      <c r="AB170" s="5">
        <f>IF(N170&gt;0, MAX(N170-S170, 0), "")</f>
        <v/>
      </c>
      <c r="AC170" s="5">
        <f>IF(S170&gt;0, MAX(S170-T170, 0), "")</f>
        <v/>
      </c>
      <c r="AD170">
        <f>IF(V170="", "", IF(V170&gt;1, "Dépassement", IF(V170&gt;=0.9, "À surveiller", "OK")))</f>
        <v/>
      </c>
    </row>
    <row r="171">
      <c r="I171" s="4" t="n"/>
      <c r="J171" s="4" t="n"/>
      <c r="K171" s="4" t="n"/>
      <c r="L171" s="5" t="n"/>
      <c r="M171" s="5" t="n"/>
      <c r="N171" s="5">
        <f>IF(SUM(L171:M171)&gt;0, SUM(L171:M171), "")</f>
        <v/>
      </c>
      <c r="O171" s="5">
        <f>IF(A171&lt;&gt;"", SUMIFS(Dépenses!$K:$K, Dépenses!$B:$B, A171, Dépenses!$C:$C, "CAPEX"), "")</f>
        <v/>
      </c>
      <c r="P171" s="5">
        <f>IF(A171&lt;&gt;"", SUMIFS(Dépenses!$K:$K, Dépenses!$B:$B, A171, Dépenses!$C:$C, "CAPEX", Dépenses!$L:$L, "Payé"), "")</f>
        <v/>
      </c>
      <c r="Q171" s="5">
        <f>IF(A171&lt;&gt;"", SUMIFS(Dépenses!$K:$K, Dépenses!$B:$B, A171, Dépenses!$C:$C, "OPEX"), "")</f>
        <v/>
      </c>
      <c r="R171" s="5">
        <f>IF(A171&lt;&gt;"", SUMIFS(Dépenses!$K:$K, Dépenses!$B:$B, A171, Dépenses!$C:$C, "OPEX", Dépenses!$L:$L, "Payé"), "")</f>
        <v/>
      </c>
      <c r="S171" s="5">
        <f>IF(SUM(O171,Q171)&gt;0, SUM(O171,Q171), "")</f>
        <v/>
      </c>
      <c r="T171" s="5">
        <f>IF(SUM(P171,R171)&gt;0, SUM(P171,R171), "")</f>
        <v/>
      </c>
      <c r="U171" s="5">
        <f>IF(N171&gt;0, S171-N171, "")</f>
        <v/>
      </c>
      <c r="V171" s="6">
        <f>IF(N171&gt;0, S171/N171, "")</f>
        <v/>
      </c>
      <c r="Y171" s="5" t="n"/>
      <c r="Z171" s="7">
        <f>IF(AND(Y171&gt;0,N171&gt;0), Y171/N171, "")</f>
        <v/>
      </c>
      <c r="AA171" s="7">
        <f>IF(AND(Y171&gt;0,N171&gt;0), N171/(Y171/12), "")</f>
        <v/>
      </c>
      <c r="AB171" s="5">
        <f>IF(N171&gt;0, MAX(N171-S171, 0), "")</f>
        <v/>
      </c>
      <c r="AC171" s="5">
        <f>IF(S171&gt;0, MAX(S171-T171, 0), "")</f>
        <v/>
      </c>
      <c r="AD171">
        <f>IF(V171="", "", IF(V171&gt;1, "Dépassement", IF(V171&gt;=0.9, "À surveiller", "OK")))</f>
        <v/>
      </c>
    </row>
    <row r="172">
      <c r="I172" s="4" t="n"/>
      <c r="J172" s="4" t="n"/>
      <c r="K172" s="4" t="n"/>
      <c r="L172" s="5" t="n"/>
      <c r="M172" s="5" t="n"/>
      <c r="N172" s="5">
        <f>IF(SUM(L172:M172)&gt;0, SUM(L172:M172), "")</f>
        <v/>
      </c>
      <c r="O172" s="5">
        <f>IF(A172&lt;&gt;"", SUMIFS(Dépenses!$K:$K, Dépenses!$B:$B, A172, Dépenses!$C:$C, "CAPEX"), "")</f>
        <v/>
      </c>
      <c r="P172" s="5">
        <f>IF(A172&lt;&gt;"", SUMIFS(Dépenses!$K:$K, Dépenses!$B:$B, A172, Dépenses!$C:$C, "CAPEX", Dépenses!$L:$L, "Payé"), "")</f>
        <v/>
      </c>
      <c r="Q172" s="5">
        <f>IF(A172&lt;&gt;"", SUMIFS(Dépenses!$K:$K, Dépenses!$B:$B, A172, Dépenses!$C:$C, "OPEX"), "")</f>
        <v/>
      </c>
      <c r="R172" s="5">
        <f>IF(A172&lt;&gt;"", SUMIFS(Dépenses!$K:$K, Dépenses!$B:$B, A172, Dépenses!$C:$C, "OPEX", Dépenses!$L:$L, "Payé"), "")</f>
        <v/>
      </c>
      <c r="S172" s="5">
        <f>IF(SUM(O172,Q172)&gt;0, SUM(O172,Q172), "")</f>
        <v/>
      </c>
      <c r="T172" s="5">
        <f>IF(SUM(P172,R172)&gt;0, SUM(P172,R172), "")</f>
        <v/>
      </c>
      <c r="U172" s="5">
        <f>IF(N172&gt;0, S172-N172, "")</f>
        <v/>
      </c>
      <c r="V172" s="6">
        <f>IF(N172&gt;0, S172/N172, "")</f>
        <v/>
      </c>
      <c r="Y172" s="5" t="n"/>
      <c r="Z172" s="7">
        <f>IF(AND(Y172&gt;0,N172&gt;0), Y172/N172, "")</f>
        <v/>
      </c>
      <c r="AA172" s="7">
        <f>IF(AND(Y172&gt;0,N172&gt;0), N172/(Y172/12), "")</f>
        <v/>
      </c>
      <c r="AB172" s="5">
        <f>IF(N172&gt;0, MAX(N172-S172, 0), "")</f>
        <v/>
      </c>
      <c r="AC172" s="5">
        <f>IF(S172&gt;0, MAX(S172-T172, 0), "")</f>
        <v/>
      </c>
      <c r="AD172">
        <f>IF(V172="", "", IF(V172&gt;1, "Dépassement", IF(V172&gt;=0.9, "À surveiller", "OK")))</f>
        <v/>
      </c>
    </row>
    <row r="173">
      <c r="I173" s="4" t="n"/>
      <c r="J173" s="4" t="n"/>
      <c r="K173" s="4" t="n"/>
      <c r="L173" s="5" t="n"/>
      <c r="M173" s="5" t="n"/>
      <c r="N173" s="5">
        <f>IF(SUM(L173:M173)&gt;0, SUM(L173:M173), "")</f>
        <v/>
      </c>
      <c r="O173" s="5">
        <f>IF(A173&lt;&gt;"", SUMIFS(Dépenses!$K:$K, Dépenses!$B:$B, A173, Dépenses!$C:$C, "CAPEX"), "")</f>
        <v/>
      </c>
      <c r="P173" s="5">
        <f>IF(A173&lt;&gt;"", SUMIFS(Dépenses!$K:$K, Dépenses!$B:$B, A173, Dépenses!$C:$C, "CAPEX", Dépenses!$L:$L, "Payé"), "")</f>
        <v/>
      </c>
      <c r="Q173" s="5">
        <f>IF(A173&lt;&gt;"", SUMIFS(Dépenses!$K:$K, Dépenses!$B:$B, A173, Dépenses!$C:$C, "OPEX"), "")</f>
        <v/>
      </c>
      <c r="R173" s="5">
        <f>IF(A173&lt;&gt;"", SUMIFS(Dépenses!$K:$K, Dépenses!$B:$B, A173, Dépenses!$C:$C, "OPEX", Dépenses!$L:$L, "Payé"), "")</f>
        <v/>
      </c>
      <c r="S173" s="5">
        <f>IF(SUM(O173,Q173)&gt;0, SUM(O173,Q173), "")</f>
        <v/>
      </c>
      <c r="T173" s="5">
        <f>IF(SUM(P173,R173)&gt;0, SUM(P173,R173), "")</f>
        <v/>
      </c>
      <c r="U173" s="5">
        <f>IF(N173&gt;0, S173-N173, "")</f>
        <v/>
      </c>
      <c r="V173" s="6">
        <f>IF(N173&gt;0, S173/N173, "")</f>
        <v/>
      </c>
      <c r="Y173" s="5" t="n"/>
      <c r="Z173" s="7">
        <f>IF(AND(Y173&gt;0,N173&gt;0), Y173/N173, "")</f>
        <v/>
      </c>
      <c r="AA173" s="7">
        <f>IF(AND(Y173&gt;0,N173&gt;0), N173/(Y173/12), "")</f>
        <v/>
      </c>
      <c r="AB173" s="5">
        <f>IF(N173&gt;0, MAX(N173-S173, 0), "")</f>
        <v/>
      </c>
      <c r="AC173" s="5">
        <f>IF(S173&gt;0, MAX(S173-T173, 0), "")</f>
        <v/>
      </c>
      <c r="AD173">
        <f>IF(V173="", "", IF(V173&gt;1, "Dépassement", IF(V173&gt;=0.9, "À surveiller", "OK")))</f>
        <v/>
      </c>
    </row>
    <row r="174">
      <c r="I174" s="4" t="n"/>
      <c r="J174" s="4" t="n"/>
      <c r="K174" s="4" t="n"/>
      <c r="L174" s="5" t="n"/>
      <c r="M174" s="5" t="n"/>
      <c r="N174" s="5">
        <f>IF(SUM(L174:M174)&gt;0, SUM(L174:M174), "")</f>
        <v/>
      </c>
      <c r="O174" s="5">
        <f>IF(A174&lt;&gt;"", SUMIFS(Dépenses!$K:$K, Dépenses!$B:$B, A174, Dépenses!$C:$C, "CAPEX"), "")</f>
        <v/>
      </c>
      <c r="P174" s="5">
        <f>IF(A174&lt;&gt;"", SUMIFS(Dépenses!$K:$K, Dépenses!$B:$B, A174, Dépenses!$C:$C, "CAPEX", Dépenses!$L:$L, "Payé"), "")</f>
        <v/>
      </c>
      <c r="Q174" s="5">
        <f>IF(A174&lt;&gt;"", SUMIFS(Dépenses!$K:$K, Dépenses!$B:$B, A174, Dépenses!$C:$C, "OPEX"), "")</f>
        <v/>
      </c>
      <c r="R174" s="5">
        <f>IF(A174&lt;&gt;"", SUMIFS(Dépenses!$K:$K, Dépenses!$B:$B, A174, Dépenses!$C:$C, "OPEX", Dépenses!$L:$L, "Payé"), "")</f>
        <v/>
      </c>
      <c r="S174" s="5">
        <f>IF(SUM(O174,Q174)&gt;0, SUM(O174,Q174), "")</f>
        <v/>
      </c>
      <c r="T174" s="5">
        <f>IF(SUM(P174,R174)&gt;0, SUM(P174,R174), "")</f>
        <v/>
      </c>
      <c r="U174" s="5">
        <f>IF(N174&gt;0, S174-N174, "")</f>
        <v/>
      </c>
      <c r="V174" s="6">
        <f>IF(N174&gt;0, S174/N174, "")</f>
        <v/>
      </c>
      <c r="Y174" s="5" t="n"/>
      <c r="Z174" s="7">
        <f>IF(AND(Y174&gt;0,N174&gt;0), Y174/N174, "")</f>
        <v/>
      </c>
      <c r="AA174" s="7">
        <f>IF(AND(Y174&gt;0,N174&gt;0), N174/(Y174/12), "")</f>
        <v/>
      </c>
      <c r="AB174" s="5">
        <f>IF(N174&gt;0, MAX(N174-S174, 0), "")</f>
        <v/>
      </c>
      <c r="AC174" s="5">
        <f>IF(S174&gt;0, MAX(S174-T174, 0), "")</f>
        <v/>
      </c>
      <c r="AD174">
        <f>IF(V174="", "", IF(V174&gt;1, "Dépassement", IF(V174&gt;=0.9, "À surveiller", "OK")))</f>
        <v/>
      </c>
    </row>
    <row r="175">
      <c r="I175" s="4" t="n"/>
      <c r="J175" s="4" t="n"/>
      <c r="K175" s="4" t="n"/>
      <c r="L175" s="5" t="n"/>
      <c r="M175" s="5" t="n"/>
      <c r="N175" s="5">
        <f>IF(SUM(L175:M175)&gt;0, SUM(L175:M175), "")</f>
        <v/>
      </c>
      <c r="O175" s="5">
        <f>IF(A175&lt;&gt;"", SUMIFS(Dépenses!$K:$K, Dépenses!$B:$B, A175, Dépenses!$C:$C, "CAPEX"), "")</f>
        <v/>
      </c>
      <c r="P175" s="5">
        <f>IF(A175&lt;&gt;"", SUMIFS(Dépenses!$K:$K, Dépenses!$B:$B, A175, Dépenses!$C:$C, "CAPEX", Dépenses!$L:$L, "Payé"), "")</f>
        <v/>
      </c>
      <c r="Q175" s="5">
        <f>IF(A175&lt;&gt;"", SUMIFS(Dépenses!$K:$K, Dépenses!$B:$B, A175, Dépenses!$C:$C, "OPEX"), "")</f>
        <v/>
      </c>
      <c r="R175" s="5">
        <f>IF(A175&lt;&gt;"", SUMIFS(Dépenses!$K:$K, Dépenses!$B:$B, A175, Dépenses!$C:$C, "OPEX", Dépenses!$L:$L, "Payé"), "")</f>
        <v/>
      </c>
      <c r="S175" s="5">
        <f>IF(SUM(O175,Q175)&gt;0, SUM(O175,Q175), "")</f>
        <v/>
      </c>
      <c r="T175" s="5">
        <f>IF(SUM(P175,R175)&gt;0, SUM(P175,R175), "")</f>
        <v/>
      </c>
      <c r="U175" s="5">
        <f>IF(N175&gt;0, S175-N175, "")</f>
        <v/>
      </c>
      <c r="V175" s="6">
        <f>IF(N175&gt;0, S175/N175, "")</f>
        <v/>
      </c>
      <c r="Y175" s="5" t="n"/>
      <c r="Z175" s="7">
        <f>IF(AND(Y175&gt;0,N175&gt;0), Y175/N175, "")</f>
        <v/>
      </c>
      <c r="AA175" s="7">
        <f>IF(AND(Y175&gt;0,N175&gt;0), N175/(Y175/12), "")</f>
        <v/>
      </c>
      <c r="AB175" s="5">
        <f>IF(N175&gt;0, MAX(N175-S175, 0), "")</f>
        <v/>
      </c>
      <c r="AC175" s="5">
        <f>IF(S175&gt;0, MAX(S175-T175, 0), "")</f>
        <v/>
      </c>
      <c r="AD175">
        <f>IF(V175="", "", IF(V175&gt;1, "Dépassement", IF(V175&gt;=0.9, "À surveiller", "OK")))</f>
        <v/>
      </c>
    </row>
    <row r="176">
      <c r="I176" s="4" t="n"/>
      <c r="J176" s="4" t="n"/>
      <c r="K176" s="4" t="n"/>
      <c r="L176" s="5" t="n"/>
      <c r="M176" s="5" t="n"/>
      <c r="N176" s="5">
        <f>IF(SUM(L176:M176)&gt;0, SUM(L176:M176), "")</f>
        <v/>
      </c>
      <c r="O176" s="5">
        <f>IF(A176&lt;&gt;"", SUMIFS(Dépenses!$K:$K, Dépenses!$B:$B, A176, Dépenses!$C:$C, "CAPEX"), "")</f>
        <v/>
      </c>
      <c r="P176" s="5">
        <f>IF(A176&lt;&gt;"", SUMIFS(Dépenses!$K:$K, Dépenses!$B:$B, A176, Dépenses!$C:$C, "CAPEX", Dépenses!$L:$L, "Payé"), "")</f>
        <v/>
      </c>
      <c r="Q176" s="5">
        <f>IF(A176&lt;&gt;"", SUMIFS(Dépenses!$K:$K, Dépenses!$B:$B, A176, Dépenses!$C:$C, "OPEX"), "")</f>
        <v/>
      </c>
      <c r="R176" s="5">
        <f>IF(A176&lt;&gt;"", SUMIFS(Dépenses!$K:$K, Dépenses!$B:$B, A176, Dépenses!$C:$C, "OPEX", Dépenses!$L:$L, "Payé"), "")</f>
        <v/>
      </c>
      <c r="S176" s="5">
        <f>IF(SUM(O176,Q176)&gt;0, SUM(O176,Q176), "")</f>
        <v/>
      </c>
      <c r="T176" s="5">
        <f>IF(SUM(P176,R176)&gt;0, SUM(P176,R176), "")</f>
        <v/>
      </c>
      <c r="U176" s="5">
        <f>IF(N176&gt;0, S176-N176, "")</f>
        <v/>
      </c>
      <c r="V176" s="6">
        <f>IF(N176&gt;0, S176/N176, "")</f>
        <v/>
      </c>
      <c r="Y176" s="5" t="n"/>
      <c r="Z176" s="7">
        <f>IF(AND(Y176&gt;0,N176&gt;0), Y176/N176, "")</f>
        <v/>
      </c>
      <c r="AA176" s="7">
        <f>IF(AND(Y176&gt;0,N176&gt;0), N176/(Y176/12), "")</f>
        <v/>
      </c>
      <c r="AB176" s="5">
        <f>IF(N176&gt;0, MAX(N176-S176, 0), "")</f>
        <v/>
      </c>
      <c r="AC176" s="5">
        <f>IF(S176&gt;0, MAX(S176-T176, 0), "")</f>
        <v/>
      </c>
      <c r="AD176">
        <f>IF(V176="", "", IF(V176&gt;1, "Dépassement", IF(V176&gt;=0.9, "À surveiller", "OK")))</f>
        <v/>
      </c>
    </row>
    <row r="177">
      <c r="I177" s="4" t="n"/>
      <c r="J177" s="4" t="n"/>
      <c r="K177" s="4" t="n"/>
      <c r="L177" s="5" t="n"/>
      <c r="M177" s="5" t="n"/>
      <c r="N177" s="5">
        <f>IF(SUM(L177:M177)&gt;0, SUM(L177:M177), "")</f>
        <v/>
      </c>
      <c r="O177" s="5">
        <f>IF(A177&lt;&gt;"", SUMIFS(Dépenses!$K:$K, Dépenses!$B:$B, A177, Dépenses!$C:$C, "CAPEX"), "")</f>
        <v/>
      </c>
      <c r="P177" s="5">
        <f>IF(A177&lt;&gt;"", SUMIFS(Dépenses!$K:$K, Dépenses!$B:$B, A177, Dépenses!$C:$C, "CAPEX", Dépenses!$L:$L, "Payé"), "")</f>
        <v/>
      </c>
      <c r="Q177" s="5">
        <f>IF(A177&lt;&gt;"", SUMIFS(Dépenses!$K:$K, Dépenses!$B:$B, A177, Dépenses!$C:$C, "OPEX"), "")</f>
        <v/>
      </c>
      <c r="R177" s="5">
        <f>IF(A177&lt;&gt;"", SUMIFS(Dépenses!$K:$K, Dépenses!$B:$B, A177, Dépenses!$C:$C, "OPEX", Dépenses!$L:$L, "Payé"), "")</f>
        <v/>
      </c>
      <c r="S177" s="5">
        <f>IF(SUM(O177,Q177)&gt;0, SUM(O177,Q177), "")</f>
        <v/>
      </c>
      <c r="T177" s="5">
        <f>IF(SUM(P177,R177)&gt;0, SUM(P177,R177), "")</f>
        <v/>
      </c>
      <c r="U177" s="5">
        <f>IF(N177&gt;0, S177-N177, "")</f>
        <v/>
      </c>
      <c r="V177" s="6">
        <f>IF(N177&gt;0, S177/N177, "")</f>
        <v/>
      </c>
      <c r="Y177" s="5" t="n"/>
      <c r="Z177" s="7">
        <f>IF(AND(Y177&gt;0,N177&gt;0), Y177/N177, "")</f>
        <v/>
      </c>
      <c r="AA177" s="7">
        <f>IF(AND(Y177&gt;0,N177&gt;0), N177/(Y177/12), "")</f>
        <v/>
      </c>
      <c r="AB177" s="5">
        <f>IF(N177&gt;0, MAX(N177-S177, 0), "")</f>
        <v/>
      </c>
      <c r="AC177" s="5">
        <f>IF(S177&gt;0, MAX(S177-T177, 0), "")</f>
        <v/>
      </c>
      <c r="AD177">
        <f>IF(V177="", "", IF(V177&gt;1, "Dépassement", IF(V177&gt;=0.9, "À surveiller", "OK")))</f>
        <v/>
      </c>
    </row>
    <row r="178">
      <c r="I178" s="4" t="n"/>
      <c r="J178" s="4" t="n"/>
      <c r="K178" s="4" t="n"/>
      <c r="L178" s="5" t="n"/>
      <c r="M178" s="5" t="n"/>
      <c r="N178" s="5">
        <f>IF(SUM(L178:M178)&gt;0, SUM(L178:M178), "")</f>
        <v/>
      </c>
      <c r="O178" s="5">
        <f>IF(A178&lt;&gt;"", SUMIFS(Dépenses!$K:$K, Dépenses!$B:$B, A178, Dépenses!$C:$C, "CAPEX"), "")</f>
        <v/>
      </c>
      <c r="P178" s="5">
        <f>IF(A178&lt;&gt;"", SUMIFS(Dépenses!$K:$K, Dépenses!$B:$B, A178, Dépenses!$C:$C, "CAPEX", Dépenses!$L:$L, "Payé"), "")</f>
        <v/>
      </c>
      <c r="Q178" s="5">
        <f>IF(A178&lt;&gt;"", SUMIFS(Dépenses!$K:$K, Dépenses!$B:$B, A178, Dépenses!$C:$C, "OPEX"), "")</f>
        <v/>
      </c>
      <c r="R178" s="5">
        <f>IF(A178&lt;&gt;"", SUMIFS(Dépenses!$K:$K, Dépenses!$B:$B, A178, Dépenses!$C:$C, "OPEX", Dépenses!$L:$L, "Payé"), "")</f>
        <v/>
      </c>
      <c r="S178" s="5">
        <f>IF(SUM(O178,Q178)&gt;0, SUM(O178,Q178), "")</f>
        <v/>
      </c>
      <c r="T178" s="5">
        <f>IF(SUM(P178,R178)&gt;0, SUM(P178,R178), "")</f>
        <v/>
      </c>
      <c r="U178" s="5">
        <f>IF(N178&gt;0, S178-N178, "")</f>
        <v/>
      </c>
      <c r="V178" s="6">
        <f>IF(N178&gt;0, S178/N178, "")</f>
        <v/>
      </c>
      <c r="Y178" s="5" t="n"/>
      <c r="Z178" s="7">
        <f>IF(AND(Y178&gt;0,N178&gt;0), Y178/N178, "")</f>
        <v/>
      </c>
      <c r="AA178" s="7">
        <f>IF(AND(Y178&gt;0,N178&gt;0), N178/(Y178/12), "")</f>
        <v/>
      </c>
      <c r="AB178" s="5">
        <f>IF(N178&gt;0, MAX(N178-S178, 0), "")</f>
        <v/>
      </c>
      <c r="AC178" s="5">
        <f>IF(S178&gt;0, MAX(S178-T178, 0), "")</f>
        <v/>
      </c>
      <c r="AD178">
        <f>IF(V178="", "", IF(V178&gt;1, "Dépassement", IF(V178&gt;=0.9, "À surveiller", "OK")))</f>
        <v/>
      </c>
    </row>
    <row r="179">
      <c r="I179" s="4" t="n"/>
      <c r="J179" s="4" t="n"/>
      <c r="K179" s="4" t="n"/>
      <c r="L179" s="5" t="n"/>
      <c r="M179" s="5" t="n"/>
      <c r="N179" s="5">
        <f>IF(SUM(L179:M179)&gt;0, SUM(L179:M179), "")</f>
        <v/>
      </c>
      <c r="O179" s="5">
        <f>IF(A179&lt;&gt;"", SUMIFS(Dépenses!$K:$K, Dépenses!$B:$B, A179, Dépenses!$C:$C, "CAPEX"), "")</f>
        <v/>
      </c>
      <c r="P179" s="5">
        <f>IF(A179&lt;&gt;"", SUMIFS(Dépenses!$K:$K, Dépenses!$B:$B, A179, Dépenses!$C:$C, "CAPEX", Dépenses!$L:$L, "Payé"), "")</f>
        <v/>
      </c>
      <c r="Q179" s="5">
        <f>IF(A179&lt;&gt;"", SUMIFS(Dépenses!$K:$K, Dépenses!$B:$B, A179, Dépenses!$C:$C, "OPEX"), "")</f>
        <v/>
      </c>
      <c r="R179" s="5">
        <f>IF(A179&lt;&gt;"", SUMIFS(Dépenses!$K:$K, Dépenses!$B:$B, A179, Dépenses!$C:$C, "OPEX", Dépenses!$L:$L, "Payé"), "")</f>
        <v/>
      </c>
      <c r="S179" s="5">
        <f>IF(SUM(O179,Q179)&gt;0, SUM(O179,Q179), "")</f>
        <v/>
      </c>
      <c r="T179" s="5">
        <f>IF(SUM(P179,R179)&gt;0, SUM(P179,R179), "")</f>
        <v/>
      </c>
      <c r="U179" s="5">
        <f>IF(N179&gt;0, S179-N179, "")</f>
        <v/>
      </c>
      <c r="V179" s="6">
        <f>IF(N179&gt;0, S179/N179, "")</f>
        <v/>
      </c>
      <c r="Y179" s="5" t="n"/>
      <c r="Z179" s="7">
        <f>IF(AND(Y179&gt;0,N179&gt;0), Y179/N179, "")</f>
        <v/>
      </c>
      <c r="AA179" s="7">
        <f>IF(AND(Y179&gt;0,N179&gt;0), N179/(Y179/12), "")</f>
        <v/>
      </c>
      <c r="AB179" s="5">
        <f>IF(N179&gt;0, MAX(N179-S179, 0), "")</f>
        <v/>
      </c>
      <c r="AC179" s="5">
        <f>IF(S179&gt;0, MAX(S179-T179, 0), "")</f>
        <v/>
      </c>
      <c r="AD179">
        <f>IF(V179="", "", IF(V179&gt;1, "Dépassement", IF(V179&gt;=0.9, "À surveiller", "OK")))</f>
        <v/>
      </c>
    </row>
    <row r="180">
      <c r="I180" s="4" t="n"/>
      <c r="J180" s="4" t="n"/>
      <c r="K180" s="4" t="n"/>
      <c r="L180" s="5" t="n"/>
      <c r="M180" s="5" t="n"/>
      <c r="N180" s="5">
        <f>IF(SUM(L180:M180)&gt;0, SUM(L180:M180), "")</f>
        <v/>
      </c>
      <c r="O180" s="5">
        <f>IF(A180&lt;&gt;"", SUMIFS(Dépenses!$K:$K, Dépenses!$B:$B, A180, Dépenses!$C:$C, "CAPEX"), "")</f>
        <v/>
      </c>
      <c r="P180" s="5">
        <f>IF(A180&lt;&gt;"", SUMIFS(Dépenses!$K:$K, Dépenses!$B:$B, A180, Dépenses!$C:$C, "CAPEX", Dépenses!$L:$L, "Payé"), "")</f>
        <v/>
      </c>
      <c r="Q180" s="5">
        <f>IF(A180&lt;&gt;"", SUMIFS(Dépenses!$K:$K, Dépenses!$B:$B, A180, Dépenses!$C:$C, "OPEX"), "")</f>
        <v/>
      </c>
      <c r="R180" s="5">
        <f>IF(A180&lt;&gt;"", SUMIFS(Dépenses!$K:$K, Dépenses!$B:$B, A180, Dépenses!$C:$C, "OPEX", Dépenses!$L:$L, "Payé"), "")</f>
        <v/>
      </c>
      <c r="S180" s="5">
        <f>IF(SUM(O180,Q180)&gt;0, SUM(O180,Q180), "")</f>
        <v/>
      </c>
      <c r="T180" s="5">
        <f>IF(SUM(P180,R180)&gt;0, SUM(P180,R180), "")</f>
        <v/>
      </c>
      <c r="U180" s="5">
        <f>IF(N180&gt;0, S180-N180, "")</f>
        <v/>
      </c>
      <c r="V180" s="6">
        <f>IF(N180&gt;0, S180/N180, "")</f>
        <v/>
      </c>
      <c r="Y180" s="5" t="n"/>
      <c r="Z180" s="7">
        <f>IF(AND(Y180&gt;0,N180&gt;0), Y180/N180, "")</f>
        <v/>
      </c>
      <c r="AA180" s="7">
        <f>IF(AND(Y180&gt;0,N180&gt;0), N180/(Y180/12), "")</f>
        <v/>
      </c>
      <c r="AB180" s="5">
        <f>IF(N180&gt;0, MAX(N180-S180, 0), "")</f>
        <v/>
      </c>
      <c r="AC180" s="5">
        <f>IF(S180&gt;0, MAX(S180-T180, 0), "")</f>
        <v/>
      </c>
      <c r="AD180">
        <f>IF(V180="", "", IF(V180&gt;1, "Dépassement", IF(V180&gt;=0.9, "À surveiller", "OK")))</f>
        <v/>
      </c>
    </row>
    <row r="181">
      <c r="I181" s="4" t="n"/>
      <c r="J181" s="4" t="n"/>
      <c r="K181" s="4" t="n"/>
      <c r="L181" s="5" t="n"/>
      <c r="M181" s="5" t="n"/>
      <c r="N181" s="5">
        <f>IF(SUM(L181:M181)&gt;0, SUM(L181:M181), "")</f>
        <v/>
      </c>
      <c r="O181" s="5">
        <f>IF(A181&lt;&gt;"", SUMIFS(Dépenses!$K:$K, Dépenses!$B:$B, A181, Dépenses!$C:$C, "CAPEX"), "")</f>
        <v/>
      </c>
      <c r="P181" s="5">
        <f>IF(A181&lt;&gt;"", SUMIFS(Dépenses!$K:$K, Dépenses!$B:$B, A181, Dépenses!$C:$C, "CAPEX", Dépenses!$L:$L, "Payé"), "")</f>
        <v/>
      </c>
      <c r="Q181" s="5">
        <f>IF(A181&lt;&gt;"", SUMIFS(Dépenses!$K:$K, Dépenses!$B:$B, A181, Dépenses!$C:$C, "OPEX"), "")</f>
        <v/>
      </c>
      <c r="R181" s="5">
        <f>IF(A181&lt;&gt;"", SUMIFS(Dépenses!$K:$K, Dépenses!$B:$B, A181, Dépenses!$C:$C, "OPEX", Dépenses!$L:$L, "Payé"), "")</f>
        <v/>
      </c>
      <c r="S181" s="5">
        <f>IF(SUM(O181,Q181)&gt;0, SUM(O181,Q181), "")</f>
        <v/>
      </c>
      <c r="T181" s="5">
        <f>IF(SUM(P181,R181)&gt;0, SUM(P181,R181), "")</f>
        <v/>
      </c>
      <c r="U181" s="5">
        <f>IF(N181&gt;0, S181-N181, "")</f>
        <v/>
      </c>
      <c r="V181" s="6">
        <f>IF(N181&gt;0, S181/N181, "")</f>
        <v/>
      </c>
      <c r="Y181" s="5" t="n"/>
      <c r="Z181" s="7">
        <f>IF(AND(Y181&gt;0,N181&gt;0), Y181/N181, "")</f>
        <v/>
      </c>
      <c r="AA181" s="7">
        <f>IF(AND(Y181&gt;0,N181&gt;0), N181/(Y181/12), "")</f>
        <v/>
      </c>
      <c r="AB181" s="5">
        <f>IF(N181&gt;0, MAX(N181-S181, 0), "")</f>
        <v/>
      </c>
      <c r="AC181" s="5">
        <f>IF(S181&gt;0, MAX(S181-T181, 0), "")</f>
        <v/>
      </c>
      <c r="AD181">
        <f>IF(V181="", "", IF(V181&gt;1, "Dépassement", IF(V181&gt;=0.9, "À surveiller", "OK")))</f>
        <v/>
      </c>
    </row>
    <row r="182">
      <c r="I182" s="4" t="n"/>
      <c r="J182" s="4" t="n"/>
      <c r="K182" s="4" t="n"/>
      <c r="L182" s="5" t="n"/>
      <c r="M182" s="5" t="n"/>
      <c r="N182" s="5">
        <f>IF(SUM(L182:M182)&gt;0, SUM(L182:M182), "")</f>
        <v/>
      </c>
      <c r="O182" s="5">
        <f>IF(A182&lt;&gt;"", SUMIFS(Dépenses!$K:$K, Dépenses!$B:$B, A182, Dépenses!$C:$C, "CAPEX"), "")</f>
        <v/>
      </c>
      <c r="P182" s="5">
        <f>IF(A182&lt;&gt;"", SUMIFS(Dépenses!$K:$K, Dépenses!$B:$B, A182, Dépenses!$C:$C, "CAPEX", Dépenses!$L:$L, "Payé"), "")</f>
        <v/>
      </c>
      <c r="Q182" s="5">
        <f>IF(A182&lt;&gt;"", SUMIFS(Dépenses!$K:$K, Dépenses!$B:$B, A182, Dépenses!$C:$C, "OPEX"), "")</f>
        <v/>
      </c>
      <c r="R182" s="5">
        <f>IF(A182&lt;&gt;"", SUMIFS(Dépenses!$K:$K, Dépenses!$B:$B, A182, Dépenses!$C:$C, "OPEX", Dépenses!$L:$L, "Payé"), "")</f>
        <v/>
      </c>
      <c r="S182" s="5">
        <f>IF(SUM(O182,Q182)&gt;0, SUM(O182,Q182), "")</f>
        <v/>
      </c>
      <c r="T182" s="5">
        <f>IF(SUM(P182,R182)&gt;0, SUM(P182,R182), "")</f>
        <v/>
      </c>
      <c r="U182" s="5">
        <f>IF(N182&gt;0, S182-N182, "")</f>
        <v/>
      </c>
      <c r="V182" s="6">
        <f>IF(N182&gt;0, S182/N182, "")</f>
        <v/>
      </c>
      <c r="Y182" s="5" t="n"/>
      <c r="Z182" s="7">
        <f>IF(AND(Y182&gt;0,N182&gt;0), Y182/N182, "")</f>
        <v/>
      </c>
      <c r="AA182" s="7">
        <f>IF(AND(Y182&gt;0,N182&gt;0), N182/(Y182/12), "")</f>
        <v/>
      </c>
      <c r="AB182" s="5">
        <f>IF(N182&gt;0, MAX(N182-S182, 0), "")</f>
        <v/>
      </c>
      <c r="AC182" s="5">
        <f>IF(S182&gt;0, MAX(S182-T182, 0), "")</f>
        <v/>
      </c>
      <c r="AD182">
        <f>IF(V182="", "", IF(V182&gt;1, "Dépassement", IF(V182&gt;=0.9, "À surveiller", "OK")))</f>
        <v/>
      </c>
    </row>
    <row r="183">
      <c r="I183" s="4" t="n"/>
      <c r="J183" s="4" t="n"/>
      <c r="K183" s="4" t="n"/>
      <c r="L183" s="5" t="n"/>
      <c r="M183" s="5" t="n"/>
      <c r="N183" s="5">
        <f>IF(SUM(L183:M183)&gt;0, SUM(L183:M183), "")</f>
        <v/>
      </c>
      <c r="O183" s="5">
        <f>IF(A183&lt;&gt;"", SUMIFS(Dépenses!$K:$K, Dépenses!$B:$B, A183, Dépenses!$C:$C, "CAPEX"), "")</f>
        <v/>
      </c>
      <c r="P183" s="5">
        <f>IF(A183&lt;&gt;"", SUMIFS(Dépenses!$K:$K, Dépenses!$B:$B, A183, Dépenses!$C:$C, "CAPEX", Dépenses!$L:$L, "Payé"), "")</f>
        <v/>
      </c>
      <c r="Q183" s="5">
        <f>IF(A183&lt;&gt;"", SUMIFS(Dépenses!$K:$K, Dépenses!$B:$B, A183, Dépenses!$C:$C, "OPEX"), "")</f>
        <v/>
      </c>
      <c r="R183" s="5">
        <f>IF(A183&lt;&gt;"", SUMIFS(Dépenses!$K:$K, Dépenses!$B:$B, A183, Dépenses!$C:$C, "OPEX", Dépenses!$L:$L, "Payé"), "")</f>
        <v/>
      </c>
      <c r="S183" s="5">
        <f>IF(SUM(O183,Q183)&gt;0, SUM(O183,Q183), "")</f>
        <v/>
      </c>
      <c r="T183" s="5">
        <f>IF(SUM(P183,R183)&gt;0, SUM(P183,R183), "")</f>
        <v/>
      </c>
      <c r="U183" s="5">
        <f>IF(N183&gt;0, S183-N183, "")</f>
        <v/>
      </c>
      <c r="V183" s="6">
        <f>IF(N183&gt;0, S183/N183, "")</f>
        <v/>
      </c>
      <c r="Y183" s="5" t="n"/>
      <c r="Z183" s="7">
        <f>IF(AND(Y183&gt;0,N183&gt;0), Y183/N183, "")</f>
        <v/>
      </c>
      <c r="AA183" s="7">
        <f>IF(AND(Y183&gt;0,N183&gt;0), N183/(Y183/12), "")</f>
        <v/>
      </c>
      <c r="AB183" s="5">
        <f>IF(N183&gt;0, MAX(N183-S183, 0), "")</f>
        <v/>
      </c>
      <c r="AC183" s="5">
        <f>IF(S183&gt;0, MAX(S183-T183, 0), "")</f>
        <v/>
      </c>
      <c r="AD183">
        <f>IF(V183="", "", IF(V183&gt;1, "Dépassement", IF(V183&gt;=0.9, "À surveiller", "OK")))</f>
        <v/>
      </c>
    </row>
    <row r="184">
      <c r="I184" s="4" t="n"/>
      <c r="J184" s="4" t="n"/>
      <c r="K184" s="4" t="n"/>
      <c r="L184" s="5" t="n"/>
      <c r="M184" s="5" t="n"/>
      <c r="N184" s="5">
        <f>IF(SUM(L184:M184)&gt;0, SUM(L184:M184), "")</f>
        <v/>
      </c>
      <c r="O184" s="5">
        <f>IF(A184&lt;&gt;"", SUMIFS(Dépenses!$K:$K, Dépenses!$B:$B, A184, Dépenses!$C:$C, "CAPEX"), "")</f>
        <v/>
      </c>
      <c r="P184" s="5">
        <f>IF(A184&lt;&gt;"", SUMIFS(Dépenses!$K:$K, Dépenses!$B:$B, A184, Dépenses!$C:$C, "CAPEX", Dépenses!$L:$L, "Payé"), "")</f>
        <v/>
      </c>
      <c r="Q184" s="5">
        <f>IF(A184&lt;&gt;"", SUMIFS(Dépenses!$K:$K, Dépenses!$B:$B, A184, Dépenses!$C:$C, "OPEX"), "")</f>
        <v/>
      </c>
      <c r="R184" s="5">
        <f>IF(A184&lt;&gt;"", SUMIFS(Dépenses!$K:$K, Dépenses!$B:$B, A184, Dépenses!$C:$C, "OPEX", Dépenses!$L:$L, "Payé"), "")</f>
        <v/>
      </c>
      <c r="S184" s="5">
        <f>IF(SUM(O184,Q184)&gt;0, SUM(O184,Q184), "")</f>
        <v/>
      </c>
      <c r="T184" s="5">
        <f>IF(SUM(P184,R184)&gt;0, SUM(P184,R184), "")</f>
        <v/>
      </c>
      <c r="U184" s="5">
        <f>IF(N184&gt;0, S184-N184, "")</f>
        <v/>
      </c>
      <c r="V184" s="6">
        <f>IF(N184&gt;0, S184/N184, "")</f>
        <v/>
      </c>
      <c r="Y184" s="5" t="n"/>
      <c r="Z184" s="7">
        <f>IF(AND(Y184&gt;0,N184&gt;0), Y184/N184, "")</f>
        <v/>
      </c>
      <c r="AA184" s="7">
        <f>IF(AND(Y184&gt;0,N184&gt;0), N184/(Y184/12), "")</f>
        <v/>
      </c>
      <c r="AB184" s="5">
        <f>IF(N184&gt;0, MAX(N184-S184, 0), "")</f>
        <v/>
      </c>
      <c r="AC184" s="5">
        <f>IF(S184&gt;0, MAX(S184-T184, 0), "")</f>
        <v/>
      </c>
      <c r="AD184">
        <f>IF(V184="", "", IF(V184&gt;1, "Dépassement", IF(V184&gt;=0.9, "À surveiller", "OK")))</f>
        <v/>
      </c>
    </row>
    <row r="185">
      <c r="I185" s="4" t="n"/>
      <c r="J185" s="4" t="n"/>
      <c r="K185" s="4" t="n"/>
      <c r="L185" s="5" t="n"/>
      <c r="M185" s="5" t="n"/>
      <c r="N185" s="5">
        <f>IF(SUM(L185:M185)&gt;0, SUM(L185:M185), "")</f>
        <v/>
      </c>
      <c r="O185" s="5">
        <f>IF(A185&lt;&gt;"", SUMIFS(Dépenses!$K:$K, Dépenses!$B:$B, A185, Dépenses!$C:$C, "CAPEX"), "")</f>
        <v/>
      </c>
      <c r="P185" s="5">
        <f>IF(A185&lt;&gt;"", SUMIFS(Dépenses!$K:$K, Dépenses!$B:$B, A185, Dépenses!$C:$C, "CAPEX", Dépenses!$L:$L, "Payé"), "")</f>
        <v/>
      </c>
      <c r="Q185" s="5">
        <f>IF(A185&lt;&gt;"", SUMIFS(Dépenses!$K:$K, Dépenses!$B:$B, A185, Dépenses!$C:$C, "OPEX"), "")</f>
        <v/>
      </c>
      <c r="R185" s="5">
        <f>IF(A185&lt;&gt;"", SUMIFS(Dépenses!$K:$K, Dépenses!$B:$B, A185, Dépenses!$C:$C, "OPEX", Dépenses!$L:$L, "Payé"), "")</f>
        <v/>
      </c>
      <c r="S185" s="5">
        <f>IF(SUM(O185,Q185)&gt;0, SUM(O185,Q185), "")</f>
        <v/>
      </c>
      <c r="T185" s="5">
        <f>IF(SUM(P185,R185)&gt;0, SUM(P185,R185), "")</f>
        <v/>
      </c>
      <c r="U185" s="5">
        <f>IF(N185&gt;0, S185-N185, "")</f>
        <v/>
      </c>
      <c r="V185" s="6">
        <f>IF(N185&gt;0, S185/N185, "")</f>
        <v/>
      </c>
      <c r="Y185" s="5" t="n"/>
      <c r="Z185" s="7">
        <f>IF(AND(Y185&gt;0,N185&gt;0), Y185/N185, "")</f>
        <v/>
      </c>
      <c r="AA185" s="7">
        <f>IF(AND(Y185&gt;0,N185&gt;0), N185/(Y185/12), "")</f>
        <v/>
      </c>
      <c r="AB185" s="5">
        <f>IF(N185&gt;0, MAX(N185-S185, 0), "")</f>
        <v/>
      </c>
      <c r="AC185" s="5">
        <f>IF(S185&gt;0, MAX(S185-T185, 0), "")</f>
        <v/>
      </c>
      <c r="AD185">
        <f>IF(V185="", "", IF(V185&gt;1, "Dépassement", IF(V185&gt;=0.9, "À surveiller", "OK")))</f>
        <v/>
      </c>
    </row>
    <row r="186">
      <c r="I186" s="4" t="n"/>
      <c r="J186" s="4" t="n"/>
      <c r="K186" s="4" t="n"/>
      <c r="L186" s="5" t="n"/>
      <c r="M186" s="5" t="n"/>
      <c r="N186" s="5">
        <f>IF(SUM(L186:M186)&gt;0, SUM(L186:M186), "")</f>
        <v/>
      </c>
      <c r="O186" s="5">
        <f>IF(A186&lt;&gt;"", SUMIFS(Dépenses!$K:$K, Dépenses!$B:$B, A186, Dépenses!$C:$C, "CAPEX"), "")</f>
        <v/>
      </c>
      <c r="P186" s="5">
        <f>IF(A186&lt;&gt;"", SUMIFS(Dépenses!$K:$K, Dépenses!$B:$B, A186, Dépenses!$C:$C, "CAPEX", Dépenses!$L:$L, "Payé"), "")</f>
        <v/>
      </c>
      <c r="Q186" s="5">
        <f>IF(A186&lt;&gt;"", SUMIFS(Dépenses!$K:$K, Dépenses!$B:$B, A186, Dépenses!$C:$C, "OPEX"), "")</f>
        <v/>
      </c>
      <c r="R186" s="5">
        <f>IF(A186&lt;&gt;"", SUMIFS(Dépenses!$K:$K, Dépenses!$B:$B, A186, Dépenses!$C:$C, "OPEX", Dépenses!$L:$L, "Payé"), "")</f>
        <v/>
      </c>
      <c r="S186" s="5">
        <f>IF(SUM(O186,Q186)&gt;0, SUM(O186,Q186), "")</f>
        <v/>
      </c>
      <c r="T186" s="5">
        <f>IF(SUM(P186,R186)&gt;0, SUM(P186,R186), "")</f>
        <v/>
      </c>
      <c r="U186" s="5">
        <f>IF(N186&gt;0, S186-N186, "")</f>
        <v/>
      </c>
      <c r="V186" s="6">
        <f>IF(N186&gt;0, S186/N186, "")</f>
        <v/>
      </c>
      <c r="Y186" s="5" t="n"/>
      <c r="Z186" s="7">
        <f>IF(AND(Y186&gt;0,N186&gt;0), Y186/N186, "")</f>
        <v/>
      </c>
      <c r="AA186" s="7">
        <f>IF(AND(Y186&gt;0,N186&gt;0), N186/(Y186/12), "")</f>
        <v/>
      </c>
      <c r="AB186" s="5">
        <f>IF(N186&gt;0, MAX(N186-S186, 0), "")</f>
        <v/>
      </c>
      <c r="AC186" s="5">
        <f>IF(S186&gt;0, MAX(S186-T186, 0), "")</f>
        <v/>
      </c>
      <c r="AD186">
        <f>IF(V186="", "", IF(V186&gt;1, "Dépassement", IF(V186&gt;=0.9, "À surveiller", "OK")))</f>
        <v/>
      </c>
    </row>
    <row r="187">
      <c r="I187" s="4" t="n"/>
      <c r="J187" s="4" t="n"/>
      <c r="K187" s="4" t="n"/>
      <c r="L187" s="5" t="n"/>
      <c r="M187" s="5" t="n"/>
      <c r="N187" s="5">
        <f>IF(SUM(L187:M187)&gt;0, SUM(L187:M187), "")</f>
        <v/>
      </c>
      <c r="O187" s="5">
        <f>IF(A187&lt;&gt;"", SUMIFS(Dépenses!$K:$K, Dépenses!$B:$B, A187, Dépenses!$C:$C, "CAPEX"), "")</f>
        <v/>
      </c>
      <c r="P187" s="5">
        <f>IF(A187&lt;&gt;"", SUMIFS(Dépenses!$K:$K, Dépenses!$B:$B, A187, Dépenses!$C:$C, "CAPEX", Dépenses!$L:$L, "Payé"), "")</f>
        <v/>
      </c>
      <c r="Q187" s="5">
        <f>IF(A187&lt;&gt;"", SUMIFS(Dépenses!$K:$K, Dépenses!$B:$B, A187, Dépenses!$C:$C, "OPEX"), "")</f>
        <v/>
      </c>
      <c r="R187" s="5">
        <f>IF(A187&lt;&gt;"", SUMIFS(Dépenses!$K:$K, Dépenses!$B:$B, A187, Dépenses!$C:$C, "OPEX", Dépenses!$L:$L, "Payé"), "")</f>
        <v/>
      </c>
      <c r="S187" s="5">
        <f>IF(SUM(O187,Q187)&gt;0, SUM(O187,Q187), "")</f>
        <v/>
      </c>
      <c r="T187" s="5">
        <f>IF(SUM(P187,R187)&gt;0, SUM(P187,R187), "")</f>
        <v/>
      </c>
      <c r="U187" s="5">
        <f>IF(N187&gt;0, S187-N187, "")</f>
        <v/>
      </c>
      <c r="V187" s="6">
        <f>IF(N187&gt;0, S187/N187, "")</f>
        <v/>
      </c>
      <c r="Y187" s="5" t="n"/>
      <c r="Z187" s="7">
        <f>IF(AND(Y187&gt;0,N187&gt;0), Y187/N187, "")</f>
        <v/>
      </c>
      <c r="AA187" s="7">
        <f>IF(AND(Y187&gt;0,N187&gt;0), N187/(Y187/12), "")</f>
        <v/>
      </c>
      <c r="AB187" s="5">
        <f>IF(N187&gt;0, MAX(N187-S187, 0), "")</f>
        <v/>
      </c>
      <c r="AC187" s="5">
        <f>IF(S187&gt;0, MAX(S187-T187, 0), "")</f>
        <v/>
      </c>
      <c r="AD187">
        <f>IF(V187="", "", IF(V187&gt;1, "Dépassement", IF(V187&gt;=0.9, "À surveiller", "OK")))</f>
        <v/>
      </c>
    </row>
    <row r="188">
      <c r="I188" s="4" t="n"/>
      <c r="J188" s="4" t="n"/>
      <c r="K188" s="4" t="n"/>
      <c r="L188" s="5" t="n"/>
      <c r="M188" s="5" t="n"/>
      <c r="N188" s="5">
        <f>IF(SUM(L188:M188)&gt;0, SUM(L188:M188), "")</f>
        <v/>
      </c>
      <c r="O188" s="5">
        <f>IF(A188&lt;&gt;"", SUMIFS(Dépenses!$K:$K, Dépenses!$B:$B, A188, Dépenses!$C:$C, "CAPEX"), "")</f>
        <v/>
      </c>
      <c r="P188" s="5">
        <f>IF(A188&lt;&gt;"", SUMIFS(Dépenses!$K:$K, Dépenses!$B:$B, A188, Dépenses!$C:$C, "CAPEX", Dépenses!$L:$L, "Payé"), "")</f>
        <v/>
      </c>
      <c r="Q188" s="5">
        <f>IF(A188&lt;&gt;"", SUMIFS(Dépenses!$K:$K, Dépenses!$B:$B, A188, Dépenses!$C:$C, "OPEX"), "")</f>
        <v/>
      </c>
      <c r="R188" s="5">
        <f>IF(A188&lt;&gt;"", SUMIFS(Dépenses!$K:$K, Dépenses!$B:$B, A188, Dépenses!$C:$C, "OPEX", Dépenses!$L:$L, "Payé"), "")</f>
        <v/>
      </c>
      <c r="S188" s="5">
        <f>IF(SUM(O188,Q188)&gt;0, SUM(O188,Q188), "")</f>
        <v/>
      </c>
      <c r="T188" s="5">
        <f>IF(SUM(P188,R188)&gt;0, SUM(P188,R188), "")</f>
        <v/>
      </c>
      <c r="U188" s="5">
        <f>IF(N188&gt;0, S188-N188, "")</f>
        <v/>
      </c>
      <c r="V188" s="6">
        <f>IF(N188&gt;0, S188/N188, "")</f>
        <v/>
      </c>
      <c r="Y188" s="5" t="n"/>
      <c r="Z188" s="7">
        <f>IF(AND(Y188&gt;0,N188&gt;0), Y188/N188, "")</f>
        <v/>
      </c>
      <c r="AA188" s="7">
        <f>IF(AND(Y188&gt;0,N188&gt;0), N188/(Y188/12), "")</f>
        <v/>
      </c>
      <c r="AB188" s="5">
        <f>IF(N188&gt;0, MAX(N188-S188, 0), "")</f>
        <v/>
      </c>
      <c r="AC188" s="5">
        <f>IF(S188&gt;0, MAX(S188-T188, 0), "")</f>
        <v/>
      </c>
      <c r="AD188">
        <f>IF(V188="", "", IF(V188&gt;1, "Dépassement", IF(V188&gt;=0.9, "À surveiller", "OK")))</f>
        <v/>
      </c>
    </row>
    <row r="189">
      <c r="I189" s="4" t="n"/>
      <c r="J189" s="4" t="n"/>
      <c r="K189" s="4" t="n"/>
      <c r="L189" s="5" t="n"/>
      <c r="M189" s="5" t="n"/>
      <c r="N189" s="5">
        <f>IF(SUM(L189:M189)&gt;0, SUM(L189:M189), "")</f>
        <v/>
      </c>
      <c r="O189" s="5">
        <f>IF(A189&lt;&gt;"", SUMIFS(Dépenses!$K:$K, Dépenses!$B:$B, A189, Dépenses!$C:$C, "CAPEX"), "")</f>
        <v/>
      </c>
      <c r="P189" s="5">
        <f>IF(A189&lt;&gt;"", SUMIFS(Dépenses!$K:$K, Dépenses!$B:$B, A189, Dépenses!$C:$C, "CAPEX", Dépenses!$L:$L, "Payé"), "")</f>
        <v/>
      </c>
      <c r="Q189" s="5">
        <f>IF(A189&lt;&gt;"", SUMIFS(Dépenses!$K:$K, Dépenses!$B:$B, A189, Dépenses!$C:$C, "OPEX"), "")</f>
        <v/>
      </c>
      <c r="R189" s="5">
        <f>IF(A189&lt;&gt;"", SUMIFS(Dépenses!$K:$K, Dépenses!$B:$B, A189, Dépenses!$C:$C, "OPEX", Dépenses!$L:$L, "Payé"), "")</f>
        <v/>
      </c>
      <c r="S189" s="5">
        <f>IF(SUM(O189,Q189)&gt;0, SUM(O189,Q189), "")</f>
        <v/>
      </c>
      <c r="T189" s="5">
        <f>IF(SUM(P189,R189)&gt;0, SUM(P189,R189), "")</f>
        <v/>
      </c>
      <c r="U189" s="5">
        <f>IF(N189&gt;0, S189-N189, "")</f>
        <v/>
      </c>
      <c r="V189" s="6">
        <f>IF(N189&gt;0, S189/N189, "")</f>
        <v/>
      </c>
      <c r="Y189" s="5" t="n"/>
      <c r="Z189" s="7">
        <f>IF(AND(Y189&gt;0,N189&gt;0), Y189/N189, "")</f>
        <v/>
      </c>
      <c r="AA189" s="7">
        <f>IF(AND(Y189&gt;0,N189&gt;0), N189/(Y189/12), "")</f>
        <v/>
      </c>
      <c r="AB189" s="5">
        <f>IF(N189&gt;0, MAX(N189-S189, 0), "")</f>
        <v/>
      </c>
      <c r="AC189" s="5">
        <f>IF(S189&gt;0, MAX(S189-T189, 0), "")</f>
        <v/>
      </c>
      <c r="AD189">
        <f>IF(V189="", "", IF(V189&gt;1, "Dépassement", IF(V189&gt;=0.9, "À surveiller", "OK")))</f>
        <v/>
      </c>
    </row>
    <row r="190">
      <c r="I190" s="4" t="n"/>
      <c r="J190" s="4" t="n"/>
      <c r="K190" s="4" t="n"/>
      <c r="L190" s="5" t="n"/>
      <c r="M190" s="5" t="n"/>
      <c r="N190" s="5">
        <f>IF(SUM(L190:M190)&gt;0, SUM(L190:M190), "")</f>
        <v/>
      </c>
      <c r="O190" s="5">
        <f>IF(A190&lt;&gt;"", SUMIFS(Dépenses!$K:$K, Dépenses!$B:$B, A190, Dépenses!$C:$C, "CAPEX"), "")</f>
        <v/>
      </c>
      <c r="P190" s="5">
        <f>IF(A190&lt;&gt;"", SUMIFS(Dépenses!$K:$K, Dépenses!$B:$B, A190, Dépenses!$C:$C, "CAPEX", Dépenses!$L:$L, "Payé"), "")</f>
        <v/>
      </c>
      <c r="Q190" s="5">
        <f>IF(A190&lt;&gt;"", SUMIFS(Dépenses!$K:$K, Dépenses!$B:$B, A190, Dépenses!$C:$C, "OPEX"), "")</f>
        <v/>
      </c>
      <c r="R190" s="5">
        <f>IF(A190&lt;&gt;"", SUMIFS(Dépenses!$K:$K, Dépenses!$B:$B, A190, Dépenses!$C:$C, "OPEX", Dépenses!$L:$L, "Payé"), "")</f>
        <v/>
      </c>
      <c r="S190" s="5">
        <f>IF(SUM(O190,Q190)&gt;0, SUM(O190,Q190), "")</f>
        <v/>
      </c>
      <c r="T190" s="5">
        <f>IF(SUM(P190,R190)&gt;0, SUM(P190,R190), "")</f>
        <v/>
      </c>
      <c r="U190" s="5">
        <f>IF(N190&gt;0, S190-N190, "")</f>
        <v/>
      </c>
      <c r="V190" s="6">
        <f>IF(N190&gt;0, S190/N190, "")</f>
        <v/>
      </c>
      <c r="Y190" s="5" t="n"/>
      <c r="Z190" s="7">
        <f>IF(AND(Y190&gt;0,N190&gt;0), Y190/N190, "")</f>
        <v/>
      </c>
      <c r="AA190" s="7">
        <f>IF(AND(Y190&gt;0,N190&gt;0), N190/(Y190/12), "")</f>
        <v/>
      </c>
      <c r="AB190" s="5">
        <f>IF(N190&gt;0, MAX(N190-S190, 0), "")</f>
        <v/>
      </c>
      <c r="AC190" s="5">
        <f>IF(S190&gt;0, MAX(S190-T190, 0), "")</f>
        <v/>
      </c>
      <c r="AD190">
        <f>IF(V190="", "", IF(V190&gt;1, "Dépassement", IF(V190&gt;=0.9, "À surveiller", "OK")))</f>
        <v/>
      </c>
    </row>
    <row r="191">
      <c r="I191" s="4" t="n"/>
      <c r="J191" s="4" t="n"/>
      <c r="K191" s="4" t="n"/>
      <c r="L191" s="5" t="n"/>
      <c r="M191" s="5" t="n"/>
      <c r="N191" s="5">
        <f>IF(SUM(L191:M191)&gt;0, SUM(L191:M191), "")</f>
        <v/>
      </c>
      <c r="O191" s="5">
        <f>IF(A191&lt;&gt;"", SUMIFS(Dépenses!$K:$K, Dépenses!$B:$B, A191, Dépenses!$C:$C, "CAPEX"), "")</f>
        <v/>
      </c>
      <c r="P191" s="5">
        <f>IF(A191&lt;&gt;"", SUMIFS(Dépenses!$K:$K, Dépenses!$B:$B, A191, Dépenses!$C:$C, "CAPEX", Dépenses!$L:$L, "Payé"), "")</f>
        <v/>
      </c>
      <c r="Q191" s="5">
        <f>IF(A191&lt;&gt;"", SUMIFS(Dépenses!$K:$K, Dépenses!$B:$B, A191, Dépenses!$C:$C, "OPEX"), "")</f>
        <v/>
      </c>
      <c r="R191" s="5">
        <f>IF(A191&lt;&gt;"", SUMIFS(Dépenses!$K:$K, Dépenses!$B:$B, A191, Dépenses!$C:$C, "OPEX", Dépenses!$L:$L, "Payé"), "")</f>
        <v/>
      </c>
      <c r="S191" s="5">
        <f>IF(SUM(O191,Q191)&gt;0, SUM(O191,Q191), "")</f>
        <v/>
      </c>
      <c r="T191" s="5">
        <f>IF(SUM(P191,R191)&gt;0, SUM(P191,R191), "")</f>
        <v/>
      </c>
      <c r="U191" s="5">
        <f>IF(N191&gt;0, S191-N191, "")</f>
        <v/>
      </c>
      <c r="V191" s="6">
        <f>IF(N191&gt;0, S191/N191, "")</f>
        <v/>
      </c>
      <c r="Y191" s="5" t="n"/>
      <c r="Z191" s="7">
        <f>IF(AND(Y191&gt;0,N191&gt;0), Y191/N191, "")</f>
        <v/>
      </c>
      <c r="AA191" s="7">
        <f>IF(AND(Y191&gt;0,N191&gt;0), N191/(Y191/12), "")</f>
        <v/>
      </c>
      <c r="AB191" s="5">
        <f>IF(N191&gt;0, MAX(N191-S191, 0), "")</f>
        <v/>
      </c>
      <c r="AC191" s="5">
        <f>IF(S191&gt;0, MAX(S191-T191, 0), "")</f>
        <v/>
      </c>
      <c r="AD191">
        <f>IF(V191="", "", IF(V191&gt;1, "Dépassement", IF(V191&gt;=0.9, "À surveiller", "OK")))</f>
        <v/>
      </c>
    </row>
    <row r="192">
      <c r="I192" s="4" t="n"/>
      <c r="J192" s="4" t="n"/>
      <c r="K192" s="4" t="n"/>
      <c r="L192" s="5" t="n"/>
      <c r="M192" s="5" t="n"/>
      <c r="N192" s="5">
        <f>IF(SUM(L192:M192)&gt;0, SUM(L192:M192), "")</f>
        <v/>
      </c>
      <c r="O192" s="5">
        <f>IF(A192&lt;&gt;"", SUMIFS(Dépenses!$K:$K, Dépenses!$B:$B, A192, Dépenses!$C:$C, "CAPEX"), "")</f>
        <v/>
      </c>
      <c r="P192" s="5">
        <f>IF(A192&lt;&gt;"", SUMIFS(Dépenses!$K:$K, Dépenses!$B:$B, A192, Dépenses!$C:$C, "CAPEX", Dépenses!$L:$L, "Payé"), "")</f>
        <v/>
      </c>
      <c r="Q192" s="5">
        <f>IF(A192&lt;&gt;"", SUMIFS(Dépenses!$K:$K, Dépenses!$B:$B, A192, Dépenses!$C:$C, "OPEX"), "")</f>
        <v/>
      </c>
      <c r="R192" s="5">
        <f>IF(A192&lt;&gt;"", SUMIFS(Dépenses!$K:$K, Dépenses!$B:$B, A192, Dépenses!$C:$C, "OPEX", Dépenses!$L:$L, "Payé"), "")</f>
        <v/>
      </c>
      <c r="S192" s="5">
        <f>IF(SUM(O192,Q192)&gt;0, SUM(O192,Q192), "")</f>
        <v/>
      </c>
      <c r="T192" s="5">
        <f>IF(SUM(P192,R192)&gt;0, SUM(P192,R192), "")</f>
        <v/>
      </c>
      <c r="U192" s="5">
        <f>IF(N192&gt;0, S192-N192, "")</f>
        <v/>
      </c>
      <c r="V192" s="6">
        <f>IF(N192&gt;0, S192/N192, "")</f>
        <v/>
      </c>
      <c r="Y192" s="5" t="n"/>
      <c r="Z192" s="7">
        <f>IF(AND(Y192&gt;0,N192&gt;0), Y192/N192, "")</f>
        <v/>
      </c>
      <c r="AA192" s="7">
        <f>IF(AND(Y192&gt;0,N192&gt;0), N192/(Y192/12), "")</f>
        <v/>
      </c>
      <c r="AB192" s="5">
        <f>IF(N192&gt;0, MAX(N192-S192, 0), "")</f>
        <v/>
      </c>
      <c r="AC192" s="5">
        <f>IF(S192&gt;0, MAX(S192-T192, 0), "")</f>
        <v/>
      </c>
      <c r="AD192">
        <f>IF(V192="", "", IF(V192&gt;1, "Dépassement", IF(V192&gt;=0.9, "À surveiller", "OK")))</f>
        <v/>
      </c>
    </row>
    <row r="193">
      <c r="I193" s="4" t="n"/>
      <c r="J193" s="4" t="n"/>
      <c r="K193" s="4" t="n"/>
      <c r="L193" s="5" t="n"/>
      <c r="M193" s="5" t="n"/>
      <c r="N193" s="5">
        <f>IF(SUM(L193:M193)&gt;0, SUM(L193:M193), "")</f>
        <v/>
      </c>
      <c r="O193" s="5">
        <f>IF(A193&lt;&gt;"", SUMIFS(Dépenses!$K:$K, Dépenses!$B:$B, A193, Dépenses!$C:$C, "CAPEX"), "")</f>
        <v/>
      </c>
      <c r="P193" s="5">
        <f>IF(A193&lt;&gt;"", SUMIFS(Dépenses!$K:$K, Dépenses!$B:$B, A193, Dépenses!$C:$C, "CAPEX", Dépenses!$L:$L, "Payé"), "")</f>
        <v/>
      </c>
      <c r="Q193" s="5">
        <f>IF(A193&lt;&gt;"", SUMIFS(Dépenses!$K:$K, Dépenses!$B:$B, A193, Dépenses!$C:$C, "OPEX"), "")</f>
        <v/>
      </c>
      <c r="R193" s="5">
        <f>IF(A193&lt;&gt;"", SUMIFS(Dépenses!$K:$K, Dépenses!$B:$B, A193, Dépenses!$C:$C, "OPEX", Dépenses!$L:$L, "Payé"), "")</f>
        <v/>
      </c>
      <c r="S193" s="5">
        <f>IF(SUM(O193,Q193)&gt;0, SUM(O193,Q193), "")</f>
        <v/>
      </c>
      <c r="T193" s="5">
        <f>IF(SUM(P193,R193)&gt;0, SUM(P193,R193), "")</f>
        <v/>
      </c>
      <c r="U193" s="5">
        <f>IF(N193&gt;0, S193-N193, "")</f>
        <v/>
      </c>
      <c r="V193" s="6">
        <f>IF(N193&gt;0, S193/N193, "")</f>
        <v/>
      </c>
      <c r="Y193" s="5" t="n"/>
      <c r="Z193" s="7">
        <f>IF(AND(Y193&gt;0,N193&gt;0), Y193/N193, "")</f>
        <v/>
      </c>
      <c r="AA193" s="7">
        <f>IF(AND(Y193&gt;0,N193&gt;0), N193/(Y193/12), "")</f>
        <v/>
      </c>
      <c r="AB193" s="5">
        <f>IF(N193&gt;0, MAX(N193-S193, 0), "")</f>
        <v/>
      </c>
      <c r="AC193" s="5">
        <f>IF(S193&gt;0, MAX(S193-T193, 0), "")</f>
        <v/>
      </c>
      <c r="AD193">
        <f>IF(V193="", "", IF(V193&gt;1, "Dépassement", IF(V193&gt;=0.9, "À surveiller", "OK")))</f>
        <v/>
      </c>
    </row>
    <row r="194">
      <c r="I194" s="4" t="n"/>
      <c r="J194" s="4" t="n"/>
      <c r="K194" s="4" t="n"/>
      <c r="L194" s="5" t="n"/>
      <c r="M194" s="5" t="n"/>
      <c r="N194" s="5">
        <f>IF(SUM(L194:M194)&gt;0, SUM(L194:M194), "")</f>
        <v/>
      </c>
      <c r="O194" s="5">
        <f>IF(A194&lt;&gt;"", SUMIFS(Dépenses!$K:$K, Dépenses!$B:$B, A194, Dépenses!$C:$C, "CAPEX"), "")</f>
        <v/>
      </c>
      <c r="P194" s="5">
        <f>IF(A194&lt;&gt;"", SUMIFS(Dépenses!$K:$K, Dépenses!$B:$B, A194, Dépenses!$C:$C, "CAPEX", Dépenses!$L:$L, "Payé"), "")</f>
        <v/>
      </c>
      <c r="Q194" s="5">
        <f>IF(A194&lt;&gt;"", SUMIFS(Dépenses!$K:$K, Dépenses!$B:$B, A194, Dépenses!$C:$C, "OPEX"), "")</f>
        <v/>
      </c>
      <c r="R194" s="5">
        <f>IF(A194&lt;&gt;"", SUMIFS(Dépenses!$K:$K, Dépenses!$B:$B, A194, Dépenses!$C:$C, "OPEX", Dépenses!$L:$L, "Payé"), "")</f>
        <v/>
      </c>
      <c r="S194" s="5">
        <f>IF(SUM(O194,Q194)&gt;0, SUM(O194,Q194), "")</f>
        <v/>
      </c>
      <c r="T194" s="5">
        <f>IF(SUM(P194,R194)&gt;0, SUM(P194,R194), "")</f>
        <v/>
      </c>
      <c r="U194" s="5">
        <f>IF(N194&gt;0, S194-N194, "")</f>
        <v/>
      </c>
      <c r="V194" s="6">
        <f>IF(N194&gt;0, S194/N194, "")</f>
        <v/>
      </c>
      <c r="Y194" s="5" t="n"/>
      <c r="Z194" s="7">
        <f>IF(AND(Y194&gt;0,N194&gt;0), Y194/N194, "")</f>
        <v/>
      </c>
      <c r="AA194" s="7">
        <f>IF(AND(Y194&gt;0,N194&gt;0), N194/(Y194/12), "")</f>
        <v/>
      </c>
      <c r="AB194" s="5">
        <f>IF(N194&gt;0, MAX(N194-S194, 0), "")</f>
        <v/>
      </c>
      <c r="AC194" s="5">
        <f>IF(S194&gt;0, MAX(S194-T194, 0), "")</f>
        <v/>
      </c>
      <c r="AD194">
        <f>IF(V194="", "", IF(V194&gt;1, "Dépassement", IF(V194&gt;=0.9, "À surveiller", "OK")))</f>
        <v/>
      </c>
    </row>
    <row r="195">
      <c r="I195" s="4" t="n"/>
      <c r="J195" s="4" t="n"/>
      <c r="K195" s="4" t="n"/>
      <c r="L195" s="5" t="n"/>
      <c r="M195" s="5" t="n"/>
      <c r="N195" s="5">
        <f>IF(SUM(L195:M195)&gt;0, SUM(L195:M195), "")</f>
        <v/>
      </c>
      <c r="O195" s="5">
        <f>IF(A195&lt;&gt;"", SUMIFS(Dépenses!$K:$K, Dépenses!$B:$B, A195, Dépenses!$C:$C, "CAPEX"), "")</f>
        <v/>
      </c>
      <c r="P195" s="5">
        <f>IF(A195&lt;&gt;"", SUMIFS(Dépenses!$K:$K, Dépenses!$B:$B, A195, Dépenses!$C:$C, "CAPEX", Dépenses!$L:$L, "Payé"), "")</f>
        <v/>
      </c>
      <c r="Q195" s="5">
        <f>IF(A195&lt;&gt;"", SUMIFS(Dépenses!$K:$K, Dépenses!$B:$B, A195, Dépenses!$C:$C, "OPEX"), "")</f>
        <v/>
      </c>
      <c r="R195" s="5">
        <f>IF(A195&lt;&gt;"", SUMIFS(Dépenses!$K:$K, Dépenses!$B:$B, A195, Dépenses!$C:$C, "OPEX", Dépenses!$L:$L, "Payé"), "")</f>
        <v/>
      </c>
      <c r="S195" s="5">
        <f>IF(SUM(O195,Q195)&gt;0, SUM(O195,Q195), "")</f>
        <v/>
      </c>
      <c r="T195" s="5">
        <f>IF(SUM(P195,R195)&gt;0, SUM(P195,R195), "")</f>
        <v/>
      </c>
      <c r="U195" s="5">
        <f>IF(N195&gt;0, S195-N195, "")</f>
        <v/>
      </c>
      <c r="V195" s="6">
        <f>IF(N195&gt;0, S195/N195, "")</f>
        <v/>
      </c>
      <c r="Y195" s="5" t="n"/>
      <c r="Z195" s="7">
        <f>IF(AND(Y195&gt;0,N195&gt;0), Y195/N195, "")</f>
        <v/>
      </c>
      <c r="AA195" s="7">
        <f>IF(AND(Y195&gt;0,N195&gt;0), N195/(Y195/12), "")</f>
        <v/>
      </c>
      <c r="AB195" s="5">
        <f>IF(N195&gt;0, MAX(N195-S195, 0), "")</f>
        <v/>
      </c>
      <c r="AC195" s="5">
        <f>IF(S195&gt;0, MAX(S195-T195, 0), "")</f>
        <v/>
      </c>
      <c r="AD195">
        <f>IF(V195="", "", IF(V195&gt;1, "Dépassement", IF(V195&gt;=0.9, "À surveiller", "OK")))</f>
        <v/>
      </c>
    </row>
    <row r="196">
      <c r="I196" s="4" t="n"/>
      <c r="J196" s="4" t="n"/>
      <c r="K196" s="4" t="n"/>
      <c r="L196" s="5" t="n"/>
      <c r="M196" s="5" t="n"/>
      <c r="N196" s="5">
        <f>IF(SUM(L196:M196)&gt;0, SUM(L196:M196), "")</f>
        <v/>
      </c>
      <c r="O196" s="5">
        <f>IF(A196&lt;&gt;"", SUMIFS(Dépenses!$K:$K, Dépenses!$B:$B, A196, Dépenses!$C:$C, "CAPEX"), "")</f>
        <v/>
      </c>
      <c r="P196" s="5">
        <f>IF(A196&lt;&gt;"", SUMIFS(Dépenses!$K:$K, Dépenses!$B:$B, A196, Dépenses!$C:$C, "CAPEX", Dépenses!$L:$L, "Payé"), "")</f>
        <v/>
      </c>
      <c r="Q196" s="5">
        <f>IF(A196&lt;&gt;"", SUMIFS(Dépenses!$K:$K, Dépenses!$B:$B, A196, Dépenses!$C:$C, "OPEX"), "")</f>
        <v/>
      </c>
      <c r="R196" s="5">
        <f>IF(A196&lt;&gt;"", SUMIFS(Dépenses!$K:$K, Dépenses!$B:$B, A196, Dépenses!$C:$C, "OPEX", Dépenses!$L:$L, "Payé"), "")</f>
        <v/>
      </c>
      <c r="S196" s="5">
        <f>IF(SUM(O196,Q196)&gt;0, SUM(O196,Q196), "")</f>
        <v/>
      </c>
      <c r="T196" s="5">
        <f>IF(SUM(P196,R196)&gt;0, SUM(P196,R196), "")</f>
        <v/>
      </c>
      <c r="U196" s="5">
        <f>IF(N196&gt;0, S196-N196, "")</f>
        <v/>
      </c>
      <c r="V196" s="6">
        <f>IF(N196&gt;0, S196/N196, "")</f>
        <v/>
      </c>
      <c r="Y196" s="5" t="n"/>
      <c r="Z196" s="7">
        <f>IF(AND(Y196&gt;0,N196&gt;0), Y196/N196, "")</f>
        <v/>
      </c>
      <c r="AA196" s="7">
        <f>IF(AND(Y196&gt;0,N196&gt;0), N196/(Y196/12), "")</f>
        <v/>
      </c>
      <c r="AB196" s="5">
        <f>IF(N196&gt;0, MAX(N196-S196, 0), "")</f>
        <v/>
      </c>
      <c r="AC196" s="5">
        <f>IF(S196&gt;0, MAX(S196-T196, 0), "")</f>
        <v/>
      </c>
      <c r="AD196">
        <f>IF(V196="", "", IF(V196&gt;1, "Dépassement", IF(V196&gt;=0.9, "À surveiller", "OK")))</f>
        <v/>
      </c>
    </row>
    <row r="197">
      <c r="I197" s="4" t="n"/>
      <c r="J197" s="4" t="n"/>
      <c r="K197" s="4" t="n"/>
      <c r="L197" s="5" t="n"/>
      <c r="M197" s="5" t="n"/>
      <c r="N197" s="5">
        <f>IF(SUM(L197:M197)&gt;0, SUM(L197:M197), "")</f>
        <v/>
      </c>
      <c r="O197" s="5">
        <f>IF(A197&lt;&gt;"", SUMIFS(Dépenses!$K:$K, Dépenses!$B:$B, A197, Dépenses!$C:$C, "CAPEX"), "")</f>
        <v/>
      </c>
      <c r="P197" s="5">
        <f>IF(A197&lt;&gt;"", SUMIFS(Dépenses!$K:$K, Dépenses!$B:$B, A197, Dépenses!$C:$C, "CAPEX", Dépenses!$L:$L, "Payé"), "")</f>
        <v/>
      </c>
      <c r="Q197" s="5">
        <f>IF(A197&lt;&gt;"", SUMIFS(Dépenses!$K:$K, Dépenses!$B:$B, A197, Dépenses!$C:$C, "OPEX"), "")</f>
        <v/>
      </c>
      <c r="R197" s="5">
        <f>IF(A197&lt;&gt;"", SUMIFS(Dépenses!$K:$K, Dépenses!$B:$B, A197, Dépenses!$C:$C, "OPEX", Dépenses!$L:$L, "Payé"), "")</f>
        <v/>
      </c>
      <c r="S197" s="5">
        <f>IF(SUM(O197,Q197)&gt;0, SUM(O197,Q197), "")</f>
        <v/>
      </c>
      <c r="T197" s="5">
        <f>IF(SUM(P197,R197)&gt;0, SUM(P197,R197), "")</f>
        <v/>
      </c>
      <c r="U197" s="5">
        <f>IF(N197&gt;0, S197-N197, "")</f>
        <v/>
      </c>
      <c r="V197" s="6">
        <f>IF(N197&gt;0, S197/N197, "")</f>
        <v/>
      </c>
      <c r="Y197" s="5" t="n"/>
      <c r="Z197" s="7">
        <f>IF(AND(Y197&gt;0,N197&gt;0), Y197/N197, "")</f>
        <v/>
      </c>
      <c r="AA197" s="7">
        <f>IF(AND(Y197&gt;0,N197&gt;0), N197/(Y197/12), "")</f>
        <v/>
      </c>
      <c r="AB197" s="5">
        <f>IF(N197&gt;0, MAX(N197-S197, 0), "")</f>
        <v/>
      </c>
      <c r="AC197" s="5">
        <f>IF(S197&gt;0, MAX(S197-T197, 0), "")</f>
        <v/>
      </c>
      <c r="AD197">
        <f>IF(V197="", "", IF(V197&gt;1, "Dépassement", IF(V197&gt;=0.9, "À surveiller", "OK")))</f>
        <v/>
      </c>
    </row>
    <row r="198">
      <c r="I198" s="4" t="n"/>
      <c r="J198" s="4" t="n"/>
      <c r="K198" s="4" t="n"/>
      <c r="L198" s="5" t="n"/>
      <c r="M198" s="5" t="n"/>
      <c r="N198" s="5">
        <f>IF(SUM(L198:M198)&gt;0, SUM(L198:M198), "")</f>
        <v/>
      </c>
      <c r="O198" s="5">
        <f>IF(A198&lt;&gt;"", SUMIFS(Dépenses!$K:$K, Dépenses!$B:$B, A198, Dépenses!$C:$C, "CAPEX"), "")</f>
        <v/>
      </c>
      <c r="P198" s="5">
        <f>IF(A198&lt;&gt;"", SUMIFS(Dépenses!$K:$K, Dépenses!$B:$B, A198, Dépenses!$C:$C, "CAPEX", Dépenses!$L:$L, "Payé"), "")</f>
        <v/>
      </c>
      <c r="Q198" s="5">
        <f>IF(A198&lt;&gt;"", SUMIFS(Dépenses!$K:$K, Dépenses!$B:$B, A198, Dépenses!$C:$C, "OPEX"), "")</f>
        <v/>
      </c>
      <c r="R198" s="5">
        <f>IF(A198&lt;&gt;"", SUMIFS(Dépenses!$K:$K, Dépenses!$B:$B, A198, Dépenses!$C:$C, "OPEX", Dépenses!$L:$L, "Payé"), "")</f>
        <v/>
      </c>
      <c r="S198" s="5">
        <f>IF(SUM(O198,Q198)&gt;0, SUM(O198,Q198), "")</f>
        <v/>
      </c>
      <c r="T198" s="5">
        <f>IF(SUM(P198,R198)&gt;0, SUM(P198,R198), "")</f>
        <v/>
      </c>
      <c r="U198" s="5">
        <f>IF(N198&gt;0, S198-N198, "")</f>
        <v/>
      </c>
      <c r="V198" s="6">
        <f>IF(N198&gt;0, S198/N198, "")</f>
        <v/>
      </c>
      <c r="Y198" s="5" t="n"/>
      <c r="Z198" s="7">
        <f>IF(AND(Y198&gt;0,N198&gt;0), Y198/N198, "")</f>
        <v/>
      </c>
      <c r="AA198" s="7">
        <f>IF(AND(Y198&gt;0,N198&gt;0), N198/(Y198/12), "")</f>
        <v/>
      </c>
      <c r="AB198" s="5">
        <f>IF(N198&gt;0, MAX(N198-S198, 0), "")</f>
        <v/>
      </c>
      <c r="AC198" s="5">
        <f>IF(S198&gt;0, MAX(S198-T198, 0), "")</f>
        <v/>
      </c>
      <c r="AD198">
        <f>IF(V198="", "", IF(V198&gt;1, "Dépassement", IF(V198&gt;=0.9, "À surveiller", "OK")))</f>
        <v/>
      </c>
    </row>
    <row r="199">
      <c r="I199" s="4" t="n"/>
      <c r="J199" s="4" t="n"/>
      <c r="K199" s="4" t="n"/>
      <c r="L199" s="5" t="n"/>
      <c r="M199" s="5" t="n"/>
      <c r="N199" s="5">
        <f>IF(SUM(L199:M199)&gt;0, SUM(L199:M199), "")</f>
        <v/>
      </c>
      <c r="O199" s="5">
        <f>IF(A199&lt;&gt;"", SUMIFS(Dépenses!$K:$K, Dépenses!$B:$B, A199, Dépenses!$C:$C, "CAPEX"), "")</f>
        <v/>
      </c>
      <c r="P199" s="5">
        <f>IF(A199&lt;&gt;"", SUMIFS(Dépenses!$K:$K, Dépenses!$B:$B, A199, Dépenses!$C:$C, "CAPEX", Dépenses!$L:$L, "Payé"), "")</f>
        <v/>
      </c>
      <c r="Q199" s="5">
        <f>IF(A199&lt;&gt;"", SUMIFS(Dépenses!$K:$K, Dépenses!$B:$B, A199, Dépenses!$C:$C, "OPEX"), "")</f>
        <v/>
      </c>
      <c r="R199" s="5">
        <f>IF(A199&lt;&gt;"", SUMIFS(Dépenses!$K:$K, Dépenses!$B:$B, A199, Dépenses!$C:$C, "OPEX", Dépenses!$L:$L, "Payé"), "")</f>
        <v/>
      </c>
      <c r="S199" s="5">
        <f>IF(SUM(O199,Q199)&gt;0, SUM(O199,Q199), "")</f>
        <v/>
      </c>
      <c r="T199" s="5">
        <f>IF(SUM(P199,R199)&gt;0, SUM(P199,R199), "")</f>
        <v/>
      </c>
      <c r="U199" s="5">
        <f>IF(N199&gt;0, S199-N199, "")</f>
        <v/>
      </c>
      <c r="V199" s="6">
        <f>IF(N199&gt;0, S199/N199, "")</f>
        <v/>
      </c>
      <c r="Y199" s="5" t="n"/>
      <c r="Z199" s="7">
        <f>IF(AND(Y199&gt;0,N199&gt;0), Y199/N199, "")</f>
        <v/>
      </c>
      <c r="AA199" s="7">
        <f>IF(AND(Y199&gt;0,N199&gt;0), N199/(Y199/12), "")</f>
        <v/>
      </c>
      <c r="AB199" s="5">
        <f>IF(N199&gt;0, MAX(N199-S199, 0), "")</f>
        <v/>
      </c>
      <c r="AC199" s="5">
        <f>IF(S199&gt;0, MAX(S199-T199, 0), "")</f>
        <v/>
      </c>
      <c r="AD199">
        <f>IF(V199="", "", IF(V199&gt;1, "Dépassement", IF(V199&gt;=0.9, "À surveiller", "OK")))</f>
        <v/>
      </c>
    </row>
    <row r="200">
      <c r="I200" s="4" t="n"/>
      <c r="J200" s="4" t="n"/>
      <c r="K200" s="4" t="n"/>
      <c r="L200" s="5" t="n"/>
      <c r="M200" s="5" t="n"/>
      <c r="N200" s="5">
        <f>IF(SUM(L200:M200)&gt;0, SUM(L200:M200), "")</f>
        <v/>
      </c>
      <c r="O200" s="5">
        <f>IF(A200&lt;&gt;"", SUMIFS(Dépenses!$K:$K, Dépenses!$B:$B, A200, Dépenses!$C:$C, "CAPEX"), "")</f>
        <v/>
      </c>
      <c r="P200" s="5">
        <f>IF(A200&lt;&gt;"", SUMIFS(Dépenses!$K:$K, Dépenses!$B:$B, A200, Dépenses!$C:$C, "CAPEX", Dépenses!$L:$L, "Payé"), "")</f>
        <v/>
      </c>
      <c r="Q200" s="5">
        <f>IF(A200&lt;&gt;"", SUMIFS(Dépenses!$K:$K, Dépenses!$B:$B, A200, Dépenses!$C:$C, "OPEX"), "")</f>
        <v/>
      </c>
      <c r="R200" s="5">
        <f>IF(A200&lt;&gt;"", SUMIFS(Dépenses!$K:$K, Dépenses!$B:$B, A200, Dépenses!$C:$C, "OPEX", Dépenses!$L:$L, "Payé"), "")</f>
        <v/>
      </c>
      <c r="S200" s="5">
        <f>IF(SUM(O200,Q200)&gt;0, SUM(O200,Q200), "")</f>
        <v/>
      </c>
      <c r="T200" s="5">
        <f>IF(SUM(P200,R200)&gt;0, SUM(P200,R200), "")</f>
        <v/>
      </c>
      <c r="U200" s="5">
        <f>IF(N200&gt;0, S200-N200, "")</f>
        <v/>
      </c>
      <c r="V200" s="6">
        <f>IF(N200&gt;0, S200/N200, "")</f>
        <v/>
      </c>
      <c r="Y200" s="5" t="n"/>
      <c r="Z200" s="7">
        <f>IF(AND(Y200&gt;0,N200&gt;0), Y200/N200, "")</f>
        <v/>
      </c>
      <c r="AA200" s="7">
        <f>IF(AND(Y200&gt;0,N200&gt;0), N200/(Y200/12), "")</f>
        <v/>
      </c>
      <c r="AB200" s="5">
        <f>IF(N200&gt;0, MAX(N200-S200, 0), "")</f>
        <v/>
      </c>
      <c r="AC200" s="5">
        <f>IF(S200&gt;0, MAX(S200-T200, 0), "")</f>
        <v/>
      </c>
      <c r="AD200">
        <f>IF(V200="", "", IF(V200&gt;1, "Dépassement", IF(V200&gt;=0.9, "À surveiller", "OK")))</f>
        <v/>
      </c>
    </row>
    <row r="201">
      <c r="I201" s="4" t="n"/>
      <c r="J201" s="4" t="n"/>
      <c r="K201" s="4" t="n"/>
      <c r="L201" s="5" t="n"/>
      <c r="M201" s="5" t="n"/>
      <c r="N201" s="5">
        <f>IF(SUM(L201:M201)&gt;0, SUM(L201:M201), "")</f>
        <v/>
      </c>
      <c r="O201" s="5">
        <f>IF(A201&lt;&gt;"", SUMIFS(Dépenses!$K:$K, Dépenses!$B:$B, A201, Dépenses!$C:$C, "CAPEX"), "")</f>
        <v/>
      </c>
      <c r="P201" s="5">
        <f>IF(A201&lt;&gt;"", SUMIFS(Dépenses!$K:$K, Dépenses!$B:$B, A201, Dépenses!$C:$C, "CAPEX", Dépenses!$L:$L, "Payé"), "")</f>
        <v/>
      </c>
      <c r="Q201" s="5">
        <f>IF(A201&lt;&gt;"", SUMIFS(Dépenses!$K:$K, Dépenses!$B:$B, A201, Dépenses!$C:$C, "OPEX"), "")</f>
        <v/>
      </c>
      <c r="R201" s="5">
        <f>IF(A201&lt;&gt;"", SUMIFS(Dépenses!$K:$K, Dépenses!$B:$B, A201, Dépenses!$C:$C, "OPEX", Dépenses!$L:$L, "Payé"), "")</f>
        <v/>
      </c>
      <c r="S201" s="5">
        <f>IF(SUM(O201,Q201)&gt;0, SUM(O201,Q201), "")</f>
        <v/>
      </c>
      <c r="T201" s="5">
        <f>IF(SUM(P201,R201)&gt;0, SUM(P201,R201), "")</f>
        <v/>
      </c>
      <c r="U201" s="5">
        <f>IF(N201&gt;0, S201-N201, "")</f>
        <v/>
      </c>
      <c r="V201" s="6">
        <f>IF(N201&gt;0, S201/N201, "")</f>
        <v/>
      </c>
      <c r="Y201" s="5" t="n"/>
      <c r="Z201" s="7">
        <f>IF(AND(Y201&gt;0,N201&gt;0), Y201/N201, "")</f>
        <v/>
      </c>
      <c r="AA201" s="7">
        <f>IF(AND(Y201&gt;0,N201&gt;0), N201/(Y201/12), "")</f>
        <v/>
      </c>
      <c r="AB201" s="5">
        <f>IF(N201&gt;0, MAX(N201-S201, 0), "")</f>
        <v/>
      </c>
      <c r="AC201" s="5">
        <f>IF(S201&gt;0, MAX(S201-T201, 0), "")</f>
        <v/>
      </c>
      <c r="AD201">
        <f>IF(V201="", "", IF(V201&gt;1, "Dépassement", IF(V201&gt;=0.9, "À surveiller", "OK")))</f>
        <v/>
      </c>
    </row>
    <row r="202">
      <c r="I202" s="4" t="n"/>
      <c r="J202" s="4" t="n"/>
      <c r="K202" s="4" t="n"/>
      <c r="L202" s="5" t="n"/>
      <c r="M202" s="5" t="n"/>
      <c r="N202" s="5">
        <f>IF(SUM(L202:M202)&gt;0, SUM(L202:M202), "")</f>
        <v/>
      </c>
      <c r="O202" s="5">
        <f>IF(A202&lt;&gt;"", SUMIFS(Dépenses!$K:$K, Dépenses!$B:$B, A202, Dépenses!$C:$C, "CAPEX"), "")</f>
        <v/>
      </c>
      <c r="P202" s="5">
        <f>IF(A202&lt;&gt;"", SUMIFS(Dépenses!$K:$K, Dépenses!$B:$B, A202, Dépenses!$C:$C, "CAPEX", Dépenses!$L:$L, "Payé"), "")</f>
        <v/>
      </c>
      <c r="Q202" s="5">
        <f>IF(A202&lt;&gt;"", SUMIFS(Dépenses!$K:$K, Dépenses!$B:$B, A202, Dépenses!$C:$C, "OPEX"), "")</f>
        <v/>
      </c>
      <c r="R202" s="5">
        <f>IF(A202&lt;&gt;"", SUMIFS(Dépenses!$K:$K, Dépenses!$B:$B, A202, Dépenses!$C:$C, "OPEX", Dépenses!$L:$L, "Payé"), "")</f>
        <v/>
      </c>
      <c r="S202" s="5">
        <f>IF(SUM(O202,Q202)&gt;0, SUM(O202,Q202), "")</f>
        <v/>
      </c>
      <c r="T202" s="5">
        <f>IF(SUM(P202,R202)&gt;0, SUM(P202,R202), "")</f>
        <v/>
      </c>
      <c r="U202" s="5">
        <f>IF(N202&gt;0, S202-N202, "")</f>
        <v/>
      </c>
      <c r="V202" s="6">
        <f>IF(N202&gt;0, S202/N202, "")</f>
        <v/>
      </c>
      <c r="Y202" s="5" t="n"/>
      <c r="Z202" s="7">
        <f>IF(AND(Y202&gt;0,N202&gt;0), Y202/N202, "")</f>
        <v/>
      </c>
      <c r="AA202" s="7">
        <f>IF(AND(Y202&gt;0,N202&gt;0), N202/(Y202/12), "")</f>
        <v/>
      </c>
      <c r="AB202" s="5">
        <f>IF(N202&gt;0, MAX(N202-S202, 0), "")</f>
        <v/>
      </c>
      <c r="AC202" s="5">
        <f>IF(S202&gt;0, MAX(S202-T202, 0), "")</f>
        <v/>
      </c>
      <c r="AD202">
        <f>IF(V202="", "", IF(V202&gt;1, "Dépassement", IF(V202&gt;=0.9, "À surveiller", "OK")))</f>
        <v/>
      </c>
    </row>
    <row r="203">
      <c r="I203" s="4" t="n"/>
      <c r="J203" s="4" t="n"/>
      <c r="K203" s="4" t="n"/>
      <c r="L203" s="5" t="n"/>
      <c r="M203" s="5" t="n"/>
      <c r="N203" s="5">
        <f>IF(SUM(L203:M203)&gt;0, SUM(L203:M203), "")</f>
        <v/>
      </c>
      <c r="O203" s="5">
        <f>IF(A203&lt;&gt;"", SUMIFS(Dépenses!$K:$K, Dépenses!$B:$B, A203, Dépenses!$C:$C, "CAPEX"), "")</f>
        <v/>
      </c>
      <c r="P203" s="5">
        <f>IF(A203&lt;&gt;"", SUMIFS(Dépenses!$K:$K, Dépenses!$B:$B, A203, Dépenses!$C:$C, "CAPEX", Dépenses!$L:$L, "Payé"), "")</f>
        <v/>
      </c>
      <c r="Q203" s="5">
        <f>IF(A203&lt;&gt;"", SUMIFS(Dépenses!$K:$K, Dépenses!$B:$B, A203, Dépenses!$C:$C, "OPEX"), "")</f>
        <v/>
      </c>
      <c r="R203" s="5">
        <f>IF(A203&lt;&gt;"", SUMIFS(Dépenses!$K:$K, Dépenses!$B:$B, A203, Dépenses!$C:$C, "OPEX", Dépenses!$L:$L, "Payé"), "")</f>
        <v/>
      </c>
      <c r="S203" s="5">
        <f>IF(SUM(O203,Q203)&gt;0, SUM(O203,Q203), "")</f>
        <v/>
      </c>
      <c r="T203" s="5">
        <f>IF(SUM(P203,R203)&gt;0, SUM(P203,R203), "")</f>
        <v/>
      </c>
      <c r="U203" s="5">
        <f>IF(N203&gt;0, S203-N203, "")</f>
        <v/>
      </c>
      <c r="V203" s="6">
        <f>IF(N203&gt;0, S203/N203, "")</f>
        <v/>
      </c>
      <c r="Y203" s="5" t="n"/>
      <c r="Z203" s="7">
        <f>IF(AND(Y203&gt;0,N203&gt;0), Y203/N203, "")</f>
        <v/>
      </c>
      <c r="AA203" s="7">
        <f>IF(AND(Y203&gt;0,N203&gt;0), N203/(Y203/12), "")</f>
        <v/>
      </c>
      <c r="AB203" s="5">
        <f>IF(N203&gt;0, MAX(N203-S203, 0), "")</f>
        <v/>
      </c>
      <c r="AC203" s="5">
        <f>IF(S203&gt;0, MAX(S203-T203, 0), "")</f>
        <v/>
      </c>
      <c r="AD203">
        <f>IF(V203="", "", IF(V203&gt;1, "Dépassement", IF(V203&gt;=0.9, "À surveiller", "OK")))</f>
        <v/>
      </c>
    </row>
    <row r="204">
      <c r="I204" s="4" t="n"/>
      <c r="J204" s="4" t="n"/>
      <c r="K204" s="4" t="n"/>
      <c r="L204" s="5" t="n"/>
      <c r="M204" s="5" t="n"/>
      <c r="N204" s="5">
        <f>IF(SUM(L204:M204)&gt;0, SUM(L204:M204), "")</f>
        <v/>
      </c>
      <c r="O204" s="5">
        <f>IF(A204&lt;&gt;"", SUMIFS(Dépenses!$K:$K, Dépenses!$B:$B, A204, Dépenses!$C:$C, "CAPEX"), "")</f>
        <v/>
      </c>
      <c r="P204" s="5">
        <f>IF(A204&lt;&gt;"", SUMIFS(Dépenses!$K:$K, Dépenses!$B:$B, A204, Dépenses!$C:$C, "CAPEX", Dépenses!$L:$L, "Payé"), "")</f>
        <v/>
      </c>
      <c r="Q204" s="5">
        <f>IF(A204&lt;&gt;"", SUMIFS(Dépenses!$K:$K, Dépenses!$B:$B, A204, Dépenses!$C:$C, "OPEX"), "")</f>
        <v/>
      </c>
      <c r="R204" s="5">
        <f>IF(A204&lt;&gt;"", SUMIFS(Dépenses!$K:$K, Dépenses!$B:$B, A204, Dépenses!$C:$C, "OPEX", Dépenses!$L:$L, "Payé"), "")</f>
        <v/>
      </c>
      <c r="S204" s="5">
        <f>IF(SUM(O204,Q204)&gt;0, SUM(O204,Q204), "")</f>
        <v/>
      </c>
      <c r="T204" s="5">
        <f>IF(SUM(P204,R204)&gt;0, SUM(P204,R204), "")</f>
        <v/>
      </c>
      <c r="U204" s="5">
        <f>IF(N204&gt;0, S204-N204, "")</f>
        <v/>
      </c>
      <c r="V204" s="6">
        <f>IF(N204&gt;0, S204/N204, "")</f>
        <v/>
      </c>
      <c r="Y204" s="5" t="n"/>
      <c r="Z204" s="7">
        <f>IF(AND(Y204&gt;0,N204&gt;0), Y204/N204, "")</f>
        <v/>
      </c>
      <c r="AA204" s="7">
        <f>IF(AND(Y204&gt;0,N204&gt;0), N204/(Y204/12), "")</f>
        <v/>
      </c>
      <c r="AB204" s="5">
        <f>IF(N204&gt;0, MAX(N204-S204, 0), "")</f>
        <v/>
      </c>
      <c r="AC204" s="5">
        <f>IF(S204&gt;0, MAX(S204-T204, 0), "")</f>
        <v/>
      </c>
      <c r="AD204">
        <f>IF(V204="", "", IF(V204&gt;1, "Dépassement", IF(V204&gt;=0.9, "À surveiller", "OK")))</f>
        <v/>
      </c>
    </row>
    <row r="205">
      <c r="I205" s="4" t="n"/>
      <c r="J205" s="4" t="n"/>
      <c r="K205" s="4" t="n"/>
      <c r="L205" s="5" t="n"/>
      <c r="M205" s="5" t="n"/>
      <c r="N205" s="5">
        <f>IF(SUM(L205:M205)&gt;0, SUM(L205:M205), "")</f>
        <v/>
      </c>
      <c r="O205" s="5">
        <f>IF(A205&lt;&gt;"", SUMIFS(Dépenses!$K:$K, Dépenses!$B:$B, A205, Dépenses!$C:$C, "CAPEX"), "")</f>
        <v/>
      </c>
      <c r="P205" s="5">
        <f>IF(A205&lt;&gt;"", SUMIFS(Dépenses!$K:$K, Dépenses!$B:$B, A205, Dépenses!$C:$C, "CAPEX", Dépenses!$L:$L, "Payé"), "")</f>
        <v/>
      </c>
      <c r="Q205" s="5">
        <f>IF(A205&lt;&gt;"", SUMIFS(Dépenses!$K:$K, Dépenses!$B:$B, A205, Dépenses!$C:$C, "OPEX"), "")</f>
        <v/>
      </c>
      <c r="R205" s="5">
        <f>IF(A205&lt;&gt;"", SUMIFS(Dépenses!$K:$K, Dépenses!$B:$B, A205, Dépenses!$C:$C, "OPEX", Dépenses!$L:$L, "Payé"), "")</f>
        <v/>
      </c>
      <c r="S205" s="5">
        <f>IF(SUM(O205,Q205)&gt;0, SUM(O205,Q205), "")</f>
        <v/>
      </c>
      <c r="T205" s="5">
        <f>IF(SUM(P205,R205)&gt;0, SUM(P205,R205), "")</f>
        <v/>
      </c>
      <c r="U205" s="5">
        <f>IF(N205&gt;0, S205-N205, "")</f>
        <v/>
      </c>
      <c r="V205" s="6">
        <f>IF(N205&gt;0, S205/N205, "")</f>
        <v/>
      </c>
      <c r="Y205" s="5" t="n"/>
      <c r="Z205" s="7">
        <f>IF(AND(Y205&gt;0,N205&gt;0), Y205/N205, "")</f>
        <v/>
      </c>
      <c r="AA205" s="7">
        <f>IF(AND(Y205&gt;0,N205&gt;0), N205/(Y205/12), "")</f>
        <v/>
      </c>
      <c r="AB205" s="5">
        <f>IF(N205&gt;0, MAX(N205-S205, 0), "")</f>
        <v/>
      </c>
      <c r="AC205" s="5">
        <f>IF(S205&gt;0, MAX(S205-T205, 0), "")</f>
        <v/>
      </c>
      <c r="AD205">
        <f>IF(V205="", "", IF(V205&gt;1, "Dépassement", IF(V205&gt;=0.9, "À surveiller", "OK")))</f>
        <v/>
      </c>
    </row>
    <row r="206">
      <c r="I206" s="4" t="n"/>
      <c r="J206" s="4" t="n"/>
      <c r="K206" s="4" t="n"/>
      <c r="L206" s="5" t="n"/>
      <c r="M206" s="5" t="n"/>
      <c r="N206" s="5">
        <f>IF(SUM(L206:M206)&gt;0, SUM(L206:M206), "")</f>
        <v/>
      </c>
      <c r="O206" s="5">
        <f>IF(A206&lt;&gt;"", SUMIFS(Dépenses!$K:$K, Dépenses!$B:$B, A206, Dépenses!$C:$C, "CAPEX"), "")</f>
        <v/>
      </c>
      <c r="P206" s="5">
        <f>IF(A206&lt;&gt;"", SUMIFS(Dépenses!$K:$K, Dépenses!$B:$B, A206, Dépenses!$C:$C, "CAPEX", Dépenses!$L:$L, "Payé"), "")</f>
        <v/>
      </c>
      <c r="Q206" s="5">
        <f>IF(A206&lt;&gt;"", SUMIFS(Dépenses!$K:$K, Dépenses!$B:$B, A206, Dépenses!$C:$C, "OPEX"), "")</f>
        <v/>
      </c>
      <c r="R206" s="5">
        <f>IF(A206&lt;&gt;"", SUMIFS(Dépenses!$K:$K, Dépenses!$B:$B, A206, Dépenses!$C:$C, "OPEX", Dépenses!$L:$L, "Payé"), "")</f>
        <v/>
      </c>
      <c r="S206" s="5">
        <f>IF(SUM(O206,Q206)&gt;0, SUM(O206,Q206), "")</f>
        <v/>
      </c>
      <c r="T206" s="5">
        <f>IF(SUM(P206,R206)&gt;0, SUM(P206,R206), "")</f>
        <v/>
      </c>
      <c r="U206" s="5">
        <f>IF(N206&gt;0, S206-N206, "")</f>
        <v/>
      </c>
      <c r="V206" s="6">
        <f>IF(N206&gt;0, S206/N206, "")</f>
        <v/>
      </c>
      <c r="Y206" s="5" t="n"/>
      <c r="Z206" s="7">
        <f>IF(AND(Y206&gt;0,N206&gt;0), Y206/N206, "")</f>
        <v/>
      </c>
      <c r="AA206" s="7">
        <f>IF(AND(Y206&gt;0,N206&gt;0), N206/(Y206/12), "")</f>
        <v/>
      </c>
      <c r="AB206" s="5">
        <f>IF(N206&gt;0, MAX(N206-S206, 0), "")</f>
        <v/>
      </c>
      <c r="AC206" s="5">
        <f>IF(S206&gt;0, MAX(S206-T206, 0), "")</f>
        <v/>
      </c>
      <c r="AD206">
        <f>IF(V206="", "", IF(V206&gt;1, "Dépassement", IF(V206&gt;=0.9, "À surveiller", "OK")))</f>
        <v/>
      </c>
    </row>
    <row r="207">
      <c r="I207" s="4" t="n"/>
      <c r="J207" s="4" t="n"/>
      <c r="K207" s="4" t="n"/>
      <c r="L207" s="5" t="n"/>
      <c r="M207" s="5" t="n"/>
      <c r="N207" s="5">
        <f>IF(SUM(L207:M207)&gt;0, SUM(L207:M207), "")</f>
        <v/>
      </c>
      <c r="O207" s="5">
        <f>IF(A207&lt;&gt;"", SUMIFS(Dépenses!$K:$K, Dépenses!$B:$B, A207, Dépenses!$C:$C, "CAPEX"), "")</f>
        <v/>
      </c>
      <c r="P207" s="5">
        <f>IF(A207&lt;&gt;"", SUMIFS(Dépenses!$K:$K, Dépenses!$B:$B, A207, Dépenses!$C:$C, "CAPEX", Dépenses!$L:$L, "Payé"), "")</f>
        <v/>
      </c>
      <c r="Q207" s="5">
        <f>IF(A207&lt;&gt;"", SUMIFS(Dépenses!$K:$K, Dépenses!$B:$B, A207, Dépenses!$C:$C, "OPEX"), "")</f>
        <v/>
      </c>
      <c r="R207" s="5">
        <f>IF(A207&lt;&gt;"", SUMIFS(Dépenses!$K:$K, Dépenses!$B:$B, A207, Dépenses!$C:$C, "OPEX", Dépenses!$L:$L, "Payé"), "")</f>
        <v/>
      </c>
      <c r="S207" s="5">
        <f>IF(SUM(O207,Q207)&gt;0, SUM(O207,Q207), "")</f>
        <v/>
      </c>
      <c r="T207" s="5">
        <f>IF(SUM(P207,R207)&gt;0, SUM(P207,R207), "")</f>
        <v/>
      </c>
      <c r="U207" s="5">
        <f>IF(N207&gt;0, S207-N207, "")</f>
        <v/>
      </c>
      <c r="V207" s="6">
        <f>IF(N207&gt;0, S207/N207, "")</f>
        <v/>
      </c>
      <c r="Y207" s="5" t="n"/>
      <c r="Z207" s="7">
        <f>IF(AND(Y207&gt;0,N207&gt;0), Y207/N207, "")</f>
        <v/>
      </c>
      <c r="AA207" s="7">
        <f>IF(AND(Y207&gt;0,N207&gt;0), N207/(Y207/12), "")</f>
        <v/>
      </c>
      <c r="AB207" s="5">
        <f>IF(N207&gt;0, MAX(N207-S207, 0), "")</f>
        <v/>
      </c>
      <c r="AC207" s="5">
        <f>IF(S207&gt;0, MAX(S207-T207, 0), "")</f>
        <v/>
      </c>
      <c r="AD207">
        <f>IF(V207="", "", IF(V207&gt;1, "Dépassement", IF(V207&gt;=0.9, "À surveiller", "OK")))</f>
        <v/>
      </c>
    </row>
    <row r="208">
      <c r="I208" s="4" t="n"/>
      <c r="J208" s="4" t="n"/>
      <c r="K208" s="4" t="n"/>
      <c r="L208" s="5" t="n"/>
      <c r="M208" s="5" t="n"/>
      <c r="N208" s="5">
        <f>IF(SUM(L208:M208)&gt;0, SUM(L208:M208), "")</f>
        <v/>
      </c>
      <c r="O208" s="5">
        <f>IF(A208&lt;&gt;"", SUMIFS(Dépenses!$K:$K, Dépenses!$B:$B, A208, Dépenses!$C:$C, "CAPEX"), "")</f>
        <v/>
      </c>
      <c r="P208" s="5">
        <f>IF(A208&lt;&gt;"", SUMIFS(Dépenses!$K:$K, Dépenses!$B:$B, A208, Dépenses!$C:$C, "CAPEX", Dépenses!$L:$L, "Payé"), "")</f>
        <v/>
      </c>
      <c r="Q208" s="5">
        <f>IF(A208&lt;&gt;"", SUMIFS(Dépenses!$K:$K, Dépenses!$B:$B, A208, Dépenses!$C:$C, "OPEX"), "")</f>
        <v/>
      </c>
      <c r="R208" s="5">
        <f>IF(A208&lt;&gt;"", SUMIFS(Dépenses!$K:$K, Dépenses!$B:$B, A208, Dépenses!$C:$C, "OPEX", Dépenses!$L:$L, "Payé"), "")</f>
        <v/>
      </c>
      <c r="S208" s="5">
        <f>IF(SUM(O208,Q208)&gt;0, SUM(O208,Q208), "")</f>
        <v/>
      </c>
      <c r="T208" s="5">
        <f>IF(SUM(P208,R208)&gt;0, SUM(P208,R208), "")</f>
        <v/>
      </c>
      <c r="U208" s="5">
        <f>IF(N208&gt;0, S208-N208, "")</f>
        <v/>
      </c>
      <c r="V208" s="6">
        <f>IF(N208&gt;0, S208/N208, "")</f>
        <v/>
      </c>
      <c r="Y208" s="5" t="n"/>
      <c r="Z208" s="7">
        <f>IF(AND(Y208&gt;0,N208&gt;0), Y208/N208, "")</f>
        <v/>
      </c>
      <c r="AA208" s="7">
        <f>IF(AND(Y208&gt;0,N208&gt;0), N208/(Y208/12), "")</f>
        <v/>
      </c>
      <c r="AB208" s="5">
        <f>IF(N208&gt;0, MAX(N208-S208, 0), "")</f>
        <v/>
      </c>
      <c r="AC208" s="5">
        <f>IF(S208&gt;0, MAX(S208-T208, 0), "")</f>
        <v/>
      </c>
      <c r="AD208">
        <f>IF(V208="", "", IF(V208&gt;1, "Dépassement", IF(V208&gt;=0.9, "À surveiller", "OK")))</f>
        <v/>
      </c>
    </row>
    <row r="209">
      <c r="I209" s="4" t="n"/>
      <c r="J209" s="4" t="n"/>
      <c r="K209" s="4" t="n"/>
      <c r="L209" s="5" t="n"/>
      <c r="M209" s="5" t="n"/>
      <c r="N209" s="5">
        <f>IF(SUM(L209:M209)&gt;0, SUM(L209:M209), "")</f>
        <v/>
      </c>
      <c r="O209" s="5">
        <f>IF(A209&lt;&gt;"", SUMIFS(Dépenses!$K:$K, Dépenses!$B:$B, A209, Dépenses!$C:$C, "CAPEX"), "")</f>
        <v/>
      </c>
      <c r="P209" s="5">
        <f>IF(A209&lt;&gt;"", SUMIFS(Dépenses!$K:$K, Dépenses!$B:$B, A209, Dépenses!$C:$C, "CAPEX", Dépenses!$L:$L, "Payé"), "")</f>
        <v/>
      </c>
      <c r="Q209" s="5">
        <f>IF(A209&lt;&gt;"", SUMIFS(Dépenses!$K:$K, Dépenses!$B:$B, A209, Dépenses!$C:$C, "OPEX"), "")</f>
        <v/>
      </c>
      <c r="R209" s="5">
        <f>IF(A209&lt;&gt;"", SUMIFS(Dépenses!$K:$K, Dépenses!$B:$B, A209, Dépenses!$C:$C, "OPEX", Dépenses!$L:$L, "Payé"), "")</f>
        <v/>
      </c>
      <c r="S209" s="5">
        <f>IF(SUM(O209,Q209)&gt;0, SUM(O209,Q209), "")</f>
        <v/>
      </c>
      <c r="T209" s="5">
        <f>IF(SUM(P209,R209)&gt;0, SUM(P209,R209), "")</f>
        <v/>
      </c>
      <c r="U209" s="5">
        <f>IF(N209&gt;0, S209-N209, "")</f>
        <v/>
      </c>
      <c r="V209" s="6">
        <f>IF(N209&gt;0, S209/N209, "")</f>
        <v/>
      </c>
      <c r="Y209" s="5" t="n"/>
      <c r="Z209" s="7">
        <f>IF(AND(Y209&gt;0,N209&gt;0), Y209/N209, "")</f>
        <v/>
      </c>
      <c r="AA209" s="7">
        <f>IF(AND(Y209&gt;0,N209&gt;0), N209/(Y209/12), "")</f>
        <v/>
      </c>
      <c r="AB209" s="5">
        <f>IF(N209&gt;0, MAX(N209-S209, 0), "")</f>
        <v/>
      </c>
      <c r="AC209" s="5">
        <f>IF(S209&gt;0, MAX(S209-T209, 0), "")</f>
        <v/>
      </c>
      <c r="AD209">
        <f>IF(V209="", "", IF(V209&gt;1, "Dépassement", IF(V209&gt;=0.9, "À surveiller", "OK")))</f>
        <v/>
      </c>
    </row>
    <row r="210">
      <c r="I210" s="4" t="n"/>
      <c r="J210" s="4" t="n"/>
      <c r="K210" s="4" t="n"/>
      <c r="L210" s="5" t="n"/>
      <c r="M210" s="5" t="n"/>
      <c r="N210" s="5">
        <f>IF(SUM(L210:M210)&gt;0, SUM(L210:M210), "")</f>
        <v/>
      </c>
      <c r="O210" s="5">
        <f>IF(A210&lt;&gt;"", SUMIFS(Dépenses!$K:$K, Dépenses!$B:$B, A210, Dépenses!$C:$C, "CAPEX"), "")</f>
        <v/>
      </c>
      <c r="P210" s="5">
        <f>IF(A210&lt;&gt;"", SUMIFS(Dépenses!$K:$K, Dépenses!$B:$B, A210, Dépenses!$C:$C, "CAPEX", Dépenses!$L:$L, "Payé"), "")</f>
        <v/>
      </c>
      <c r="Q210" s="5">
        <f>IF(A210&lt;&gt;"", SUMIFS(Dépenses!$K:$K, Dépenses!$B:$B, A210, Dépenses!$C:$C, "OPEX"), "")</f>
        <v/>
      </c>
      <c r="R210" s="5">
        <f>IF(A210&lt;&gt;"", SUMIFS(Dépenses!$K:$K, Dépenses!$B:$B, A210, Dépenses!$C:$C, "OPEX", Dépenses!$L:$L, "Payé"), "")</f>
        <v/>
      </c>
      <c r="S210" s="5">
        <f>IF(SUM(O210,Q210)&gt;0, SUM(O210,Q210), "")</f>
        <v/>
      </c>
      <c r="T210" s="5">
        <f>IF(SUM(P210,R210)&gt;0, SUM(P210,R210), "")</f>
        <v/>
      </c>
      <c r="U210" s="5">
        <f>IF(N210&gt;0, S210-N210, "")</f>
        <v/>
      </c>
      <c r="V210" s="6">
        <f>IF(N210&gt;0, S210/N210, "")</f>
        <v/>
      </c>
      <c r="Y210" s="5" t="n"/>
      <c r="Z210" s="7">
        <f>IF(AND(Y210&gt;0,N210&gt;0), Y210/N210, "")</f>
        <v/>
      </c>
      <c r="AA210" s="7">
        <f>IF(AND(Y210&gt;0,N210&gt;0), N210/(Y210/12), "")</f>
        <v/>
      </c>
      <c r="AB210" s="5">
        <f>IF(N210&gt;0, MAX(N210-S210, 0), "")</f>
        <v/>
      </c>
      <c r="AC210" s="5">
        <f>IF(S210&gt;0, MAX(S210-T210, 0), "")</f>
        <v/>
      </c>
      <c r="AD210">
        <f>IF(V210="", "", IF(V210&gt;1, "Dépassement", IF(V210&gt;=0.9, "À surveiller", "OK")))</f>
        <v/>
      </c>
    </row>
    <row r="211">
      <c r="I211" s="4" t="n"/>
      <c r="J211" s="4" t="n"/>
      <c r="K211" s="4" t="n"/>
      <c r="L211" s="5" t="n"/>
      <c r="M211" s="5" t="n"/>
      <c r="N211" s="5">
        <f>IF(SUM(L211:M211)&gt;0, SUM(L211:M211), "")</f>
        <v/>
      </c>
      <c r="O211" s="5">
        <f>IF(A211&lt;&gt;"", SUMIFS(Dépenses!$K:$K, Dépenses!$B:$B, A211, Dépenses!$C:$C, "CAPEX"), "")</f>
        <v/>
      </c>
      <c r="P211" s="5">
        <f>IF(A211&lt;&gt;"", SUMIFS(Dépenses!$K:$K, Dépenses!$B:$B, A211, Dépenses!$C:$C, "CAPEX", Dépenses!$L:$L, "Payé"), "")</f>
        <v/>
      </c>
      <c r="Q211" s="5">
        <f>IF(A211&lt;&gt;"", SUMIFS(Dépenses!$K:$K, Dépenses!$B:$B, A211, Dépenses!$C:$C, "OPEX"), "")</f>
        <v/>
      </c>
      <c r="R211" s="5">
        <f>IF(A211&lt;&gt;"", SUMIFS(Dépenses!$K:$K, Dépenses!$B:$B, A211, Dépenses!$C:$C, "OPEX", Dépenses!$L:$L, "Payé"), "")</f>
        <v/>
      </c>
      <c r="S211" s="5">
        <f>IF(SUM(O211,Q211)&gt;0, SUM(O211,Q211), "")</f>
        <v/>
      </c>
      <c r="T211" s="5">
        <f>IF(SUM(P211,R211)&gt;0, SUM(P211,R211), "")</f>
        <v/>
      </c>
      <c r="U211" s="5">
        <f>IF(N211&gt;0, S211-N211, "")</f>
        <v/>
      </c>
      <c r="V211" s="6">
        <f>IF(N211&gt;0, S211/N211, "")</f>
        <v/>
      </c>
      <c r="Y211" s="5" t="n"/>
      <c r="Z211" s="7">
        <f>IF(AND(Y211&gt;0,N211&gt;0), Y211/N211, "")</f>
        <v/>
      </c>
      <c r="AA211" s="7">
        <f>IF(AND(Y211&gt;0,N211&gt;0), N211/(Y211/12), "")</f>
        <v/>
      </c>
      <c r="AB211" s="5">
        <f>IF(N211&gt;0, MAX(N211-S211, 0), "")</f>
        <v/>
      </c>
      <c r="AC211" s="5">
        <f>IF(S211&gt;0, MAX(S211-T211, 0), "")</f>
        <v/>
      </c>
      <c r="AD211">
        <f>IF(V211="", "", IF(V211&gt;1, "Dépassement", IF(V211&gt;=0.9, "À surveiller", "OK")))</f>
        <v/>
      </c>
    </row>
    <row r="212">
      <c r="I212" s="4" t="n"/>
      <c r="J212" s="4" t="n"/>
      <c r="K212" s="4" t="n"/>
      <c r="L212" s="5" t="n"/>
      <c r="M212" s="5" t="n"/>
      <c r="N212" s="5">
        <f>IF(SUM(L212:M212)&gt;0, SUM(L212:M212), "")</f>
        <v/>
      </c>
      <c r="O212" s="5">
        <f>IF(A212&lt;&gt;"", SUMIFS(Dépenses!$K:$K, Dépenses!$B:$B, A212, Dépenses!$C:$C, "CAPEX"), "")</f>
        <v/>
      </c>
      <c r="P212" s="5">
        <f>IF(A212&lt;&gt;"", SUMIFS(Dépenses!$K:$K, Dépenses!$B:$B, A212, Dépenses!$C:$C, "CAPEX", Dépenses!$L:$L, "Payé"), "")</f>
        <v/>
      </c>
      <c r="Q212" s="5">
        <f>IF(A212&lt;&gt;"", SUMIFS(Dépenses!$K:$K, Dépenses!$B:$B, A212, Dépenses!$C:$C, "OPEX"), "")</f>
        <v/>
      </c>
      <c r="R212" s="5">
        <f>IF(A212&lt;&gt;"", SUMIFS(Dépenses!$K:$K, Dépenses!$B:$B, A212, Dépenses!$C:$C, "OPEX", Dépenses!$L:$L, "Payé"), "")</f>
        <v/>
      </c>
      <c r="S212" s="5">
        <f>IF(SUM(O212,Q212)&gt;0, SUM(O212,Q212), "")</f>
        <v/>
      </c>
      <c r="T212" s="5">
        <f>IF(SUM(P212,R212)&gt;0, SUM(P212,R212), "")</f>
        <v/>
      </c>
      <c r="U212" s="5">
        <f>IF(N212&gt;0, S212-N212, "")</f>
        <v/>
      </c>
      <c r="V212" s="6">
        <f>IF(N212&gt;0, S212/N212, "")</f>
        <v/>
      </c>
      <c r="Y212" s="5" t="n"/>
      <c r="Z212" s="7">
        <f>IF(AND(Y212&gt;0,N212&gt;0), Y212/N212, "")</f>
        <v/>
      </c>
      <c r="AA212" s="7">
        <f>IF(AND(Y212&gt;0,N212&gt;0), N212/(Y212/12), "")</f>
        <v/>
      </c>
      <c r="AB212" s="5">
        <f>IF(N212&gt;0, MAX(N212-S212, 0), "")</f>
        <v/>
      </c>
      <c r="AC212" s="5">
        <f>IF(S212&gt;0, MAX(S212-T212, 0), "")</f>
        <v/>
      </c>
      <c r="AD212">
        <f>IF(V212="", "", IF(V212&gt;1, "Dépassement", IF(V212&gt;=0.9, "À surveiller", "OK")))</f>
        <v/>
      </c>
    </row>
    <row r="213">
      <c r="I213" s="4" t="n"/>
      <c r="J213" s="4" t="n"/>
      <c r="K213" s="4" t="n"/>
      <c r="L213" s="5" t="n"/>
      <c r="M213" s="5" t="n"/>
      <c r="N213" s="5">
        <f>IF(SUM(L213:M213)&gt;0, SUM(L213:M213), "")</f>
        <v/>
      </c>
      <c r="O213" s="5">
        <f>IF(A213&lt;&gt;"", SUMIFS(Dépenses!$K:$K, Dépenses!$B:$B, A213, Dépenses!$C:$C, "CAPEX"), "")</f>
        <v/>
      </c>
      <c r="P213" s="5">
        <f>IF(A213&lt;&gt;"", SUMIFS(Dépenses!$K:$K, Dépenses!$B:$B, A213, Dépenses!$C:$C, "CAPEX", Dépenses!$L:$L, "Payé"), "")</f>
        <v/>
      </c>
      <c r="Q213" s="5">
        <f>IF(A213&lt;&gt;"", SUMIFS(Dépenses!$K:$K, Dépenses!$B:$B, A213, Dépenses!$C:$C, "OPEX"), "")</f>
        <v/>
      </c>
      <c r="R213" s="5">
        <f>IF(A213&lt;&gt;"", SUMIFS(Dépenses!$K:$K, Dépenses!$B:$B, A213, Dépenses!$C:$C, "OPEX", Dépenses!$L:$L, "Payé"), "")</f>
        <v/>
      </c>
      <c r="S213" s="5">
        <f>IF(SUM(O213,Q213)&gt;0, SUM(O213,Q213), "")</f>
        <v/>
      </c>
      <c r="T213" s="5">
        <f>IF(SUM(P213,R213)&gt;0, SUM(P213,R213), "")</f>
        <v/>
      </c>
      <c r="U213" s="5">
        <f>IF(N213&gt;0, S213-N213, "")</f>
        <v/>
      </c>
      <c r="V213" s="6">
        <f>IF(N213&gt;0, S213/N213, "")</f>
        <v/>
      </c>
      <c r="Y213" s="5" t="n"/>
      <c r="Z213" s="7">
        <f>IF(AND(Y213&gt;0,N213&gt;0), Y213/N213, "")</f>
        <v/>
      </c>
      <c r="AA213" s="7">
        <f>IF(AND(Y213&gt;0,N213&gt;0), N213/(Y213/12), "")</f>
        <v/>
      </c>
      <c r="AB213" s="5">
        <f>IF(N213&gt;0, MAX(N213-S213, 0), "")</f>
        <v/>
      </c>
      <c r="AC213" s="5">
        <f>IF(S213&gt;0, MAX(S213-T213, 0), "")</f>
        <v/>
      </c>
      <c r="AD213">
        <f>IF(V213="", "", IF(V213&gt;1, "Dépassement", IF(V213&gt;=0.9, "À surveiller", "OK")))</f>
        <v/>
      </c>
    </row>
    <row r="214">
      <c r="I214" s="4" t="n"/>
      <c r="J214" s="4" t="n"/>
      <c r="K214" s="4" t="n"/>
      <c r="L214" s="5" t="n"/>
      <c r="M214" s="5" t="n"/>
      <c r="N214" s="5">
        <f>IF(SUM(L214:M214)&gt;0, SUM(L214:M214), "")</f>
        <v/>
      </c>
      <c r="O214" s="5">
        <f>IF(A214&lt;&gt;"", SUMIFS(Dépenses!$K:$K, Dépenses!$B:$B, A214, Dépenses!$C:$C, "CAPEX"), "")</f>
        <v/>
      </c>
      <c r="P214" s="5">
        <f>IF(A214&lt;&gt;"", SUMIFS(Dépenses!$K:$K, Dépenses!$B:$B, A214, Dépenses!$C:$C, "CAPEX", Dépenses!$L:$L, "Payé"), "")</f>
        <v/>
      </c>
      <c r="Q214" s="5">
        <f>IF(A214&lt;&gt;"", SUMIFS(Dépenses!$K:$K, Dépenses!$B:$B, A214, Dépenses!$C:$C, "OPEX"), "")</f>
        <v/>
      </c>
      <c r="R214" s="5">
        <f>IF(A214&lt;&gt;"", SUMIFS(Dépenses!$K:$K, Dépenses!$B:$B, A214, Dépenses!$C:$C, "OPEX", Dépenses!$L:$L, "Payé"), "")</f>
        <v/>
      </c>
      <c r="S214" s="5">
        <f>IF(SUM(O214,Q214)&gt;0, SUM(O214,Q214), "")</f>
        <v/>
      </c>
      <c r="T214" s="5">
        <f>IF(SUM(P214,R214)&gt;0, SUM(P214,R214), "")</f>
        <v/>
      </c>
      <c r="U214" s="5">
        <f>IF(N214&gt;0, S214-N214, "")</f>
        <v/>
      </c>
      <c r="V214" s="6">
        <f>IF(N214&gt;0, S214/N214, "")</f>
        <v/>
      </c>
      <c r="Y214" s="5" t="n"/>
      <c r="Z214" s="7">
        <f>IF(AND(Y214&gt;0,N214&gt;0), Y214/N214, "")</f>
        <v/>
      </c>
      <c r="AA214" s="7">
        <f>IF(AND(Y214&gt;0,N214&gt;0), N214/(Y214/12), "")</f>
        <v/>
      </c>
      <c r="AB214" s="5">
        <f>IF(N214&gt;0, MAX(N214-S214, 0), "")</f>
        <v/>
      </c>
      <c r="AC214" s="5">
        <f>IF(S214&gt;0, MAX(S214-T214, 0), "")</f>
        <v/>
      </c>
      <c r="AD214">
        <f>IF(V214="", "", IF(V214&gt;1, "Dépassement", IF(V214&gt;=0.9, "À surveiller", "OK")))</f>
        <v/>
      </c>
    </row>
    <row r="215">
      <c r="I215" s="4" t="n"/>
      <c r="J215" s="4" t="n"/>
      <c r="K215" s="4" t="n"/>
      <c r="L215" s="5" t="n"/>
      <c r="M215" s="5" t="n"/>
      <c r="N215" s="5">
        <f>IF(SUM(L215:M215)&gt;0, SUM(L215:M215), "")</f>
        <v/>
      </c>
      <c r="O215" s="5">
        <f>IF(A215&lt;&gt;"", SUMIFS(Dépenses!$K:$K, Dépenses!$B:$B, A215, Dépenses!$C:$C, "CAPEX"), "")</f>
        <v/>
      </c>
      <c r="P215" s="5">
        <f>IF(A215&lt;&gt;"", SUMIFS(Dépenses!$K:$K, Dépenses!$B:$B, A215, Dépenses!$C:$C, "CAPEX", Dépenses!$L:$L, "Payé"), "")</f>
        <v/>
      </c>
      <c r="Q215" s="5">
        <f>IF(A215&lt;&gt;"", SUMIFS(Dépenses!$K:$K, Dépenses!$B:$B, A215, Dépenses!$C:$C, "OPEX"), "")</f>
        <v/>
      </c>
      <c r="R215" s="5">
        <f>IF(A215&lt;&gt;"", SUMIFS(Dépenses!$K:$K, Dépenses!$B:$B, A215, Dépenses!$C:$C, "OPEX", Dépenses!$L:$L, "Payé"), "")</f>
        <v/>
      </c>
      <c r="S215" s="5">
        <f>IF(SUM(O215,Q215)&gt;0, SUM(O215,Q215), "")</f>
        <v/>
      </c>
      <c r="T215" s="5">
        <f>IF(SUM(P215,R215)&gt;0, SUM(P215,R215), "")</f>
        <v/>
      </c>
      <c r="U215" s="5">
        <f>IF(N215&gt;0, S215-N215, "")</f>
        <v/>
      </c>
      <c r="V215" s="6">
        <f>IF(N215&gt;0, S215/N215, "")</f>
        <v/>
      </c>
      <c r="Y215" s="5" t="n"/>
      <c r="Z215" s="7">
        <f>IF(AND(Y215&gt;0,N215&gt;0), Y215/N215, "")</f>
        <v/>
      </c>
      <c r="AA215" s="7">
        <f>IF(AND(Y215&gt;0,N215&gt;0), N215/(Y215/12), "")</f>
        <v/>
      </c>
      <c r="AB215" s="5">
        <f>IF(N215&gt;0, MAX(N215-S215, 0), "")</f>
        <v/>
      </c>
      <c r="AC215" s="5">
        <f>IF(S215&gt;0, MAX(S215-T215, 0), "")</f>
        <v/>
      </c>
      <c r="AD215">
        <f>IF(V215="", "", IF(V215&gt;1, "Dépassement", IF(V215&gt;=0.9, "À surveiller", "OK")))</f>
        <v/>
      </c>
    </row>
    <row r="216">
      <c r="I216" s="4" t="n"/>
      <c r="J216" s="4" t="n"/>
      <c r="K216" s="4" t="n"/>
      <c r="L216" s="5" t="n"/>
      <c r="M216" s="5" t="n"/>
      <c r="N216" s="5">
        <f>IF(SUM(L216:M216)&gt;0, SUM(L216:M216), "")</f>
        <v/>
      </c>
      <c r="O216" s="5">
        <f>IF(A216&lt;&gt;"", SUMIFS(Dépenses!$K:$K, Dépenses!$B:$B, A216, Dépenses!$C:$C, "CAPEX"), "")</f>
        <v/>
      </c>
      <c r="P216" s="5">
        <f>IF(A216&lt;&gt;"", SUMIFS(Dépenses!$K:$K, Dépenses!$B:$B, A216, Dépenses!$C:$C, "CAPEX", Dépenses!$L:$L, "Payé"), "")</f>
        <v/>
      </c>
      <c r="Q216" s="5">
        <f>IF(A216&lt;&gt;"", SUMIFS(Dépenses!$K:$K, Dépenses!$B:$B, A216, Dépenses!$C:$C, "OPEX"), "")</f>
        <v/>
      </c>
      <c r="R216" s="5">
        <f>IF(A216&lt;&gt;"", SUMIFS(Dépenses!$K:$K, Dépenses!$B:$B, A216, Dépenses!$C:$C, "OPEX", Dépenses!$L:$L, "Payé"), "")</f>
        <v/>
      </c>
      <c r="S216" s="5">
        <f>IF(SUM(O216,Q216)&gt;0, SUM(O216,Q216), "")</f>
        <v/>
      </c>
      <c r="T216" s="5">
        <f>IF(SUM(P216,R216)&gt;0, SUM(P216,R216), "")</f>
        <v/>
      </c>
      <c r="U216" s="5">
        <f>IF(N216&gt;0, S216-N216, "")</f>
        <v/>
      </c>
      <c r="V216" s="6">
        <f>IF(N216&gt;0, S216/N216, "")</f>
        <v/>
      </c>
      <c r="Y216" s="5" t="n"/>
      <c r="Z216" s="7">
        <f>IF(AND(Y216&gt;0,N216&gt;0), Y216/N216, "")</f>
        <v/>
      </c>
      <c r="AA216" s="7">
        <f>IF(AND(Y216&gt;0,N216&gt;0), N216/(Y216/12), "")</f>
        <v/>
      </c>
      <c r="AB216" s="5">
        <f>IF(N216&gt;0, MAX(N216-S216, 0), "")</f>
        <v/>
      </c>
      <c r="AC216" s="5">
        <f>IF(S216&gt;0, MAX(S216-T216, 0), "")</f>
        <v/>
      </c>
      <c r="AD216">
        <f>IF(V216="", "", IF(V216&gt;1, "Dépassement", IF(V216&gt;=0.9, "À surveiller", "OK")))</f>
        <v/>
      </c>
    </row>
    <row r="217">
      <c r="I217" s="4" t="n"/>
      <c r="J217" s="4" t="n"/>
      <c r="K217" s="4" t="n"/>
      <c r="L217" s="5" t="n"/>
      <c r="M217" s="5" t="n"/>
      <c r="N217" s="5">
        <f>IF(SUM(L217:M217)&gt;0, SUM(L217:M217), "")</f>
        <v/>
      </c>
      <c r="O217" s="5">
        <f>IF(A217&lt;&gt;"", SUMIFS(Dépenses!$K:$K, Dépenses!$B:$B, A217, Dépenses!$C:$C, "CAPEX"), "")</f>
        <v/>
      </c>
      <c r="P217" s="5">
        <f>IF(A217&lt;&gt;"", SUMIFS(Dépenses!$K:$K, Dépenses!$B:$B, A217, Dépenses!$C:$C, "CAPEX", Dépenses!$L:$L, "Payé"), "")</f>
        <v/>
      </c>
      <c r="Q217" s="5">
        <f>IF(A217&lt;&gt;"", SUMIFS(Dépenses!$K:$K, Dépenses!$B:$B, A217, Dépenses!$C:$C, "OPEX"), "")</f>
        <v/>
      </c>
      <c r="R217" s="5">
        <f>IF(A217&lt;&gt;"", SUMIFS(Dépenses!$K:$K, Dépenses!$B:$B, A217, Dépenses!$C:$C, "OPEX", Dépenses!$L:$L, "Payé"), "")</f>
        <v/>
      </c>
      <c r="S217" s="5">
        <f>IF(SUM(O217,Q217)&gt;0, SUM(O217,Q217), "")</f>
        <v/>
      </c>
      <c r="T217" s="5">
        <f>IF(SUM(P217,R217)&gt;0, SUM(P217,R217), "")</f>
        <v/>
      </c>
      <c r="U217" s="5">
        <f>IF(N217&gt;0, S217-N217, "")</f>
        <v/>
      </c>
      <c r="V217" s="6">
        <f>IF(N217&gt;0, S217/N217, "")</f>
        <v/>
      </c>
      <c r="Y217" s="5" t="n"/>
      <c r="Z217" s="7">
        <f>IF(AND(Y217&gt;0,N217&gt;0), Y217/N217, "")</f>
        <v/>
      </c>
      <c r="AA217" s="7">
        <f>IF(AND(Y217&gt;0,N217&gt;0), N217/(Y217/12), "")</f>
        <v/>
      </c>
      <c r="AB217" s="5">
        <f>IF(N217&gt;0, MAX(N217-S217, 0), "")</f>
        <v/>
      </c>
      <c r="AC217" s="5">
        <f>IF(S217&gt;0, MAX(S217-T217, 0), "")</f>
        <v/>
      </c>
      <c r="AD217">
        <f>IF(V217="", "", IF(V217&gt;1, "Dépassement", IF(V217&gt;=0.9, "À surveiller", "OK")))</f>
        <v/>
      </c>
    </row>
    <row r="218">
      <c r="I218" s="4" t="n"/>
      <c r="J218" s="4" t="n"/>
      <c r="K218" s="4" t="n"/>
      <c r="L218" s="5" t="n"/>
      <c r="M218" s="5" t="n"/>
      <c r="N218" s="5">
        <f>IF(SUM(L218:M218)&gt;0, SUM(L218:M218), "")</f>
        <v/>
      </c>
      <c r="O218" s="5">
        <f>IF(A218&lt;&gt;"", SUMIFS(Dépenses!$K:$K, Dépenses!$B:$B, A218, Dépenses!$C:$C, "CAPEX"), "")</f>
        <v/>
      </c>
      <c r="P218" s="5">
        <f>IF(A218&lt;&gt;"", SUMIFS(Dépenses!$K:$K, Dépenses!$B:$B, A218, Dépenses!$C:$C, "CAPEX", Dépenses!$L:$L, "Payé"), "")</f>
        <v/>
      </c>
      <c r="Q218" s="5">
        <f>IF(A218&lt;&gt;"", SUMIFS(Dépenses!$K:$K, Dépenses!$B:$B, A218, Dépenses!$C:$C, "OPEX"), "")</f>
        <v/>
      </c>
      <c r="R218" s="5">
        <f>IF(A218&lt;&gt;"", SUMIFS(Dépenses!$K:$K, Dépenses!$B:$B, A218, Dépenses!$C:$C, "OPEX", Dépenses!$L:$L, "Payé"), "")</f>
        <v/>
      </c>
      <c r="S218" s="5">
        <f>IF(SUM(O218,Q218)&gt;0, SUM(O218,Q218), "")</f>
        <v/>
      </c>
      <c r="T218" s="5">
        <f>IF(SUM(P218,R218)&gt;0, SUM(P218,R218), "")</f>
        <v/>
      </c>
      <c r="U218" s="5">
        <f>IF(N218&gt;0, S218-N218, "")</f>
        <v/>
      </c>
      <c r="V218" s="6">
        <f>IF(N218&gt;0, S218/N218, "")</f>
        <v/>
      </c>
      <c r="Y218" s="5" t="n"/>
      <c r="Z218" s="7">
        <f>IF(AND(Y218&gt;0,N218&gt;0), Y218/N218, "")</f>
        <v/>
      </c>
      <c r="AA218" s="7">
        <f>IF(AND(Y218&gt;0,N218&gt;0), N218/(Y218/12), "")</f>
        <v/>
      </c>
      <c r="AB218" s="5">
        <f>IF(N218&gt;0, MAX(N218-S218, 0), "")</f>
        <v/>
      </c>
      <c r="AC218" s="5">
        <f>IF(S218&gt;0, MAX(S218-T218, 0), "")</f>
        <v/>
      </c>
      <c r="AD218">
        <f>IF(V218="", "", IF(V218&gt;1, "Dépassement", IF(V218&gt;=0.9, "À surveiller", "OK")))</f>
        <v/>
      </c>
    </row>
    <row r="219">
      <c r="I219" s="4" t="n"/>
      <c r="J219" s="4" t="n"/>
      <c r="K219" s="4" t="n"/>
      <c r="L219" s="5" t="n"/>
      <c r="M219" s="5" t="n"/>
      <c r="N219" s="5">
        <f>IF(SUM(L219:M219)&gt;0, SUM(L219:M219), "")</f>
        <v/>
      </c>
      <c r="O219" s="5">
        <f>IF(A219&lt;&gt;"", SUMIFS(Dépenses!$K:$K, Dépenses!$B:$B, A219, Dépenses!$C:$C, "CAPEX"), "")</f>
        <v/>
      </c>
      <c r="P219" s="5">
        <f>IF(A219&lt;&gt;"", SUMIFS(Dépenses!$K:$K, Dépenses!$B:$B, A219, Dépenses!$C:$C, "CAPEX", Dépenses!$L:$L, "Payé"), "")</f>
        <v/>
      </c>
      <c r="Q219" s="5">
        <f>IF(A219&lt;&gt;"", SUMIFS(Dépenses!$K:$K, Dépenses!$B:$B, A219, Dépenses!$C:$C, "OPEX"), "")</f>
        <v/>
      </c>
      <c r="R219" s="5">
        <f>IF(A219&lt;&gt;"", SUMIFS(Dépenses!$K:$K, Dépenses!$B:$B, A219, Dépenses!$C:$C, "OPEX", Dépenses!$L:$L, "Payé"), "")</f>
        <v/>
      </c>
      <c r="S219" s="5">
        <f>IF(SUM(O219,Q219)&gt;0, SUM(O219,Q219), "")</f>
        <v/>
      </c>
      <c r="T219" s="5">
        <f>IF(SUM(P219,R219)&gt;0, SUM(P219,R219), "")</f>
        <v/>
      </c>
      <c r="U219" s="5">
        <f>IF(N219&gt;0, S219-N219, "")</f>
        <v/>
      </c>
      <c r="V219" s="6">
        <f>IF(N219&gt;0, S219/N219, "")</f>
        <v/>
      </c>
      <c r="Y219" s="5" t="n"/>
      <c r="Z219" s="7">
        <f>IF(AND(Y219&gt;0,N219&gt;0), Y219/N219, "")</f>
        <v/>
      </c>
      <c r="AA219" s="7">
        <f>IF(AND(Y219&gt;0,N219&gt;0), N219/(Y219/12), "")</f>
        <v/>
      </c>
      <c r="AB219" s="5">
        <f>IF(N219&gt;0, MAX(N219-S219, 0), "")</f>
        <v/>
      </c>
      <c r="AC219" s="5">
        <f>IF(S219&gt;0, MAX(S219-T219, 0), "")</f>
        <v/>
      </c>
      <c r="AD219">
        <f>IF(V219="", "", IF(V219&gt;1, "Dépassement", IF(V219&gt;=0.9, "À surveiller", "OK")))</f>
        <v/>
      </c>
    </row>
    <row r="220">
      <c r="I220" s="4" t="n"/>
      <c r="J220" s="4" t="n"/>
      <c r="K220" s="4" t="n"/>
      <c r="L220" s="5" t="n"/>
      <c r="M220" s="5" t="n"/>
      <c r="N220" s="5">
        <f>IF(SUM(L220:M220)&gt;0, SUM(L220:M220), "")</f>
        <v/>
      </c>
      <c r="O220" s="5">
        <f>IF(A220&lt;&gt;"", SUMIFS(Dépenses!$K:$K, Dépenses!$B:$B, A220, Dépenses!$C:$C, "CAPEX"), "")</f>
        <v/>
      </c>
      <c r="P220" s="5">
        <f>IF(A220&lt;&gt;"", SUMIFS(Dépenses!$K:$K, Dépenses!$B:$B, A220, Dépenses!$C:$C, "CAPEX", Dépenses!$L:$L, "Payé"), "")</f>
        <v/>
      </c>
      <c r="Q220" s="5">
        <f>IF(A220&lt;&gt;"", SUMIFS(Dépenses!$K:$K, Dépenses!$B:$B, A220, Dépenses!$C:$C, "OPEX"), "")</f>
        <v/>
      </c>
      <c r="R220" s="5">
        <f>IF(A220&lt;&gt;"", SUMIFS(Dépenses!$K:$K, Dépenses!$B:$B, A220, Dépenses!$C:$C, "OPEX", Dépenses!$L:$L, "Payé"), "")</f>
        <v/>
      </c>
      <c r="S220" s="5">
        <f>IF(SUM(O220,Q220)&gt;0, SUM(O220,Q220), "")</f>
        <v/>
      </c>
      <c r="T220" s="5">
        <f>IF(SUM(P220,R220)&gt;0, SUM(P220,R220), "")</f>
        <v/>
      </c>
      <c r="U220" s="5">
        <f>IF(N220&gt;0, S220-N220, "")</f>
        <v/>
      </c>
      <c r="V220" s="6">
        <f>IF(N220&gt;0, S220/N220, "")</f>
        <v/>
      </c>
      <c r="Y220" s="5" t="n"/>
      <c r="Z220" s="7">
        <f>IF(AND(Y220&gt;0,N220&gt;0), Y220/N220, "")</f>
        <v/>
      </c>
      <c r="AA220" s="7">
        <f>IF(AND(Y220&gt;0,N220&gt;0), N220/(Y220/12), "")</f>
        <v/>
      </c>
      <c r="AB220" s="5">
        <f>IF(N220&gt;0, MAX(N220-S220, 0), "")</f>
        <v/>
      </c>
      <c r="AC220" s="5">
        <f>IF(S220&gt;0, MAX(S220-T220, 0), "")</f>
        <v/>
      </c>
      <c r="AD220">
        <f>IF(V220="", "", IF(V220&gt;1, "Dépassement", IF(V220&gt;=0.9, "À surveiller", "OK")))</f>
        <v/>
      </c>
    </row>
    <row r="221">
      <c r="I221" s="4" t="n"/>
      <c r="J221" s="4" t="n"/>
      <c r="K221" s="4" t="n"/>
      <c r="L221" s="5" t="n"/>
      <c r="M221" s="5" t="n"/>
      <c r="N221" s="5">
        <f>IF(SUM(L221:M221)&gt;0, SUM(L221:M221), "")</f>
        <v/>
      </c>
      <c r="O221" s="5">
        <f>IF(A221&lt;&gt;"", SUMIFS(Dépenses!$K:$K, Dépenses!$B:$B, A221, Dépenses!$C:$C, "CAPEX"), "")</f>
        <v/>
      </c>
      <c r="P221" s="5">
        <f>IF(A221&lt;&gt;"", SUMIFS(Dépenses!$K:$K, Dépenses!$B:$B, A221, Dépenses!$C:$C, "CAPEX", Dépenses!$L:$L, "Payé"), "")</f>
        <v/>
      </c>
      <c r="Q221" s="5">
        <f>IF(A221&lt;&gt;"", SUMIFS(Dépenses!$K:$K, Dépenses!$B:$B, A221, Dépenses!$C:$C, "OPEX"), "")</f>
        <v/>
      </c>
      <c r="R221" s="5">
        <f>IF(A221&lt;&gt;"", SUMIFS(Dépenses!$K:$K, Dépenses!$B:$B, A221, Dépenses!$C:$C, "OPEX", Dépenses!$L:$L, "Payé"), "")</f>
        <v/>
      </c>
      <c r="S221" s="5">
        <f>IF(SUM(O221,Q221)&gt;0, SUM(O221,Q221), "")</f>
        <v/>
      </c>
      <c r="T221" s="5">
        <f>IF(SUM(P221,R221)&gt;0, SUM(P221,R221), "")</f>
        <v/>
      </c>
      <c r="U221" s="5">
        <f>IF(N221&gt;0, S221-N221, "")</f>
        <v/>
      </c>
      <c r="V221" s="6">
        <f>IF(N221&gt;0, S221/N221, "")</f>
        <v/>
      </c>
      <c r="Y221" s="5" t="n"/>
      <c r="Z221" s="7">
        <f>IF(AND(Y221&gt;0,N221&gt;0), Y221/N221, "")</f>
        <v/>
      </c>
      <c r="AA221" s="7">
        <f>IF(AND(Y221&gt;0,N221&gt;0), N221/(Y221/12), "")</f>
        <v/>
      </c>
      <c r="AB221" s="5">
        <f>IF(N221&gt;0, MAX(N221-S221, 0), "")</f>
        <v/>
      </c>
      <c r="AC221" s="5">
        <f>IF(S221&gt;0, MAX(S221-T221, 0), "")</f>
        <v/>
      </c>
      <c r="AD221">
        <f>IF(V221="", "", IF(V221&gt;1, "Dépassement", IF(V221&gt;=0.9, "À surveiller", "OK")))</f>
        <v/>
      </c>
    </row>
    <row r="222">
      <c r="I222" s="4" t="n"/>
      <c r="J222" s="4" t="n"/>
      <c r="K222" s="4" t="n"/>
      <c r="L222" s="5" t="n"/>
      <c r="M222" s="5" t="n"/>
      <c r="N222" s="5">
        <f>IF(SUM(L222:M222)&gt;0, SUM(L222:M222), "")</f>
        <v/>
      </c>
      <c r="O222" s="5">
        <f>IF(A222&lt;&gt;"", SUMIFS(Dépenses!$K:$K, Dépenses!$B:$B, A222, Dépenses!$C:$C, "CAPEX"), "")</f>
        <v/>
      </c>
      <c r="P222" s="5">
        <f>IF(A222&lt;&gt;"", SUMIFS(Dépenses!$K:$K, Dépenses!$B:$B, A222, Dépenses!$C:$C, "CAPEX", Dépenses!$L:$L, "Payé"), "")</f>
        <v/>
      </c>
      <c r="Q222" s="5">
        <f>IF(A222&lt;&gt;"", SUMIFS(Dépenses!$K:$K, Dépenses!$B:$B, A222, Dépenses!$C:$C, "OPEX"), "")</f>
        <v/>
      </c>
      <c r="R222" s="5">
        <f>IF(A222&lt;&gt;"", SUMIFS(Dépenses!$K:$K, Dépenses!$B:$B, A222, Dépenses!$C:$C, "OPEX", Dépenses!$L:$L, "Payé"), "")</f>
        <v/>
      </c>
      <c r="S222" s="5">
        <f>IF(SUM(O222,Q222)&gt;0, SUM(O222,Q222), "")</f>
        <v/>
      </c>
      <c r="T222" s="5">
        <f>IF(SUM(P222,R222)&gt;0, SUM(P222,R222), "")</f>
        <v/>
      </c>
      <c r="U222" s="5">
        <f>IF(N222&gt;0, S222-N222, "")</f>
        <v/>
      </c>
      <c r="V222" s="6">
        <f>IF(N222&gt;0, S222/N222, "")</f>
        <v/>
      </c>
      <c r="Y222" s="5" t="n"/>
      <c r="Z222" s="7">
        <f>IF(AND(Y222&gt;0,N222&gt;0), Y222/N222, "")</f>
        <v/>
      </c>
      <c r="AA222" s="7">
        <f>IF(AND(Y222&gt;0,N222&gt;0), N222/(Y222/12), "")</f>
        <v/>
      </c>
      <c r="AB222" s="5">
        <f>IF(N222&gt;0, MAX(N222-S222, 0), "")</f>
        <v/>
      </c>
      <c r="AC222" s="5">
        <f>IF(S222&gt;0, MAX(S222-T222, 0), "")</f>
        <v/>
      </c>
      <c r="AD222">
        <f>IF(V222="", "", IF(V222&gt;1, "Dépassement", IF(V222&gt;=0.9, "À surveiller", "OK")))</f>
        <v/>
      </c>
    </row>
    <row r="223">
      <c r="I223" s="4" t="n"/>
      <c r="J223" s="4" t="n"/>
      <c r="K223" s="4" t="n"/>
      <c r="L223" s="5" t="n"/>
      <c r="M223" s="5" t="n"/>
      <c r="N223" s="5">
        <f>IF(SUM(L223:M223)&gt;0, SUM(L223:M223), "")</f>
        <v/>
      </c>
      <c r="O223" s="5">
        <f>IF(A223&lt;&gt;"", SUMIFS(Dépenses!$K:$K, Dépenses!$B:$B, A223, Dépenses!$C:$C, "CAPEX"), "")</f>
        <v/>
      </c>
      <c r="P223" s="5">
        <f>IF(A223&lt;&gt;"", SUMIFS(Dépenses!$K:$K, Dépenses!$B:$B, A223, Dépenses!$C:$C, "CAPEX", Dépenses!$L:$L, "Payé"), "")</f>
        <v/>
      </c>
      <c r="Q223" s="5">
        <f>IF(A223&lt;&gt;"", SUMIFS(Dépenses!$K:$K, Dépenses!$B:$B, A223, Dépenses!$C:$C, "OPEX"), "")</f>
        <v/>
      </c>
      <c r="R223" s="5">
        <f>IF(A223&lt;&gt;"", SUMIFS(Dépenses!$K:$K, Dépenses!$B:$B, A223, Dépenses!$C:$C, "OPEX", Dépenses!$L:$L, "Payé"), "")</f>
        <v/>
      </c>
      <c r="S223" s="5">
        <f>IF(SUM(O223,Q223)&gt;0, SUM(O223,Q223), "")</f>
        <v/>
      </c>
      <c r="T223" s="5">
        <f>IF(SUM(P223,R223)&gt;0, SUM(P223,R223), "")</f>
        <v/>
      </c>
      <c r="U223" s="5">
        <f>IF(N223&gt;0, S223-N223, "")</f>
        <v/>
      </c>
      <c r="V223" s="6">
        <f>IF(N223&gt;0, S223/N223, "")</f>
        <v/>
      </c>
      <c r="Y223" s="5" t="n"/>
      <c r="Z223" s="7">
        <f>IF(AND(Y223&gt;0,N223&gt;0), Y223/N223, "")</f>
        <v/>
      </c>
      <c r="AA223" s="7">
        <f>IF(AND(Y223&gt;0,N223&gt;0), N223/(Y223/12), "")</f>
        <v/>
      </c>
      <c r="AB223" s="5">
        <f>IF(N223&gt;0, MAX(N223-S223, 0), "")</f>
        <v/>
      </c>
      <c r="AC223" s="5">
        <f>IF(S223&gt;0, MAX(S223-T223, 0), "")</f>
        <v/>
      </c>
      <c r="AD223">
        <f>IF(V223="", "", IF(V223&gt;1, "Dépassement", IF(V223&gt;=0.9, "À surveiller", "OK")))</f>
        <v/>
      </c>
    </row>
    <row r="224">
      <c r="I224" s="4" t="n"/>
      <c r="J224" s="4" t="n"/>
      <c r="K224" s="4" t="n"/>
      <c r="L224" s="5" t="n"/>
      <c r="M224" s="5" t="n"/>
      <c r="N224" s="5">
        <f>IF(SUM(L224:M224)&gt;0, SUM(L224:M224), "")</f>
        <v/>
      </c>
      <c r="O224" s="5">
        <f>IF(A224&lt;&gt;"", SUMIFS(Dépenses!$K:$K, Dépenses!$B:$B, A224, Dépenses!$C:$C, "CAPEX"), "")</f>
        <v/>
      </c>
      <c r="P224" s="5">
        <f>IF(A224&lt;&gt;"", SUMIFS(Dépenses!$K:$K, Dépenses!$B:$B, A224, Dépenses!$C:$C, "CAPEX", Dépenses!$L:$L, "Payé"), "")</f>
        <v/>
      </c>
      <c r="Q224" s="5">
        <f>IF(A224&lt;&gt;"", SUMIFS(Dépenses!$K:$K, Dépenses!$B:$B, A224, Dépenses!$C:$C, "OPEX"), "")</f>
        <v/>
      </c>
      <c r="R224" s="5">
        <f>IF(A224&lt;&gt;"", SUMIFS(Dépenses!$K:$K, Dépenses!$B:$B, A224, Dépenses!$C:$C, "OPEX", Dépenses!$L:$L, "Payé"), "")</f>
        <v/>
      </c>
      <c r="S224" s="5">
        <f>IF(SUM(O224,Q224)&gt;0, SUM(O224,Q224), "")</f>
        <v/>
      </c>
      <c r="T224" s="5">
        <f>IF(SUM(P224,R224)&gt;0, SUM(P224,R224), "")</f>
        <v/>
      </c>
      <c r="U224" s="5">
        <f>IF(N224&gt;0, S224-N224, "")</f>
        <v/>
      </c>
      <c r="V224" s="6">
        <f>IF(N224&gt;0, S224/N224, "")</f>
        <v/>
      </c>
      <c r="Y224" s="5" t="n"/>
      <c r="Z224" s="7">
        <f>IF(AND(Y224&gt;0,N224&gt;0), Y224/N224, "")</f>
        <v/>
      </c>
      <c r="AA224" s="7">
        <f>IF(AND(Y224&gt;0,N224&gt;0), N224/(Y224/12), "")</f>
        <v/>
      </c>
      <c r="AB224" s="5">
        <f>IF(N224&gt;0, MAX(N224-S224, 0), "")</f>
        <v/>
      </c>
      <c r="AC224" s="5">
        <f>IF(S224&gt;0, MAX(S224-T224, 0), "")</f>
        <v/>
      </c>
      <c r="AD224">
        <f>IF(V224="", "", IF(V224&gt;1, "Dépassement", IF(V224&gt;=0.9, "À surveiller", "OK")))</f>
        <v/>
      </c>
    </row>
    <row r="225">
      <c r="I225" s="4" t="n"/>
      <c r="J225" s="4" t="n"/>
      <c r="K225" s="4" t="n"/>
      <c r="L225" s="5" t="n"/>
      <c r="M225" s="5" t="n"/>
      <c r="N225" s="5">
        <f>IF(SUM(L225:M225)&gt;0, SUM(L225:M225), "")</f>
        <v/>
      </c>
      <c r="O225" s="5">
        <f>IF(A225&lt;&gt;"", SUMIFS(Dépenses!$K:$K, Dépenses!$B:$B, A225, Dépenses!$C:$C, "CAPEX"), "")</f>
        <v/>
      </c>
      <c r="P225" s="5">
        <f>IF(A225&lt;&gt;"", SUMIFS(Dépenses!$K:$K, Dépenses!$B:$B, A225, Dépenses!$C:$C, "CAPEX", Dépenses!$L:$L, "Payé"), "")</f>
        <v/>
      </c>
      <c r="Q225" s="5">
        <f>IF(A225&lt;&gt;"", SUMIFS(Dépenses!$K:$K, Dépenses!$B:$B, A225, Dépenses!$C:$C, "OPEX"), "")</f>
        <v/>
      </c>
      <c r="R225" s="5">
        <f>IF(A225&lt;&gt;"", SUMIFS(Dépenses!$K:$K, Dépenses!$B:$B, A225, Dépenses!$C:$C, "OPEX", Dépenses!$L:$L, "Payé"), "")</f>
        <v/>
      </c>
      <c r="S225" s="5">
        <f>IF(SUM(O225,Q225)&gt;0, SUM(O225,Q225), "")</f>
        <v/>
      </c>
      <c r="T225" s="5">
        <f>IF(SUM(P225,R225)&gt;0, SUM(P225,R225), "")</f>
        <v/>
      </c>
      <c r="U225" s="5">
        <f>IF(N225&gt;0, S225-N225, "")</f>
        <v/>
      </c>
      <c r="V225" s="6">
        <f>IF(N225&gt;0, S225/N225, "")</f>
        <v/>
      </c>
      <c r="Y225" s="5" t="n"/>
      <c r="Z225" s="7">
        <f>IF(AND(Y225&gt;0,N225&gt;0), Y225/N225, "")</f>
        <v/>
      </c>
      <c r="AA225" s="7">
        <f>IF(AND(Y225&gt;0,N225&gt;0), N225/(Y225/12), "")</f>
        <v/>
      </c>
      <c r="AB225" s="5">
        <f>IF(N225&gt;0, MAX(N225-S225, 0), "")</f>
        <v/>
      </c>
      <c r="AC225" s="5">
        <f>IF(S225&gt;0, MAX(S225-T225, 0), "")</f>
        <v/>
      </c>
      <c r="AD225">
        <f>IF(V225="", "", IF(V225&gt;1, "Dépassement", IF(V225&gt;=0.9, "À surveiller", "OK")))</f>
        <v/>
      </c>
    </row>
    <row r="226">
      <c r="I226" s="4" t="n"/>
      <c r="J226" s="4" t="n"/>
      <c r="K226" s="4" t="n"/>
      <c r="L226" s="5" t="n"/>
      <c r="M226" s="5" t="n"/>
      <c r="N226" s="5">
        <f>IF(SUM(L226:M226)&gt;0, SUM(L226:M226), "")</f>
        <v/>
      </c>
      <c r="O226" s="5">
        <f>IF(A226&lt;&gt;"", SUMIFS(Dépenses!$K:$K, Dépenses!$B:$B, A226, Dépenses!$C:$C, "CAPEX"), "")</f>
        <v/>
      </c>
      <c r="P226" s="5">
        <f>IF(A226&lt;&gt;"", SUMIFS(Dépenses!$K:$K, Dépenses!$B:$B, A226, Dépenses!$C:$C, "CAPEX", Dépenses!$L:$L, "Payé"), "")</f>
        <v/>
      </c>
      <c r="Q226" s="5">
        <f>IF(A226&lt;&gt;"", SUMIFS(Dépenses!$K:$K, Dépenses!$B:$B, A226, Dépenses!$C:$C, "OPEX"), "")</f>
        <v/>
      </c>
      <c r="R226" s="5">
        <f>IF(A226&lt;&gt;"", SUMIFS(Dépenses!$K:$K, Dépenses!$B:$B, A226, Dépenses!$C:$C, "OPEX", Dépenses!$L:$L, "Payé"), "")</f>
        <v/>
      </c>
      <c r="S226" s="5">
        <f>IF(SUM(O226,Q226)&gt;0, SUM(O226,Q226), "")</f>
        <v/>
      </c>
      <c r="T226" s="5">
        <f>IF(SUM(P226,R226)&gt;0, SUM(P226,R226), "")</f>
        <v/>
      </c>
      <c r="U226" s="5">
        <f>IF(N226&gt;0, S226-N226, "")</f>
        <v/>
      </c>
      <c r="V226" s="6">
        <f>IF(N226&gt;0, S226/N226, "")</f>
        <v/>
      </c>
      <c r="Y226" s="5" t="n"/>
      <c r="Z226" s="7">
        <f>IF(AND(Y226&gt;0,N226&gt;0), Y226/N226, "")</f>
        <v/>
      </c>
      <c r="AA226" s="7">
        <f>IF(AND(Y226&gt;0,N226&gt;0), N226/(Y226/12), "")</f>
        <v/>
      </c>
      <c r="AB226" s="5">
        <f>IF(N226&gt;0, MAX(N226-S226, 0), "")</f>
        <v/>
      </c>
      <c r="AC226" s="5">
        <f>IF(S226&gt;0, MAX(S226-T226, 0), "")</f>
        <v/>
      </c>
      <c r="AD226">
        <f>IF(V226="", "", IF(V226&gt;1, "Dépassement", IF(V226&gt;=0.9, "À surveiller", "OK")))</f>
        <v/>
      </c>
    </row>
    <row r="227">
      <c r="I227" s="4" t="n"/>
      <c r="J227" s="4" t="n"/>
      <c r="K227" s="4" t="n"/>
      <c r="L227" s="5" t="n"/>
      <c r="M227" s="5" t="n"/>
      <c r="N227" s="5">
        <f>IF(SUM(L227:M227)&gt;0, SUM(L227:M227), "")</f>
        <v/>
      </c>
      <c r="O227" s="5">
        <f>IF(A227&lt;&gt;"", SUMIFS(Dépenses!$K:$K, Dépenses!$B:$B, A227, Dépenses!$C:$C, "CAPEX"), "")</f>
        <v/>
      </c>
      <c r="P227" s="5">
        <f>IF(A227&lt;&gt;"", SUMIFS(Dépenses!$K:$K, Dépenses!$B:$B, A227, Dépenses!$C:$C, "CAPEX", Dépenses!$L:$L, "Payé"), "")</f>
        <v/>
      </c>
      <c r="Q227" s="5">
        <f>IF(A227&lt;&gt;"", SUMIFS(Dépenses!$K:$K, Dépenses!$B:$B, A227, Dépenses!$C:$C, "OPEX"), "")</f>
        <v/>
      </c>
      <c r="R227" s="5">
        <f>IF(A227&lt;&gt;"", SUMIFS(Dépenses!$K:$K, Dépenses!$B:$B, A227, Dépenses!$C:$C, "OPEX", Dépenses!$L:$L, "Payé"), "")</f>
        <v/>
      </c>
      <c r="S227" s="5">
        <f>IF(SUM(O227,Q227)&gt;0, SUM(O227,Q227), "")</f>
        <v/>
      </c>
      <c r="T227" s="5">
        <f>IF(SUM(P227,R227)&gt;0, SUM(P227,R227), "")</f>
        <v/>
      </c>
      <c r="U227" s="5">
        <f>IF(N227&gt;0, S227-N227, "")</f>
        <v/>
      </c>
      <c r="V227" s="6">
        <f>IF(N227&gt;0, S227/N227, "")</f>
        <v/>
      </c>
      <c r="Y227" s="5" t="n"/>
      <c r="Z227" s="7">
        <f>IF(AND(Y227&gt;0,N227&gt;0), Y227/N227, "")</f>
        <v/>
      </c>
      <c r="AA227" s="7">
        <f>IF(AND(Y227&gt;0,N227&gt;0), N227/(Y227/12), "")</f>
        <v/>
      </c>
      <c r="AB227" s="5">
        <f>IF(N227&gt;0, MAX(N227-S227, 0), "")</f>
        <v/>
      </c>
      <c r="AC227" s="5">
        <f>IF(S227&gt;0, MAX(S227-T227, 0), "")</f>
        <v/>
      </c>
      <c r="AD227">
        <f>IF(V227="", "", IF(V227&gt;1, "Dépassement", IF(V227&gt;=0.9, "À surveiller", "OK")))</f>
        <v/>
      </c>
    </row>
    <row r="228">
      <c r="I228" s="4" t="n"/>
      <c r="J228" s="4" t="n"/>
      <c r="K228" s="4" t="n"/>
      <c r="L228" s="5" t="n"/>
      <c r="M228" s="5" t="n"/>
      <c r="N228" s="5">
        <f>IF(SUM(L228:M228)&gt;0, SUM(L228:M228), "")</f>
        <v/>
      </c>
      <c r="O228" s="5">
        <f>IF(A228&lt;&gt;"", SUMIFS(Dépenses!$K:$K, Dépenses!$B:$B, A228, Dépenses!$C:$C, "CAPEX"), "")</f>
        <v/>
      </c>
      <c r="P228" s="5">
        <f>IF(A228&lt;&gt;"", SUMIFS(Dépenses!$K:$K, Dépenses!$B:$B, A228, Dépenses!$C:$C, "CAPEX", Dépenses!$L:$L, "Payé"), "")</f>
        <v/>
      </c>
      <c r="Q228" s="5">
        <f>IF(A228&lt;&gt;"", SUMIFS(Dépenses!$K:$K, Dépenses!$B:$B, A228, Dépenses!$C:$C, "OPEX"), "")</f>
        <v/>
      </c>
      <c r="R228" s="5">
        <f>IF(A228&lt;&gt;"", SUMIFS(Dépenses!$K:$K, Dépenses!$B:$B, A228, Dépenses!$C:$C, "OPEX", Dépenses!$L:$L, "Payé"), "")</f>
        <v/>
      </c>
      <c r="S228" s="5">
        <f>IF(SUM(O228,Q228)&gt;0, SUM(O228,Q228), "")</f>
        <v/>
      </c>
      <c r="T228" s="5">
        <f>IF(SUM(P228,R228)&gt;0, SUM(P228,R228), "")</f>
        <v/>
      </c>
      <c r="U228" s="5">
        <f>IF(N228&gt;0, S228-N228, "")</f>
        <v/>
      </c>
      <c r="V228" s="6">
        <f>IF(N228&gt;0, S228/N228, "")</f>
        <v/>
      </c>
      <c r="Y228" s="5" t="n"/>
      <c r="Z228" s="7">
        <f>IF(AND(Y228&gt;0,N228&gt;0), Y228/N228, "")</f>
        <v/>
      </c>
      <c r="AA228" s="7">
        <f>IF(AND(Y228&gt;0,N228&gt;0), N228/(Y228/12), "")</f>
        <v/>
      </c>
      <c r="AB228" s="5">
        <f>IF(N228&gt;0, MAX(N228-S228, 0), "")</f>
        <v/>
      </c>
      <c r="AC228" s="5">
        <f>IF(S228&gt;0, MAX(S228-T228, 0), "")</f>
        <v/>
      </c>
      <c r="AD228">
        <f>IF(V228="", "", IF(V228&gt;1, "Dépassement", IF(V228&gt;=0.9, "À surveiller", "OK")))</f>
        <v/>
      </c>
    </row>
    <row r="229">
      <c r="I229" s="4" t="n"/>
      <c r="J229" s="4" t="n"/>
      <c r="K229" s="4" t="n"/>
      <c r="L229" s="5" t="n"/>
      <c r="M229" s="5" t="n"/>
      <c r="N229" s="5">
        <f>IF(SUM(L229:M229)&gt;0, SUM(L229:M229), "")</f>
        <v/>
      </c>
      <c r="O229" s="5">
        <f>IF(A229&lt;&gt;"", SUMIFS(Dépenses!$K:$K, Dépenses!$B:$B, A229, Dépenses!$C:$C, "CAPEX"), "")</f>
        <v/>
      </c>
      <c r="P229" s="5">
        <f>IF(A229&lt;&gt;"", SUMIFS(Dépenses!$K:$K, Dépenses!$B:$B, A229, Dépenses!$C:$C, "CAPEX", Dépenses!$L:$L, "Payé"), "")</f>
        <v/>
      </c>
      <c r="Q229" s="5">
        <f>IF(A229&lt;&gt;"", SUMIFS(Dépenses!$K:$K, Dépenses!$B:$B, A229, Dépenses!$C:$C, "OPEX"), "")</f>
        <v/>
      </c>
      <c r="R229" s="5">
        <f>IF(A229&lt;&gt;"", SUMIFS(Dépenses!$K:$K, Dépenses!$B:$B, A229, Dépenses!$C:$C, "OPEX", Dépenses!$L:$L, "Payé"), "")</f>
        <v/>
      </c>
      <c r="S229" s="5">
        <f>IF(SUM(O229,Q229)&gt;0, SUM(O229,Q229), "")</f>
        <v/>
      </c>
      <c r="T229" s="5">
        <f>IF(SUM(P229,R229)&gt;0, SUM(P229,R229), "")</f>
        <v/>
      </c>
      <c r="U229" s="5">
        <f>IF(N229&gt;0, S229-N229, "")</f>
        <v/>
      </c>
      <c r="V229" s="6">
        <f>IF(N229&gt;0, S229/N229, "")</f>
        <v/>
      </c>
      <c r="Y229" s="5" t="n"/>
      <c r="Z229" s="7">
        <f>IF(AND(Y229&gt;0,N229&gt;0), Y229/N229, "")</f>
        <v/>
      </c>
      <c r="AA229" s="7">
        <f>IF(AND(Y229&gt;0,N229&gt;0), N229/(Y229/12), "")</f>
        <v/>
      </c>
      <c r="AB229" s="5">
        <f>IF(N229&gt;0, MAX(N229-S229, 0), "")</f>
        <v/>
      </c>
      <c r="AC229" s="5">
        <f>IF(S229&gt;0, MAX(S229-T229, 0), "")</f>
        <v/>
      </c>
      <c r="AD229">
        <f>IF(V229="", "", IF(V229&gt;1, "Dépassement", IF(V229&gt;=0.9, "À surveiller", "OK")))</f>
        <v/>
      </c>
    </row>
    <row r="230">
      <c r="I230" s="4" t="n"/>
      <c r="J230" s="4" t="n"/>
      <c r="K230" s="4" t="n"/>
      <c r="L230" s="5" t="n"/>
      <c r="M230" s="5" t="n"/>
      <c r="N230" s="5">
        <f>IF(SUM(L230:M230)&gt;0, SUM(L230:M230), "")</f>
        <v/>
      </c>
      <c r="O230" s="5">
        <f>IF(A230&lt;&gt;"", SUMIFS(Dépenses!$K:$K, Dépenses!$B:$B, A230, Dépenses!$C:$C, "CAPEX"), "")</f>
        <v/>
      </c>
      <c r="P230" s="5">
        <f>IF(A230&lt;&gt;"", SUMIFS(Dépenses!$K:$K, Dépenses!$B:$B, A230, Dépenses!$C:$C, "CAPEX", Dépenses!$L:$L, "Payé"), "")</f>
        <v/>
      </c>
      <c r="Q230" s="5">
        <f>IF(A230&lt;&gt;"", SUMIFS(Dépenses!$K:$K, Dépenses!$B:$B, A230, Dépenses!$C:$C, "OPEX"), "")</f>
        <v/>
      </c>
      <c r="R230" s="5">
        <f>IF(A230&lt;&gt;"", SUMIFS(Dépenses!$K:$K, Dépenses!$B:$B, A230, Dépenses!$C:$C, "OPEX", Dépenses!$L:$L, "Payé"), "")</f>
        <v/>
      </c>
      <c r="S230" s="5">
        <f>IF(SUM(O230,Q230)&gt;0, SUM(O230,Q230), "")</f>
        <v/>
      </c>
      <c r="T230" s="5">
        <f>IF(SUM(P230,R230)&gt;0, SUM(P230,R230), "")</f>
        <v/>
      </c>
      <c r="U230" s="5">
        <f>IF(N230&gt;0, S230-N230, "")</f>
        <v/>
      </c>
      <c r="V230" s="6">
        <f>IF(N230&gt;0, S230/N230, "")</f>
        <v/>
      </c>
      <c r="Y230" s="5" t="n"/>
      <c r="Z230" s="7">
        <f>IF(AND(Y230&gt;0,N230&gt;0), Y230/N230, "")</f>
        <v/>
      </c>
      <c r="AA230" s="7">
        <f>IF(AND(Y230&gt;0,N230&gt;0), N230/(Y230/12), "")</f>
        <v/>
      </c>
      <c r="AB230" s="5">
        <f>IF(N230&gt;0, MAX(N230-S230, 0), "")</f>
        <v/>
      </c>
      <c r="AC230" s="5">
        <f>IF(S230&gt;0, MAX(S230-T230, 0), "")</f>
        <v/>
      </c>
      <c r="AD230">
        <f>IF(V230="", "", IF(V230&gt;1, "Dépassement", IF(V230&gt;=0.9, "À surveiller", "OK")))</f>
        <v/>
      </c>
    </row>
    <row r="231">
      <c r="I231" s="4" t="n"/>
      <c r="J231" s="4" t="n"/>
      <c r="K231" s="4" t="n"/>
      <c r="L231" s="5" t="n"/>
      <c r="M231" s="5" t="n"/>
      <c r="N231" s="5">
        <f>IF(SUM(L231:M231)&gt;0, SUM(L231:M231), "")</f>
        <v/>
      </c>
      <c r="O231" s="5">
        <f>IF(A231&lt;&gt;"", SUMIFS(Dépenses!$K:$K, Dépenses!$B:$B, A231, Dépenses!$C:$C, "CAPEX"), "")</f>
        <v/>
      </c>
      <c r="P231" s="5">
        <f>IF(A231&lt;&gt;"", SUMIFS(Dépenses!$K:$K, Dépenses!$B:$B, A231, Dépenses!$C:$C, "CAPEX", Dépenses!$L:$L, "Payé"), "")</f>
        <v/>
      </c>
      <c r="Q231" s="5">
        <f>IF(A231&lt;&gt;"", SUMIFS(Dépenses!$K:$K, Dépenses!$B:$B, A231, Dépenses!$C:$C, "OPEX"), "")</f>
        <v/>
      </c>
      <c r="R231" s="5">
        <f>IF(A231&lt;&gt;"", SUMIFS(Dépenses!$K:$K, Dépenses!$B:$B, A231, Dépenses!$C:$C, "OPEX", Dépenses!$L:$L, "Payé"), "")</f>
        <v/>
      </c>
      <c r="S231" s="5">
        <f>IF(SUM(O231,Q231)&gt;0, SUM(O231,Q231), "")</f>
        <v/>
      </c>
      <c r="T231" s="5">
        <f>IF(SUM(P231,R231)&gt;0, SUM(P231,R231), "")</f>
        <v/>
      </c>
      <c r="U231" s="5">
        <f>IF(N231&gt;0, S231-N231, "")</f>
        <v/>
      </c>
      <c r="V231" s="6">
        <f>IF(N231&gt;0, S231/N231, "")</f>
        <v/>
      </c>
      <c r="Y231" s="5" t="n"/>
      <c r="Z231" s="7">
        <f>IF(AND(Y231&gt;0,N231&gt;0), Y231/N231, "")</f>
        <v/>
      </c>
      <c r="AA231" s="7">
        <f>IF(AND(Y231&gt;0,N231&gt;0), N231/(Y231/12), "")</f>
        <v/>
      </c>
      <c r="AB231" s="5">
        <f>IF(N231&gt;0, MAX(N231-S231, 0), "")</f>
        <v/>
      </c>
      <c r="AC231" s="5">
        <f>IF(S231&gt;0, MAX(S231-T231, 0), "")</f>
        <v/>
      </c>
      <c r="AD231">
        <f>IF(V231="", "", IF(V231&gt;1, "Dépassement", IF(V231&gt;=0.9, "À surveiller", "OK")))</f>
        <v/>
      </c>
    </row>
    <row r="232">
      <c r="I232" s="4" t="n"/>
      <c r="J232" s="4" t="n"/>
      <c r="K232" s="4" t="n"/>
      <c r="L232" s="5" t="n"/>
      <c r="M232" s="5" t="n"/>
      <c r="N232" s="5">
        <f>IF(SUM(L232:M232)&gt;0, SUM(L232:M232), "")</f>
        <v/>
      </c>
      <c r="O232" s="5">
        <f>IF(A232&lt;&gt;"", SUMIFS(Dépenses!$K:$K, Dépenses!$B:$B, A232, Dépenses!$C:$C, "CAPEX"), "")</f>
        <v/>
      </c>
      <c r="P232" s="5">
        <f>IF(A232&lt;&gt;"", SUMIFS(Dépenses!$K:$K, Dépenses!$B:$B, A232, Dépenses!$C:$C, "CAPEX", Dépenses!$L:$L, "Payé"), "")</f>
        <v/>
      </c>
      <c r="Q232" s="5">
        <f>IF(A232&lt;&gt;"", SUMIFS(Dépenses!$K:$K, Dépenses!$B:$B, A232, Dépenses!$C:$C, "OPEX"), "")</f>
        <v/>
      </c>
      <c r="R232" s="5">
        <f>IF(A232&lt;&gt;"", SUMIFS(Dépenses!$K:$K, Dépenses!$B:$B, A232, Dépenses!$C:$C, "OPEX", Dépenses!$L:$L, "Payé"), "")</f>
        <v/>
      </c>
      <c r="S232" s="5">
        <f>IF(SUM(O232,Q232)&gt;0, SUM(O232,Q232), "")</f>
        <v/>
      </c>
      <c r="T232" s="5">
        <f>IF(SUM(P232,R232)&gt;0, SUM(P232,R232), "")</f>
        <v/>
      </c>
      <c r="U232" s="5">
        <f>IF(N232&gt;0, S232-N232, "")</f>
        <v/>
      </c>
      <c r="V232" s="6">
        <f>IF(N232&gt;0, S232/N232, "")</f>
        <v/>
      </c>
      <c r="Y232" s="5" t="n"/>
      <c r="Z232" s="7">
        <f>IF(AND(Y232&gt;0,N232&gt;0), Y232/N232, "")</f>
        <v/>
      </c>
      <c r="AA232" s="7">
        <f>IF(AND(Y232&gt;0,N232&gt;0), N232/(Y232/12), "")</f>
        <v/>
      </c>
      <c r="AB232" s="5">
        <f>IF(N232&gt;0, MAX(N232-S232, 0), "")</f>
        <v/>
      </c>
      <c r="AC232" s="5">
        <f>IF(S232&gt;0, MAX(S232-T232, 0), "")</f>
        <v/>
      </c>
      <c r="AD232">
        <f>IF(V232="", "", IF(V232&gt;1, "Dépassement", IF(V232&gt;=0.9, "À surveiller", "OK")))</f>
        <v/>
      </c>
    </row>
    <row r="233">
      <c r="I233" s="4" t="n"/>
      <c r="J233" s="4" t="n"/>
      <c r="K233" s="4" t="n"/>
      <c r="L233" s="5" t="n"/>
      <c r="M233" s="5" t="n"/>
      <c r="N233" s="5">
        <f>IF(SUM(L233:M233)&gt;0, SUM(L233:M233), "")</f>
        <v/>
      </c>
      <c r="O233" s="5">
        <f>IF(A233&lt;&gt;"", SUMIFS(Dépenses!$K:$K, Dépenses!$B:$B, A233, Dépenses!$C:$C, "CAPEX"), "")</f>
        <v/>
      </c>
      <c r="P233" s="5">
        <f>IF(A233&lt;&gt;"", SUMIFS(Dépenses!$K:$K, Dépenses!$B:$B, A233, Dépenses!$C:$C, "CAPEX", Dépenses!$L:$L, "Payé"), "")</f>
        <v/>
      </c>
      <c r="Q233" s="5">
        <f>IF(A233&lt;&gt;"", SUMIFS(Dépenses!$K:$K, Dépenses!$B:$B, A233, Dépenses!$C:$C, "OPEX"), "")</f>
        <v/>
      </c>
      <c r="R233" s="5">
        <f>IF(A233&lt;&gt;"", SUMIFS(Dépenses!$K:$K, Dépenses!$B:$B, A233, Dépenses!$C:$C, "OPEX", Dépenses!$L:$L, "Payé"), "")</f>
        <v/>
      </c>
      <c r="S233" s="5">
        <f>IF(SUM(O233,Q233)&gt;0, SUM(O233,Q233), "")</f>
        <v/>
      </c>
      <c r="T233" s="5">
        <f>IF(SUM(P233,R233)&gt;0, SUM(P233,R233), "")</f>
        <v/>
      </c>
      <c r="U233" s="5">
        <f>IF(N233&gt;0, S233-N233, "")</f>
        <v/>
      </c>
      <c r="V233" s="6">
        <f>IF(N233&gt;0, S233/N233, "")</f>
        <v/>
      </c>
      <c r="Y233" s="5" t="n"/>
      <c r="Z233" s="7">
        <f>IF(AND(Y233&gt;0,N233&gt;0), Y233/N233, "")</f>
        <v/>
      </c>
      <c r="AA233" s="7">
        <f>IF(AND(Y233&gt;0,N233&gt;0), N233/(Y233/12), "")</f>
        <v/>
      </c>
      <c r="AB233" s="5">
        <f>IF(N233&gt;0, MAX(N233-S233, 0), "")</f>
        <v/>
      </c>
      <c r="AC233" s="5">
        <f>IF(S233&gt;0, MAX(S233-T233, 0), "")</f>
        <v/>
      </c>
      <c r="AD233">
        <f>IF(V233="", "", IF(V233&gt;1, "Dépassement", IF(V233&gt;=0.9, "À surveiller", "OK")))</f>
        <v/>
      </c>
    </row>
    <row r="234">
      <c r="I234" s="4" t="n"/>
      <c r="J234" s="4" t="n"/>
      <c r="K234" s="4" t="n"/>
      <c r="L234" s="5" t="n"/>
      <c r="M234" s="5" t="n"/>
      <c r="N234" s="5">
        <f>IF(SUM(L234:M234)&gt;0, SUM(L234:M234), "")</f>
        <v/>
      </c>
      <c r="O234" s="5">
        <f>IF(A234&lt;&gt;"", SUMIFS(Dépenses!$K:$K, Dépenses!$B:$B, A234, Dépenses!$C:$C, "CAPEX"), "")</f>
        <v/>
      </c>
      <c r="P234" s="5">
        <f>IF(A234&lt;&gt;"", SUMIFS(Dépenses!$K:$K, Dépenses!$B:$B, A234, Dépenses!$C:$C, "CAPEX", Dépenses!$L:$L, "Payé"), "")</f>
        <v/>
      </c>
      <c r="Q234" s="5">
        <f>IF(A234&lt;&gt;"", SUMIFS(Dépenses!$K:$K, Dépenses!$B:$B, A234, Dépenses!$C:$C, "OPEX"), "")</f>
        <v/>
      </c>
      <c r="R234" s="5">
        <f>IF(A234&lt;&gt;"", SUMIFS(Dépenses!$K:$K, Dépenses!$B:$B, A234, Dépenses!$C:$C, "OPEX", Dépenses!$L:$L, "Payé"), "")</f>
        <v/>
      </c>
      <c r="S234" s="5">
        <f>IF(SUM(O234,Q234)&gt;0, SUM(O234,Q234), "")</f>
        <v/>
      </c>
      <c r="T234" s="5">
        <f>IF(SUM(P234,R234)&gt;0, SUM(P234,R234), "")</f>
        <v/>
      </c>
      <c r="U234" s="5">
        <f>IF(N234&gt;0, S234-N234, "")</f>
        <v/>
      </c>
      <c r="V234" s="6">
        <f>IF(N234&gt;0, S234/N234, "")</f>
        <v/>
      </c>
      <c r="Y234" s="5" t="n"/>
      <c r="Z234" s="7">
        <f>IF(AND(Y234&gt;0,N234&gt;0), Y234/N234, "")</f>
        <v/>
      </c>
      <c r="AA234" s="7">
        <f>IF(AND(Y234&gt;0,N234&gt;0), N234/(Y234/12), "")</f>
        <v/>
      </c>
      <c r="AB234" s="5">
        <f>IF(N234&gt;0, MAX(N234-S234, 0), "")</f>
        <v/>
      </c>
      <c r="AC234" s="5">
        <f>IF(S234&gt;0, MAX(S234-T234, 0), "")</f>
        <v/>
      </c>
      <c r="AD234">
        <f>IF(V234="", "", IF(V234&gt;1, "Dépassement", IF(V234&gt;=0.9, "À surveiller", "OK")))</f>
        <v/>
      </c>
    </row>
    <row r="235">
      <c r="I235" s="4" t="n"/>
      <c r="J235" s="4" t="n"/>
      <c r="K235" s="4" t="n"/>
      <c r="L235" s="5" t="n"/>
      <c r="M235" s="5" t="n"/>
      <c r="N235" s="5">
        <f>IF(SUM(L235:M235)&gt;0, SUM(L235:M235), "")</f>
        <v/>
      </c>
      <c r="O235" s="5">
        <f>IF(A235&lt;&gt;"", SUMIFS(Dépenses!$K:$K, Dépenses!$B:$B, A235, Dépenses!$C:$C, "CAPEX"), "")</f>
        <v/>
      </c>
      <c r="P235" s="5">
        <f>IF(A235&lt;&gt;"", SUMIFS(Dépenses!$K:$K, Dépenses!$B:$B, A235, Dépenses!$C:$C, "CAPEX", Dépenses!$L:$L, "Payé"), "")</f>
        <v/>
      </c>
      <c r="Q235" s="5">
        <f>IF(A235&lt;&gt;"", SUMIFS(Dépenses!$K:$K, Dépenses!$B:$B, A235, Dépenses!$C:$C, "OPEX"), "")</f>
        <v/>
      </c>
      <c r="R235" s="5">
        <f>IF(A235&lt;&gt;"", SUMIFS(Dépenses!$K:$K, Dépenses!$B:$B, A235, Dépenses!$C:$C, "OPEX", Dépenses!$L:$L, "Payé"), "")</f>
        <v/>
      </c>
      <c r="S235" s="5">
        <f>IF(SUM(O235,Q235)&gt;0, SUM(O235,Q235), "")</f>
        <v/>
      </c>
      <c r="T235" s="5">
        <f>IF(SUM(P235,R235)&gt;0, SUM(P235,R235), "")</f>
        <v/>
      </c>
      <c r="U235" s="5">
        <f>IF(N235&gt;0, S235-N235, "")</f>
        <v/>
      </c>
      <c r="V235" s="6">
        <f>IF(N235&gt;0, S235/N235, "")</f>
        <v/>
      </c>
      <c r="Y235" s="5" t="n"/>
      <c r="Z235" s="7">
        <f>IF(AND(Y235&gt;0,N235&gt;0), Y235/N235, "")</f>
        <v/>
      </c>
      <c r="AA235" s="7">
        <f>IF(AND(Y235&gt;0,N235&gt;0), N235/(Y235/12), "")</f>
        <v/>
      </c>
      <c r="AB235" s="5">
        <f>IF(N235&gt;0, MAX(N235-S235, 0), "")</f>
        <v/>
      </c>
      <c r="AC235" s="5">
        <f>IF(S235&gt;0, MAX(S235-T235, 0), "")</f>
        <v/>
      </c>
      <c r="AD235">
        <f>IF(V235="", "", IF(V235&gt;1, "Dépassement", IF(V235&gt;=0.9, "À surveiller", "OK")))</f>
        <v/>
      </c>
    </row>
    <row r="236">
      <c r="I236" s="4" t="n"/>
      <c r="J236" s="4" t="n"/>
      <c r="K236" s="4" t="n"/>
      <c r="L236" s="5" t="n"/>
      <c r="M236" s="5" t="n"/>
      <c r="N236" s="5">
        <f>IF(SUM(L236:M236)&gt;0, SUM(L236:M236), "")</f>
        <v/>
      </c>
      <c r="O236" s="5">
        <f>IF(A236&lt;&gt;"", SUMIFS(Dépenses!$K:$K, Dépenses!$B:$B, A236, Dépenses!$C:$C, "CAPEX"), "")</f>
        <v/>
      </c>
      <c r="P236" s="5">
        <f>IF(A236&lt;&gt;"", SUMIFS(Dépenses!$K:$K, Dépenses!$B:$B, A236, Dépenses!$C:$C, "CAPEX", Dépenses!$L:$L, "Payé"), "")</f>
        <v/>
      </c>
      <c r="Q236" s="5">
        <f>IF(A236&lt;&gt;"", SUMIFS(Dépenses!$K:$K, Dépenses!$B:$B, A236, Dépenses!$C:$C, "OPEX"), "")</f>
        <v/>
      </c>
      <c r="R236" s="5">
        <f>IF(A236&lt;&gt;"", SUMIFS(Dépenses!$K:$K, Dépenses!$B:$B, A236, Dépenses!$C:$C, "OPEX", Dépenses!$L:$L, "Payé"), "")</f>
        <v/>
      </c>
      <c r="S236" s="5">
        <f>IF(SUM(O236,Q236)&gt;0, SUM(O236,Q236), "")</f>
        <v/>
      </c>
      <c r="T236" s="5">
        <f>IF(SUM(P236,R236)&gt;0, SUM(P236,R236), "")</f>
        <v/>
      </c>
      <c r="U236" s="5">
        <f>IF(N236&gt;0, S236-N236, "")</f>
        <v/>
      </c>
      <c r="V236" s="6">
        <f>IF(N236&gt;0, S236/N236, "")</f>
        <v/>
      </c>
      <c r="Y236" s="5" t="n"/>
      <c r="Z236" s="7">
        <f>IF(AND(Y236&gt;0,N236&gt;0), Y236/N236, "")</f>
        <v/>
      </c>
      <c r="AA236" s="7">
        <f>IF(AND(Y236&gt;0,N236&gt;0), N236/(Y236/12), "")</f>
        <v/>
      </c>
      <c r="AB236" s="5">
        <f>IF(N236&gt;0, MAX(N236-S236, 0), "")</f>
        <v/>
      </c>
      <c r="AC236" s="5">
        <f>IF(S236&gt;0, MAX(S236-T236, 0), "")</f>
        <v/>
      </c>
      <c r="AD236">
        <f>IF(V236="", "", IF(V236&gt;1, "Dépassement", IF(V236&gt;=0.9, "À surveiller", "OK")))</f>
        <v/>
      </c>
    </row>
    <row r="237">
      <c r="I237" s="4" t="n"/>
      <c r="J237" s="4" t="n"/>
      <c r="K237" s="4" t="n"/>
      <c r="L237" s="5" t="n"/>
      <c r="M237" s="5" t="n"/>
      <c r="N237" s="5">
        <f>IF(SUM(L237:M237)&gt;0, SUM(L237:M237), "")</f>
        <v/>
      </c>
      <c r="O237" s="5">
        <f>IF(A237&lt;&gt;"", SUMIFS(Dépenses!$K:$K, Dépenses!$B:$B, A237, Dépenses!$C:$C, "CAPEX"), "")</f>
        <v/>
      </c>
      <c r="P237" s="5">
        <f>IF(A237&lt;&gt;"", SUMIFS(Dépenses!$K:$K, Dépenses!$B:$B, A237, Dépenses!$C:$C, "CAPEX", Dépenses!$L:$L, "Payé"), "")</f>
        <v/>
      </c>
      <c r="Q237" s="5">
        <f>IF(A237&lt;&gt;"", SUMIFS(Dépenses!$K:$K, Dépenses!$B:$B, A237, Dépenses!$C:$C, "OPEX"), "")</f>
        <v/>
      </c>
      <c r="R237" s="5">
        <f>IF(A237&lt;&gt;"", SUMIFS(Dépenses!$K:$K, Dépenses!$B:$B, A237, Dépenses!$C:$C, "OPEX", Dépenses!$L:$L, "Payé"), "")</f>
        <v/>
      </c>
      <c r="S237" s="5">
        <f>IF(SUM(O237,Q237)&gt;0, SUM(O237,Q237), "")</f>
        <v/>
      </c>
      <c r="T237" s="5">
        <f>IF(SUM(P237,R237)&gt;0, SUM(P237,R237), "")</f>
        <v/>
      </c>
      <c r="U237" s="5">
        <f>IF(N237&gt;0, S237-N237, "")</f>
        <v/>
      </c>
      <c r="V237" s="6">
        <f>IF(N237&gt;0, S237/N237, "")</f>
        <v/>
      </c>
      <c r="Y237" s="5" t="n"/>
      <c r="Z237" s="7">
        <f>IF(AND(Y237&gt;0,N237&gt;0), Y237/N237, "")</f>
        <v/>
      </c>
      <c r="AA237" s="7">
        <f>IF(AND(Y237&gt;0,N237&gt;0), N237/(Y237/12), "")</f>
        <v/>
      </c>
      <c r="AB237" s="5">
        <f>IF(N237&gt;0, MAX(N237-S237, 0), "")</f>
        <v/>
      </c>
      <c r="AC237" s="5">
        <f>IF(S237&gt;0, MAX(S237-T237, 0), "")</f>
        <v/>
      </c>
      <c r="AD237">
        <f>IF(V237="", "", IF(V237&gt;1, "Dépassement", IF(V237&gt;=0.9, "À surveiller", "OK")))</f>
        <v/>
      </c>
    </row>
    <row r="238">
      <c r="I238" s="4" t="n"/>
      <c r="J238" s="4" t="n"/>
      <c r="K238" s="4" t="n"/>
      <c r="L238" s="5" t="n"/>
      <c r="M238" s="5" t="n"/>
      <c r="N238" s="5">
        <f>IF(SUM(L238:M238)&gt;0, SUM(L238:M238), "")</f>
        <v/>
      </c>
      <c r="O238" s="5">
        <f>IF(A238&lt;&gt;"", SUMIFS(Dépenses!$K:$K, Dépenses!$B:$B, A238, Dépenses!$C:$C, "CAPEX"), "")</f>
        <v/>
      </c>
      <c r="P238" s="5">
        <f>IF(A238&lt;&gt;"", SUMIFS(Dépenses!$K:$K, Dépenses!$B:$B, A238, Dépenses!$C:$C, "CAPEX", Dépenses!$L:$L, "Payé"), "")</f>
        <v/>
      </c>
      <c r="Q238" s="5">
        <f>IF(A238&lt;&gt;"", SUMIFS(Dépenses!$K:$K, Dépenses!$B:$B, A238, Dépenses!$C:$C, "OPEX"), "")</f>
        <v/>
      </c>
      <c r="R238" s="5">
        <f>IF(A238&lt;&gt;"", SUMIFS(Dépenses!$K:$K, Dépenses!$B:$B, A238, Dépenses!$C:$C, "OPEX", Dépenses!$L:$L, "Payé"), "")</f>
        <v/>
      </c>
      <c r="S238" s="5">
        <f>IF(SUM(O238,Q238)&gt;0, SUM(O238,Q238), "")</f>
        <v/>
      </c>
      <c r="T238" s="5">
        <f>IF(SUM(P238,R238)&gt;0, SUM(P238,R238), "")</f>
        <v/>
      </c>
      <c r="U238" s="5">
        <f>IF(N238&gt;0, S238-N238, "")</f>
        <v/>
      </c>
      <c r="V238" s="6">
        <f>IF(N238&gt;0, S238/N238, "")</f>
        <v/>
      </c>
      <c r="Y238" s="5" t="n"/>
      <c r="Z238" s="7">
        <f>IF(AND(Y238&gt;0,N238&gt;0), Y238/N238, "")</f>
        <v/>
      </c>
      <c r="AA238" s="7">
        <f>IF(AND(Y238&gt;0,N238&gt;0), N238/(Y238/12), "")</f>
        <v/>
      </c>
      <c r="AB238" s="5">
        <f>IF(N238&gt;0, MAX(N238-S238, 0), "")</f>
        <v/>
      </c>
      <c r="AC238" s="5">
        <f>IF(S238&gt;0, MAX(S238-T238, 0), "")</f>
        <v/>
      </c>
      <c r="AD238">
        <f>IF(V238="", "", IF(V238&gt;1, "Dépassement", IF(V238&gt;=0.9, "À surveiller", "OK")))</f>
        <v/>
      </c>
    </row>
    <row r="239">
      <c r="I239" s="4" t="n"/>
      <c r="J239" s="4" t="n"/>
      <c r="K239" s="4" t="n"/>
      <c r="L239" s="5" t="n"/>
      <c r="M239" s="5" t="n"/>
      <c r="N239" s="5">
        <f>IF(SUM(L239:M239)&gt;0, SUM(L239:M239), "")</f>
        <v/>
      </c>
      <c r="O239" s="5">
        <f>IF(A239&lt;&gt;"", SUMIFS(Dépenses!$K:$K, Dépenses!$B:$B, A239, Dépenses!$C:$C, "CAPEX"), "")</f>
        <v/>
      </c>
      <c r="P239" s="5">
        <f>IF(A239&lt;&gt;"", SUMIFS(Dépenses!$K:$K, Dépenses!$B:$B, A239, Dépenses!$C:$C, "CAPEX", Dépenses!$L:$L, "Payé"), "")</f>
        <v/>
      </c>
      <c r="Q239" s="5">
        <f>IF(A239&lt;&gt;"", SUMIFS(Dépenses!$K:$K, Dépenses!$B:$B, A239, Dépenses!$C:$C, "OPEX"), "")</f>
        <v/>
      </c>
      <c r="R239" s="5">
        <f>IF(A239&lt;&gt;"", SUMIFS(Dépenses!$K:$K, Dépenses!$B:$B, A239, Dépenses!$C:$C, "OPEX", Dépenses!$L:$L, "Payé"), "")</f>
        <v/>
      </c>
      <c r="S239" s="5">
        <f>IF(SUM(O239,Q239)&gt;0, SUM(O239,Q239), "")</f>
        <v/>
      </c>
      <c r="T239" s="5">
        <f>IF(SUM(P239,R239)&gt;0, SUM(P239,R239), "")</f>
        <v/>
      </c>
      <c r="U239" s="5">
        <f>IF(N239&gt;0, S239-N239, "")</f>
        <v/>
      </c>
      <c r="V239" s="6">
        <f>IF(N239&gt;0, S239/N239, "")</f>
        <v/>
      </c>
      <c r="Y239" s="5" t="n"/>
      <c r="Z239" s="7">
        <f>IF(AND(Y239&gt;0,N239&gt;0), Y239/N239, "")</f>
        <v/>
      </c>
      <c r="AA239" s="7">
        <f>IF(AND(Y239&gt;0,N239&gt;0), N239/(Y239/12), "")</f>
        <v/>
      </c>
      <c r="AB239" s="5">
        <f>IF(N239&gt;0, MAX(N239-S239, 0), "")</f>
        <v/>
      </c>
      <c r="AC239" s="5">
        <f>IF(S239&gt;0, MAX(S239-T239, 0), "")</f>
        <v/>
      </c>
      <c r="AD239">
        <f>IF(V239="", "", IF(V239&gt;1, "Dépassement", IF(V239&gt;=0.9, "À surveiller", "OK")))</f>
        <v/>
      </c>
    </row>
    <row r="240">
      <c r="I240" s="4" t="n"/>
      <c r="J240" s="4" t="n"/>
      <c r="K240" s="4" t="n"/>
      <c r="L240" s="5" t="n"/>
      <c r="M240" s="5" t="n"/>
      <c r="N240" s="5">
        <f>IF(SUM(L240:M240)&gt;0, SUM(L240:M240), "")</f>
        <v/>
      </c>
      <c r="O240" s="5">
        <f>IF(A240&lt;&gt;"", SUMIFS(Dépenses!$K:$K, Dépenses!$B:$B, A240, Dépenses!$C:$C, "CAPEX"), "")</f>
        <v/>
      </c>
      <c r="P240" s="5">
        <f>IF(A240&lt;&gt;"", SUMIFS(Dépenses!$K:$K, Dépenses!$B:$B, A240, Dépenses!$C:$C, "CAPEX", Dépenses!$L:$L, "Payé"), "")</f>
        <v/>
      </c>
      <c r="Q240" s="5">
        <f>IF(A240&lt;&gt;"", SUMIFS(Dépenses!$K:$K, Dépenses!$B:$B, A240, Dépenses!$C:$C, "OPEX"), "")</f>
        <v/>
      </c>
      <c r="R240" s="5">
        <f>IF(A240&lt;&gt;"", SUMIFS(Dépenses!$K:$K, Dépenses!$B:$B, A240, Dépenses!$C:$C, "OPEX", Dépenses!$L:$L, "Payé"), "")</f>
        <v/>
      </c>
      <c r="S240" s="5">
        <f>IF(SUM(O240,Q240)&gt;0, SUM(O240,Q240), "")</f>
        <v/>
      </c>
      <c r="T240" s="5">
        <f>IF(SUM(P240,R240)&gt;0, SUM(P240,R240), "")</f>
        <v/>
      </c>
      <c r="U240" s="5">
        <f>IF(N240&gt;0, S240-N240, "")</f>
        <v/>
      </c>
      <c r="V240" s="6">
        <f>IF(N240&gt;0, S240/N240, "")</f>
        <v/>
      </c>
      <c r="Y240" s="5" t="n"/>
      <c r="Z240" s="7">
        <f>IF(AND(Y240&gt;0,N240&gt;0), Y240/N240, "")</f>
        <v/>
      </c>
      <c r="AA240" s="7">
        <f>IF(AND(Y240&gt;0,N240&gt;0), N240/(Y240/12), "")</f>
        <v/>
      </c>
      <c r="AB240" s="5">
        <f>IF(N240&gt;0, MAX(N240-S240, 0), "")</f>
        <v/>
      </c>
      <c r="AC240" s="5">
        <f>IF(S240&gt;0, MAX(S240-T240, 0), "")</f>
        <v/>
      </c>
      <c r="AD240">
        <f>IF(V240="", "", IF(V240&gt;1, "Dépassement", IF(V240&gt;=0.9, "À surveiller", "OK")))</f>
        <v/>
      </c>
    </row>
    <row r="241">
      <c r="I241" s="4" t="n"/>
      <c r="J241" s="4" t="n"/>
      <c r="K241" s="4" t="n"/>
      <c r="L241" s="5" t="n"/>
      <c r="M241" s="5" t="n"/>
      <c r="N241" s="5">
        <f>IF(SUM(L241:M241)&gt;0, SUM(L241:M241), "")</f>
        <v/>
      </c>
      <c r="O241" s="5">
        <f>IF(A241&lt;&gt;"", SUMIFS(Dépenses!$K:$K, Dépenses!$B:$B, A241, Dépenses!$C:$C, "CAPEX"), "")</f>
        <v/>
      </c>
      <c r="P241" s="5">
        <f>IF(A241&lt;&gt;"", SUMIFS(Dépenses!$K:$K, Dépenses!$B:$B, A241, Dépenses!$C:$C, "CAPEX", Dépenses!$L:$L, "Payé"), "")</f>
        <v/>
      </c>
      <c r="Q241" s="5">
        <f>IF(A241&lt;&gt;"", SUMIFS(Dépenses!$K:$K, Dépenses!$B:$B, A241, Dépenses!$C:$C, "OPEX"), "")</f>
        <v/>
      </c>
      <c r="R241" s="5">
        <f>IF(A241&lt;&gt;"", SUMIFS(Dépenses!$K:$K, Dépenses!$B:$B, A241, Dépenses!$C:$C, "OPEX", Dépenses!$L:$L, "Payé"), "")</f>
        <v/>
      </c>
      <c r="S241" s="5">
        <f>IF(SUM(O241,Q241)&gt;0, SUM(O241,Q241), "")</f>
        <v/>
      </c>
      <c r="T241" s="5">
        <f>IF(SUM(P241,R241)&gt;0, SUM(P241,R241), "")</f>
        <v/>
      </c>
      <c r="U241" s="5">
        <f>IF(N241&gt;0, S241-N241, "")</f>
        <v/>
      </c>
      <c r="V241" s="6">
        <f>IF(N241&gt;0, S241/N241, "")</f>
        <v/>
      </c>
      <c r="Y241" s="5" t="n"/>
      <c r="Z241" s="7">
        <f>IF(AND(Y241&gt;0,N241&gt;0), Y241/N241, "")</f>
        <v/>
      </c>
      <c r="AA241" s="7">
        <f>IF(AND(Y241&gt;0,N241&gt;0), N241/(Y241/12), "")</f>
        <v/>
      </c>
      <c r="AB241" s="5">
        <f>IF(N241&gt;0, MAX(N241-S241, 0), "")</f>
        <v/>
      </c>
      <c r="AC241" s="5">
        <f>IF(S241&gt;0, MAX(S241-T241, 0), "")</f>
        <v/>
      </c>
      <c r="AD241">
        <f>IF(V241="", "", IF(V241&gt;1, "Dépassement", IF(V241&gt;=0.9, "À surveiller", "OK")))</f>
        <v/>
      </c>
    </row>
    <row r="242">
      <c r="I242" s="4" t="n"/>
      <c r="J242" s="4" t="n"/>
      <c r="K242" s="4" t="n"/>
      <c r="L242" s="5" t="n"/>
      <c r="M242" s="5" t="n"/>
      <c r="N242" s="5">
        <f>IF(SUM(L242:M242)&gt;0, SUM(L242:M242), "")</f>
        <v/>
      </c>
      <c r="O242" s="5">
        <f>IF(A242&lt;&gt;"", SUMIFS(Dépenses!$K:$K, Dépenses!$B:$B, A242, Dépenses!$C:$C, "CAPEX"), "")</f>
        <v/>
      </c>
      <c r="P242" s="5">
        <f>IF(A242&lt;&gt;"", SUMIFS(Dépenses!$K:$K, Dépenses!$B:$B, A242, Dépenses!$C:$C, "CAPEX", Dépenses!$L:$L, "Payé"), "")</f>
        <v/>
      </c>
      <c r="Q242" s="5">
        <f>IF(A242&lt;&gt;"", SUMIFS(Dépenses!$K:$K, Dépenses!$B:$B, A242, Dépenses!$C:$C, "OPEX"), "")</f>
        <v/>
      </c>
      <c r="R242" s="5">
        <f>IF(A242&lt;&gt;"", SUMIFS(Dépenses!$K:$K, Dépenses!$B:$B, A242, Dépenses!$C:$C, "OPEX", Dépenses!$L:$L, "Payé"), "")</f>
        <v/>
      </c>
      <c r="S242" s="5">
        <f>IF(SUM(O242,Q242)&gt;0, SUM(O242,Q242), "")</f>
        <v/>
      </c>
      <c r="T242" s="5">
        <f>IF(SUM(P242,R242)&gt;0, SUM(P242,R242), "")</f>
        <v/>
      </c>
      <c r="U242" s="5">
        <f>IF(N242&gt;0, S242-N242, "")</f>
        <v/>
      </c>
      <c r="V242" s="6">
        <f>IF(N242&gt;0, S242/N242, "")</f>
        <v/>
      </c>
      <c r="Y242" s="5" t="n"/>
      <c r="Z242" s="7">
        <f>IF(AND(Y242&gt;0,N242&gt;0), Y242/N242, "")</f>
        <v/>
      </c>
      <c r="AA242" s="7">
        <f>IF(AND(Y242&gt;0,N242&gt;0), N242/(Y242/12), "")</f>
        <v/>
      </c>
      <c r="AB242" s="5">
        <f>IF(N242&gt;0, MAX(N242-S242, 0), "")</f>
        <v/>
      </c>
      <c r="AC242" s="5">
        <f>IF(S242&gt;0, MAX(S242-T242, 0), "")</f>
        <v/>
      </c>
      <c r="AD242">
        <f>IF(V242="", "", IF(V242&gt;1, "Dépassement", IF(V242&gt;=0.9, "À surveiller", "OK")))</f>
        <v/>
      </c>
    </row>
    <row r="243">
      <c r="I243" s="4" t="n"/>
      <c r="J243" s="4" t="n"/>
      <c r="K243" s="4" t="n"/>
      <c r="L243" s="5" t="n"/>
      <c r="M243" s="5" t="n"/>
      <c r="N243" s="5">
        <f>IF(SUM(L243:M243)&gt;0, SUM(L243:M243), "")</f>
        <v/>
      </c>
      <c r="O243" s="5">
        <f>IF(A243&lt;&gt;"", SUMIFS(Dépenses!$K:$K, Dépenses!$B:$B, A243, Dépenses!$C:$C, "CAPEX"), "")</f>
        <v/>
      </c>
      <c r="P243" s="5">
        <f>IF(A243&lt;&gt;"", SUMIFS(Dépenses!$K:$K, Dépenses!$B:$B, A243, Dépenses!$C:$C, "CAPEX", Dépenses!$L:$L, "Payé"), "")</f>
        <v/>
      </c>
      <c r="Q243" s="5">
        <f>IF(A243&lt;&gt;"", SUMIFS(Dépenses!$K:$K, Dépenses!$B:$B, A243, Dépenses!$C:$C, "OPEX"), "")</f>
        <v/>
      </c>
      <c r="R243" s="5">
        <f>IF(A243&lt;&gt;"", SUMIFS(Dépenses!$K:$K, Dépenses!$B:$B, A243, Dépenses!$C:$C, "OPEX", Dépenses!$L:$L, "Payé"), "")</f>
        <v/>
      </c>
      <c r="S243" s="5">
        <f>IF(SUM(O243,Q243)&gt;0, SUM(O243,Q243), "")</f>
        <v/>
      </c>
      <c r="T243" s="5">
        <f>IF(SUM(P243,R243)&gt;0, SUM(P243,R243), "")</f>
        <v/>
      </c>
      <c r="U243" s="5">
        <f>IF(N243&gt;0, S243-N243, "")</f>
        <v/>
      </c>
      <c r="V243" s="6">
        <f>IF(N243&gt;0, S243/N243, "")</f>
        <v/>
      </c>
      <c r="Y243" s="5" t="n"/>
      <c r="Z243" s="7">
        <f>IF(AND(Y243&gt;0,N243&gt;0), Y243/N243, "")</f>
        <v/>
      </c>
      <c r="AA243" s="7">
        <f>IF(AND(Y243&gt;0,N243&gt;0), N243/(Y243/12), "")</f>
        <v/>
      </c>
      <c r="AB243" s="5">
        <f>IF(N243&gt;0, MAX(N243-S243, 0), "")</f>
        <v/>
      </c>
      <c r="AC243" s="5">
        <f>IF(S243&gt;0, MAX(S243-T243, 0), "")</f>
        <v/>
      </c>
      <c r="AD243">
        <f>IF(V243="", "", IF(V243&gt;1, "Dépassement", IF(V243&gt;=0.9, "À surveiller", "OK")))</f>
        <v/>
      </c>
    </row>
    <row r="244">
      <c r="I244" s="4" t="n"/>
      <c r="J244" s="4" t="n"/>
      <c r="K244" s="4" t="n"/>
      <c r="L244" s="5" t="n"/>
      <c r="M244" s="5" t="n"/>
      <c r="N244" s="5">
        <f>IF(SUM(L244:M244)&gt;0, SUM(L244:M244), "")</f>
        <v/>
      </c>
      <c r="O244" s="5">
        <f>IF(A244&lt;&gt;"", SUMIFS(Dépenses!$K:$K, Dépenses!$B:$B, A244, Dépenses!$C:$C, "CAPEX"), "")</f>
        <v/>
      </c>
      <c r="P244" s="5">
        <f>IF(A244&lt;&gt;"", SUMIFS(Dépenses!$K:$K, Dépenses!$B:$B, A244, Dépenses!$C:$C, "CAPEX", Dépenses!$L:$L, "Payé"), "")</f>
        <v/>
      </c>
      <c r="Q244" s="5">
        <f>IF(A244&lt;&gt;"", SUMIFS(Dépenses!$K:$K, Dépenses!$B:$B, A244, Dépenses!$C:$C, "OPEX"), "")</f>
        <v/>
      </c>
      <c r="R244" s="5">
        <f>IF(A244&lt;&gt;"", SUMIFS(Dépenses!$K:$K, Dépenses!$B:$B, A244, Dépenses!$C:$C, "OPEX", Dépenses!$L:$L, "Payé"), "")</f>
        <v/>
      </c>
      <c r="S244" s="5">
        <f>IF(SUM(O244,Q244)&gt;0, SUM(O244,Q244), "")</f>
        <v/>
      </c>
      <c r="T244" s="5">
        <f>IF(SUM(P244,R244)&gt;0, SUM(P244,R244), "")</f>
        <v/>
      </c>
      <c r="U244" s="5">
        <f>IF(N244&gt;0, S244-N244, "")</f>
        <v/>
      </c>
      <c r="V244" s="6">
        <f>IF(N244&gt;0, S244/N244, "")</f>
        <v/>
      </c>
      <c r="Y244" s="5" t="n"/>
      <c r="Z244" s="7">
        <f>IF(AND(Y244&gt;0,N244&gt;0), Y244/N244, "")</f>
        <v/>
      </c>
      <c r="AA244" s="7">
        <f>IF(AND(Y244&gt;0,N244&gt;0), N244/(Y244/12), "")</f>
        <v/>
      </c>
      <c r="AB244" s="5">
        <f>IF(N244&gt;0, MAX(N244-S244, 0), "")</f>
        <v/>
      </c>
      <c r="AC244" s="5">
        <f>IF(S244&gt;0, MAX(S244-T244, 0), "")</f>
        <v/>
      </c>
      <c r="AD244">
        <f>IF(V244="", "", IF(V244&gt;1, "Dépassement", IF(V244&gt;=0.9, "À surveiller", "OK")))</f>
        <v/>
      </c>
    </row>
    <row r="245">
      <c r="I245" s="4" t="n"/>
      <c r="J245" s="4" t="n"/>
      <c r="K245" s="4" t="n"/>
      <c r="L245" s="5" t="n"/>
      <c r="M245" s="5" t="n"/>
      <c r="N245" s="5">
        <f>IF(SUM(L245:M245)&gt;0, SUM(L245:M245), "")</f>
        <v/>
      </c>
      <c r="O245" s="5">
        <f>IF(A245&lt;&gt;"", SUMIFS(Dépenses!$K:$K, Dépenses!$B:$B, A245, Dépenses!$C:$C, "CAPEX"), "")</f>
        <v/>
      </c>
      <c r="P245" s="5">
        <f>IF(A245&lt;&gt;"", SUMIFS(Dépenses!$K:$K, Dépenses!$B:$B, A245, Dépenses!$C:$C, "CAPEX", Dépenses!$L:$L, "Payé"), "")</f>
        <v/>
      </c>
      <c r="Q245" s="5">
        <f>IF(A245&lt;&gt;"", SUMIFS(Dépenses!$K:$K, Dépenses!$B:$B, A245, Dépenses!$C:$C, "OPEX"), "")</f>
        <v/>
      </c>
      <c r="R245" s="5">
        <f>IF(A245&lt;&gt;"", SUMIFS(Dépenses!$K:$K, Dépenses!$B:$B, A245, Dépenses!$C:$C, "OPEX", Dépenses!$L:$L, "Payé"), "")</f>
        <v/>
      </c>
      <c r="S245" s="5">
        <f>IF(SUM(O245,Q245)&gt;0, SUM(O245,Q245), "")</f>
        <v/>
      </c>
      <c r="T245" s="5">
        <f>IF(SUM(P245,R245)&gt;0, SUM(P245,R245), "")</f>
        <v/>
      </c>
      <c r="U245" s="5">
        <f>IF(N245&gt;0, S245-N245, "")</f>
        <v/>
      </c>
      <c r="V245" s="6">
        <f>IF(N245&gt;0, S245/N245, "")</f>
        <v/>
      </c>
      <c r="Y245" s="5" t="n"/>
      <c r="Z245" s="7">
        <f>IF(AND(Y245&gt;0,N245&gt;0), Y245/N245, "")</f>
        <v/>
      </c>
      <c r="AA245" s="7">
        <f>IF(AND(Y245&gt;0,N245&gt;0), N245/(Y245/12), "")</f>
        <v/>
      </c>
      <c r="AB245" s="5">
        <f>IF(N245&gt;0, MAX(N245-S245, 0), "")</f>
        <v/>
      </c>
      <c r="AC245" s="5">
        <f>IF(S245&gt;0, MAX(S245-T245, 0), "")</f>
        <v/>
      </c>
      <c r="AD245">
        <f>IF(V245="", "", IF(V245&gt;1, "Dépassement", IF(V245&gt;=0.9, "À surveiller", "OK")))</f>
        <v/>
      </c>
    </row>
    <row r="246">
      <c r="I246" s="4" t="n"/>
      <c r="J246" s="4" t="n"/>
      <c r="K246" s="4" t="n"/>
      <c r="L246" s="5" t="n"/>
      <c r="M246" s="5" t="n"/>
      <c r="N246" s="5">
        <f>IF(SUM(L246:M246)&gt;0, SUM(L246:M246), "")</f>
        <v/>
      </c>
      <c r="O246" s="5">
        <f>IF(A246&lt;&gt;"", SUMIFS(Dépenses!$K:$K, Dépenses!$B:$B, A246, Dépenses!$C:$C, "CAPEX"), "")</f>
        <v/>
      </c>
      <c r="P246" s="5">
        <f>IF(A246&lt;&gt;"", SUMIFS(Dépenses!$K:$K, Dépenses!$B:$B, A246, Dépenses!$C:$C, "CAPEX", Dépenses!$L:$L, "Payé"), "")</f>
        <v/>
      </c>
      <c r="Q246" s="5">
        <f>IF(A246&lt;&gt;"", SUMIFS(Dépenses!$K:$K, Dépenses!$B:$B, A246, Dépenses!$C:$C, "OPEX"), "")</f>
        <v/>
      </c>
      <c r="R246" s="5">
        <f>IF(A246&lt;&gt;"", SUMIFS(Dépenses!$K:$K, Dépenses!$B:$B, A246, Dépenses!$C:$C, "OPEX", Dépenses!$L:$L, "Payé"), "")</f>
        <v/>
      </c>
      <c r="S246" s="5">
        <f>IF(SUM(O246,Q246)&gt;0, SUM(O246,Q246), "")</f>
        <v/>
      </c>
      <c r="T246" s="5">
        <f>IF(SUM(P246,R246)&gt;0, SUM(P246,R246), "")</f>
        <v/>
      </c>
      <c r="U246" s="5">
        <f>IF(N246&gt;0, S246-N246, "")</f>
        <v/>
      </c>
      <c r="V246" s="6">
        <f>IF(N246&gt;0, S246/N246, "")</f>
        <v/>
      </c>
      <c r="Y246" s="5" t="n"/>
      <c r="Z246" s="7">
        <f>IF(AND(Y246&gt;0,N246&gt;0), Y246/N246, "")</f>
        <v/>
      </c>
      <c r="AA246" s="7">
        <f>IF(AND(Y246&gt;0,N246&gt;0), N246/(Y246/12), "")</f>
        <v/>
      </c>
      <c r="AB246" s="5">
        <f>IF(N246&gt;0, MAX(N246-S246, 0), "")</f>
        <v/>
      </c>
      <c r="AC246" s="5">
        <f>IF(S246&gt;0, MAX(S246-T246, 0), "")</f>
        <v/>
      </c>
      <c r="AD246">
        <f>IF(V246="", "", IF(V246&gt;1, "Dépassement", IF(V246&gt;=0.9, "À surveiller", "OK")))</f>
        <v/>
      </c>
    </row>
    <row r="247">
      <c r="I247" s="4" t="n"/>
      <c r="J247" s="4" t="n"/>
      <c r="K247" s="4" t="n"/>
      <c r="L247" s="5" t="n"/>
      <c r="M247" s="5" t="n"/>
      <c r="N247" s="5">
        <f>IF(SUM(L247:M247)&gt;0, SUM(L247:M247), "")</f>
        <v/>
      </c>
      <c r="O247" s="5">
        <f>IF(A247&lt;&gt;"", SUMIFS(Dépenses!$K:$K, Dépenses!$B:$B, A247, Dépenses!$C:$C, "CAPEX"), "")</f>
        <v/>
      </c>
      <c r="P247" s="5">
        <f>IF(A247&lt;&gt;"", SUMIFS(Dépenses!$K:$K, Dépenses!$B:$B, A247, Dépenses!$C:$C, "CAPEX", Dépenses!$L:$L, "Payé"), "")</f>
        <v/>
      </c>
      <c r="Q247" s="5">
        <f>IF(A247&lt;&gt;"", SUMIFS(Dépenses!$K:$K, Dépenses!$B:$B, A247, Dépenses!$C:$C, "OPEX"), "")</f>
        <v/>
      </c>
      <c r="R247" s="5">
        <f>IF(A247&lt;&gt;"", SUMIFS(Dépenses!$K:$K, Dépenses!$B:$B, A247, Dépenses!$C:$C, "OPEX", Dépenses!$L:$L, "Payé"), "")</f>
        <v/>
      </c>
      <c r="S247" s="5">
        <f>IF(SUM(O247,Q247)&gt;0, SUM(O247,Q247), "")</f>
        <v/>
      </c>
      <c r="T247" s="5">
        <f>IF(SUM(P247,R247)&gt;0, SUM(P247,R247), "")</f>
        <v/>
      </c>
      <c r="U247" s="5">
        <f>IF(N247&gt;0, S247-N247, "")</f>
        <v/>
      </c>
      <c r="V247" s="6">
        <f>IF(N247&gt;0, S247/N247, "")</f>
        <v/>
      </c>
      <c r="Y247" s="5" t="n"/>
      <c r="Z247" s="7">
        <f>IF(AND(Y247&gt;0,N247&gt;0), Y247/N247, "")</f>
        <v/>
      </c>
      <c r="AA247" s="7">
        <f>IF(AND(Y247&gt;0,N247&gt;0), N247/(Y247/12), "")</f>
        <v/>
      </c>
      <c r="AB247" s="5">
        <f>IF(N247&gt;0, MAX(N247-S247, 0), "")</f>
        <v/>
      </c>
      <c r="AC247" s="5">
        <f>IF(S247&gt;0, MAX(S247-T247, 0), "")</f>
        <v/>
      </c>
      <c r="AD247">
        <f>IF(V247="", "", IF(V247&gt;1, "Dépassement", IF(V247&gt;=0.9, "À surveiller", "OK")))</f>
        <v/>
      </c>
    </row>
    <row r="248">
      <c r="I248" s="4" t="n"/>
      <c r="J248" s="4" t="n"/>
      <c r="K248" s="4" t="n"/>
      <c r="L248" s="5" t="n"/>
      <c r="M248" s="5" t="n"/>
      <c r="N248" s="5">
        <f>IF(SUM(L248:M248)&gt;0, SUM(L248:M248), "")</f>
        <v/>
      </c>
      <c r="O248" s="5">
        <f>IF(A248&lt;&gt;"", SUMIFS(Dépenses!$K:$K, Dépenses!$B:$B, A248, Dépenses!$C:$C, "CAPEX"), "")</f>
        <v/>
      </c>
      <c r="P248" s="5">
        <f>IF(A248&lt;&gt;"", SUMIFS(Dépenses!$K:$K, Dépenses!$B:$B, A248, Dépenses!$C:$C, "CAPEX", Dépenses!$L:$L, "Payé"), "")</f>
        <v/>
      </c>
      <c r="Q248" s="5">
        <f>IF(A248&lt;&gt;"", SUMIFS(Dépenses!$K:$K, Dépenses!$B:$B, A248, Dépenses!$C:$C, "OPEX"), "")</f>
        <v/>
      </c>
      <c r="R248" s="5">
        <f>IF(A248&lt;&gt;"", SUMIFS(Dépenses!$K:$K, Dépenses!$B:$B, A248, Dépenses!$C:$C, "OPEX", Dépenses!$L:$L, "Payé"), "")</f>
        <v/>
      </c>
      <c r="S248" s="5">
        <f>IF(SUM(O248,Q248)&gt;0, SUM(O248,Q248), "")</f>
        <v/>
      </c>
      <c r="T248" s="5">
        <f>IF(SUM(P248,R248)&gt;0, SUM(P248,R248), "")</f>
        <v/>
      </c>
      <c r="U248" s="5">
        <f>IF(N248&gt;0, S248-N248, "")</f>
        <v/>
      </c>
      <c r="V248" s="6">
        <f>IF(N248&gt;0, S248/N248, "")</f>
        <v/>
      </c>
      <c r="Y248" s="5" t="n"/>
      <c r="Z248" s="7">
        <f>IF(AND(Y248&gt;0,N248&gt;0), Y248/N248, "")</f>
        <v/>
      </c>
      <c r="AA248" s="7">
        <f>IF(AND(Y248&gt;0,N248&gt;0), N248/(Y248/12), "")</f>
        <v/>
      </c>
      <c r="AB248" s="5">
        <f>IF(N248&gt;0, MAX(N248-S248, 0), "")</f>
        <v/>
      </c>
      <c r="AC248" s="5">
        <f>IF(S248&gt;0, MAX(S248-T248, 0), "")</f>
        <v/>
      </c>
      <c r="AD248">
        <f>IF(V248="", "", IF(V248&gt;1, "Dépassement", IF(V248&gt;=0.9, "À surveiller", "OK")))</f>
        <v/>
      </c>
    </row>
    <row r="249">
      <c r="I249" s="4" t="n"/>
      <c r="J249" s="4" t="n"/>
      <c r="K249" s="4" t="n"/>
      <c r="L249" s="5" t="n"/>
      <c r="M249" s="5" t="n"/>
      <c r="N249" s="5">
        <f>IF(SUM(L249:M249)&gt;0, SUM(L249:M249), "")</f>
        <v/>
      </c>
      <c r="O249" s="5">
        <f>IF(A249&lt;&gt;"", SUMIFS(Dépenses!$K:$K, Dépenses!$B:$B, A249, Dépenses!$C:$C, "CAPEX"), "")</f>
        <v/>
      </c>
      <c r="P249" s="5">
        <f>IF(A249&lt;&gt;"", SUMIFS(Dépenses!$K:$K, Dépenses!$B:$B, A249, Dépenses!$C:$C, "CAPEX", Dépenses!$L:$L, "Payé"), "")</f>
        <v/>
      </c>
      <c r="Q249" s="5">
        <f>IF(A249&lt;&gt;"", SUMIFS(Dépenses!$K:$K, Dépenses!$B:$B, A249, Dépenses!$C:$C, "OPEX"), "")</f>
        <v/>
      </c>
      <c r="R249" s="5">
        <f>IF(A249&lt;&gt;"", SUMIFS(Dépenses!$K:$K, Dépenses!$B:$B, A249, Dépenses!$C:$C, "OPEX", Dépenses!$L:$L, "Payé"), "")</f>
        <v/>
      </c>
      <c r="S249" s="5">
        <f>IF(SUM(O249,Q249)&gt;0, SUM(O249,Q249), "")</f>
        <v/>
      </c>
      <c r="T249" s="5">
        <f>IF(SUM(P249,R249)&gt;0, SUM(P249,R249), "")</f>
        <v/>
      </c>
      <c r="U249" s="5">
        <f>IF(N249&gt;0, S249-N249, "")</f>
        <v/>
      </c>
      <c r="V249" s="6">
        <f>IF(N249&gt;0, S249/N249, "")</f>
        <v/>
      </c>
      <c r="Y249" s="5" t="n"/>
      <c r="Z249" s="7">
        <f>IF(AND(Y249&gt;0,N249&gt;0), Y249/N249, "")</f>
        <v/>
      </c>
      <c r="AA249" s="7">
        <f>IF(AND(Y249&gt;0,N249&gt;0), N249/(Y249/12), "")</f>
        <v/>
      </c>
      <c r="AB249" s="5">
        <f>IF(N249&gt;0, MAX(N249-S249, 0), "")</f>
        <v/>
      </c>
      <c r="AC249" s="5">
        <f>IF(S249&gt;0, MAX(S249-T249, 0), "")</f>
        <v/>
      </c>
      <c r="AD249">
        <f>IF(V249="", "", IF(V249&gt;1, "Dépassement", IF(V249&gt;=0.9, "À surveiller", "OK")))</f>
        <v/>
      </c>
    </row>
    <row r="250">
      <c r="I250" s="4" t="n"/>
      <c r="J250" s="4" t="n"/>
      <c r="K250" s="4" t="n"/>
      <c r="L250" s="5" t="n"/>
      <c r="M250" s="5" t="n"/>
      <c r="N250" s="5">
        <f>IF(SUM(L250:M250)&gt;0, SUM(L250:M250), "")</f>
        <v/>
      </c>
      <c r="O250" s="5">
        <f>IF(A250&lt;&gt;"", SUMIFS(Dépenses!$K:$K, Dépenses!$B:$B, A250, Dépenses!$C:$C, "CAPEX"), "")</f>
        <v/>
      </c>
      <c r="P250" s="5">
        <f>IF(A250&lt;&gt;"", SUMIFS(Dépenses!$K:$K, Dépenses!$B:$B, A250, Dépenses!$C:$C, "CAPEX", Dépenses!$L:$L, "Payé"), "")</f>
        <v/>
      </c>
      <c r="Q250" s="5">
        <f>IF(A250&lt;&gt;"", SUMIFS(Dépenses!$K:$K, Dépenses!$B:$B, A250, Dépenses!$C:$C, "OPEX"), "")</f>
        <v/>
      </c>
      <c r="R250" s="5">
        <f>IF(A250&lt;&gt;"", SUMIFS(Dépenses!$K:$K, Dépenses!$B:$B, A250, Dépenses!$C:$C, "OPEX", Dépenses!$L:$L, "Payé"), "")</f>
        <v/>
      </c>
      <c r="S250" s="5">
        <f>IF(SUM(O250,Q250)&gt;0, SUM(O250,Q250), "")</f>
        <v/>
      </c>
      <c r="T250" s="5">
        <f>IF(SUM(P250,R250)&gt;0, SUM(P250,R250), "")</f>
        <v/>
      </c>
      <c r="U250" s="5">
        <f>IF(N250&gt;0, S250-N250, "")</f>
        <v/>
      </c>
      <c r="V250" s="6">
        <f>IF(N250&gt;0, S250/N250, "")</f>
        <v/>
      </c>
      <c r="Y250" s="5" t="n"/>
      <c r="Z250" s="7">
        <f>IF(AND(Y250&gt;0,N250&gt;0), Y250/N250, "")</f>
        <v/>
      </c>
      <c r="AA250" s="7">
        <f>IF(AND(Y250&gt;0,N250&gt;0), N250/(Y250/12), "")</f>
        <v/>
      </c>
      <c r="AB250" s="5">
        <f>IF(N250&gt;0, MAX(N250-S250, 0), "")</f>
        <v/>
      </c>
      <c r="AC250" s="5">
        <f>IF(S250&gt;0, MAX(S250-T250, 0), "")</f>
        <v/>
      </c>
      <c r="AD250">
        <f>IF(V250="", "", IF(V250&gt;1, "Dépassement", IF(V250&gt;=0.9, "À surveiller", "OK")))</f>
        <v/>
      </c>
    </row>
    <row r="251">
      <c r="I251" s="4" t="n"/>
      <c r="J251" s="4" t="n"/>
      <c r="K251" s="4" t="n"/>
      <c r="L251" s="5" t="n"/>
      <c r="M251" s="5" t="n"/>
      <c r="N251" s="5">
        <f>IF(SUM(L251:M251)&gt;0, SUM(L251:M251), "")</f>
        <v/>
      </c>
      <c r="O251" s="5">
        <f>IF(A251&lt;&gt;"", SUMIFS(Dépenses!$K:$K, Dépenses!$B:$B, A251, Dépenses!$C:$C, "CAPEX"), "")</f>
        <v/>
      </c>
      <c r="P251" s="5">
        <f>IF(A251&lt;&gt;"", SUMIFS(Dépenses!$K:$K, Dépenses!$B:$B, A251, Dépenses!$C:$C, "CAPEX", Dépenses!$L:$L, "Payé"), "")</f>
        <v/>
      </c>
      <c r="Q251" s="5">
        <f>IF(A251&lt;&gt;"", SUMIFS(Dépenses!$K:$K, Dépenses!$B:$B, A251, Dépenses!$C:$C, "OPEX"), "")</f>
        <v/>
      </c>
      <c r="R251" s="5">
        <f>IF(A251&lt;&gt;"", SUMIFS(Dépenses!$K:$K, Dépenses!$B:$B, A251, Dépenses!$C:$C, "OPEX", Dépenses!$L:$L, "Payé"), "")</f>
        <v/>
      </c>
      <c r="S251" s="5">
        <f>IF(SUM(O251,Q251)&gt;0, SUM(O251,Q251), "")</f>
        <v/>
      </c>
      <c r="T251" s="5">
        <f>IF(SUM(P251,R251)&gt;0, SUM(P251,R251), "")</f>
        <v/>
      </c>
      <c r="U251" s="5">
        <f>IF(N251&gt;0, S251-N251, "")</f>
        <v/>
      </c>
      <c r="V251" s="6">
        <f>IF(N251&gt;0, S251/N251, "")</f>
        <v/>
      </c>
      <c r="Y251" s="5" t="n"/>
      <c r="Z251" s="7">
        <f>IF(AND(Y251&gt;0,N251&gt;0), Y251/N251, "")</f>
        <v/>
      </c>
      <c r="AA251" s="7">
        <f>IF(AND(Y251&gt;0,N251&gt;0), N251/(Y251/12), "")</f>
        <v/>
      </c>
      <c r="AB251" s="5">
        <f>IF(N251&gt;0, MAX(N251-S251, 0), "")</f>
        <v/>
      </c>
      <c r="AC251" s="5">
        <f>IF(S251&gt;0, MAX(S251-T251, 0), "")</f>
        <v/>
      </c>
      <c r="AD251">
        <f>IF(V251="", "", IF(V251&gt;1, "Dépassement", IF(V251&gt;=0.9, "À surveiller", "OK")))</f>
        <v/>
      </c>
    </row>
    <row r="252">
      <c r="I252" s="4" t="n"/>
      <c r="J252" s="4" t="n"/>
      <c r="K252" s="4" t="n"/>
      <c r="L252" s="5" t="n"/>
      <c r="M252" s="5" t="n"/>
      <c r="N252" s="5">
        <f>IF(SUM(L252:M252)&gt;0, SUM(L252:M252), "")</f>
        <v/>
      </c>
      <c r="O252" s="5">
        <f>IF(A252&lt;&gt;"", SUMIFS(Dépenses!$K:$K, Dépenses!$B:$B, A252, Dépenses!$C:$C, "CAPEX"), "")</f>
        <v/>
      </c>
      <c r="P252" s="5">
        <f>IF(A252&lt;&gt;"", SUMIFS(Dépenses!$K:$K, Dépenses!$B:$B, A252, Dépenses!$C:$C, "CAPEX", Dépenses!$L:$L, "Payé"), "")</f>
        <v/>
      </c>
      <c r="Q252" s="5">
        <f>IF(A252&lt;&gt;"", SUMIFS(Dépenses!$K:$K, Dépenses!$B:$B, A252, Dépenses!$C:$C, "OPEX"), "")</f>
        <v/>
      </c>
      <c r="R252" s="5">
        <f>IF(A252&lt;&gt;"", SUMIFS(Dépenses!$K:$K, Dépenses!$B:$B, A252, Dépenses!$C:$C, "OPEX", Dépenses!$L:$L, "Payé"), "")</f>
        <v/>
      </c>
      <c r="S252" s="5">
        <f>IF(SUM(O252,Q252)&gt;0, SUM(O252,Q252), "")</f>
        <v/>
      </c>
      <c r="T252" s="5">
        <f>IF(SUM(P252,R252)&gt;0, SUM(P252,R252), "")</f>
        <v/>
      </c>
      <c r="U252" s="5">
        <f>IF(N252&gt;0, S252-N252, "")</f>
        <v/>
      </c>
      <c r="V252" s="6">
        <f>IF(N252&gt;0, S252/N252, "")</f>
        <v/>
      </c>
      <c r="Y252" s="5" t="n"/>
      <c r="Z252" s="7">
        <f>IF(AND(Y252&gt;0,N252&gt;0), Y252/N252, "")</f>
        <v/>
      </c>
      <c r="AA252" s="7">
        <f>IF(AND(Y252&gt;0,N252&gt;0), N252/(Y252/12), "")</f>
        <v/>
      </c>
      <c r="AB252" s="5">
        <f>IF(N252&gt;0, MAX(N252-S252, 0), "")</f>
        <v/>
      </c>
      <c r="AC252" s="5">
        <f>IF(S252&gt;0, MAX(S252-T252, 0), "")</f>
        <v/>
      </c>
      <c r="AD252">
        <f>IF(V252="", "", IF(V252&gt;1, "Dépassement", IF(V252&gt;=0.9, "À surveiller", "OK")))</f>
        <v/>
      </c>
    </row>
    <row r="253">
      <c r="I253" s="4" t="n"/>
      <c r="J253" s="4" t="n"/>
      <c r="K253" s="4" t="n"/>
      <c r="L253" s="5" t="n"/>
      <c r="M253" s="5" t="n"/>
      <c r="N253" s="5">
        <f>IF(SUM(L253:M253)&gt;0, SUM(L253:M253), "")</f>
        <v/>
      </c>
      <c r="O253" s="5">
        <f>IF(A253&lt;&gt;"", SUMIFS(Dépenses!$K:$K, Dépenses!$B:$B, A253, Dépenses!$C:$C, "CAPEX"), "")</f>
        <v/>
      </c>
      <c r="P253" s="5">
        <f>IF(A253&lt;&gt;"", SUMIFS(Dépenses!$K:$K, Dépenses!$B:$B, A253, Dépenses!$C:$C, "CAPEX", Dépenses!$L:$L, "Payé"), "")</f>
        <v/>
      </c>
      <c r="Q253" s="5">
        <f>IF(A253&lt;&gt;"", SUMIFS(Dépenses!$K:$K, Dépenses!$B:$B, A253, Dépenses!$C:$C, "OPEX"), "")</f>
        <v/>
      </c>
      <c r="R253" s="5">
        <f>IF(A253&lt;&gt;"", SUMIFS(Dépenses!$K:$K, Dépenses!$B:$B, A253, Dépenses!$C:$C, "OPEX", Dépenses!$L:$L, "Payé"), "")</f>
        <v/>
      </c>
      <c r="S253" s="5">
        <f>IF(SUM(O253,Q253)&gt;0, SUM(O253,Q253), "")</f>
        <v/>
      </c>
      <c r="T253" s="5">
        <f>IF(SUM(P253,R253)&gt;0, SUM(P253,R253), "")</f>
        <v/>
      </c>
      <c r="U253" s="5">
        <f>IF(N253&gt;0, S253-N253, "")</f>
        <v/>
      </c>
      <c r="V253" s="6">
        <f>IF(N253&gt;0, S253/N253, "")</f>
        <v/>
      </c>
      <c r="Y253" s="5" t="n"/>
      <c r="Z253" s="7">
        <f>IF(AND(Y253&gt;0,N253&gt;0), Y253/N253, "")</f>
        <v/>
      </c>
      <c r="AA253" s="7">
        <f>IF(AND(Y253&gt;0,N253&gt;0), N253/(Y253/12), "")</f>
        <v/>
      </c>
      <c r="AB253" s="5">
        <f>IF(N253&gt;0, MAX(N253-S253, 0), "")</f>
        <v/>
      </c>
      <c r="AC253" s="5">
        <f>IF(S253&gt;0, MAX(S253-T253, 0), "")</f>
        <v/>
      </c>
      <c r="AD253">
        <f>IF(V253="", "", IF(V253&gt;1, "Dépassement", IF(V253&gt;=0.9, "À surveiller", "OK")))</f>
        <v/>
      </c>
    </row>
    <row r="254">
      <c r="I254" s="4" t="n"/>
      <c r="J254" s="4" t="n"/>
      <c r="K254" s="4" t="n"/>
      <c r="L254" s="5" t="n"/>
      <c r="M254" s="5" t="n"/>
      <c r="N254" s="5">
        <f>IF(SUM(L254:M254)&gt;0, SUM(L254:M254), "")</f>
        <v/>
      </c>
      <c r="O254" s="5">
        <f>IF(A254&lt;&gt;"", SUMIFS(Dépenses!$K:$K, Dépenses!$B:$B, A254, Dépenses!$C:$C, "CAPEX"), "")</f>
        <v/>
      </c>
      <c r="P254" s="5">
        <f>IF(A254&lt;&gt;"", SUMIFS(Dépenses!$K:$K, Dépenses!$B:$B, A254, Dépenses!$C:$C, "CAPEX", Dépenses!$L:$L, "Payé"), "")</f>
        <v/>
      </c>
      <c r="Q254" s="5">
        <f>IF(A254&lt;&gt;"", SUMIFS(Dépenses!$K:$K, Dépenses!$B:$B, A254, Dépenses!$C:$C, "OPEX"), "")</f>
        <v/>
      </c>
      <c r="R254" s="5">
        <f>IF(A254&lt;&gt;"", SUMIFS(Dépenses!$K:$K, Dépenses!$B:$B, A254, Dépenses!$C:$C, "OPEX", Dépenses!$L:$L, "Payé"), "")</f>
        <v/>
      </c>
      <c r="S254" s="5">
        <f>IF(SUM(O254,Q254)&gt;0, SUM(O254,Q254), "")</f>
        <v/>
      </c>
      <c r="T254" s="5">
        <f>IF(SUM(P254,R254)&gt;0, SUM(P254,R254), "")</f>
        <v/>
      </c>
      <c r="U254" s="5">
        <f>IF(N254&gt;0, S254-N254, "")</f>
        <v/>
      </c>
      <c r="V254" s="6">
        <f>IF(N254&gt;0, S254/N254, "")</f>
        <v/>
      </c>
      <c r="Y254" s="5" t="n"/>
      <c r="Z254" s="7">
        <f>IF(AND(Y254&gt;0,N254&gt;0), Y254/N254, "")</f>
        <v/>
      </c>
      <c r="AA254" s="7">
        <f>IF(AND(Y254&gt;0,N254&gt;0), N254/(Y254/12), "")</f>
        <v/>
      </c>
      <c r="AB254" s="5">
        <f>IF(N254&gt;0, MAX(N254-S254, 0), "")</f>
        <v/>
      </c>
      <c r="AC254" s="5">
        <f>IF(S254&gt;0, MAX(S254-T254, 0), "")</f>
        <v/>
      </c>
      <c r="AD254">
        <f>IF(V254="", "", IF(V254&gt;1, "Dépassement", IF(V254&gt;=0.9, "À surveiller", "OK")))</f>
        <v/>
      </c>
    </row>
    <row r="255">
      <c r="I255" s="4" t="n"/>
      <c r="J255" s="4" t="n"/>
      <c r="K255" s="4" t="n"/>
      <c r="L255" s="5" t="n"/>
      <c r="M255" s="5" t="n"/>
      <c r="N255" s="5">
        <f>IF(SUM(L255:M255)&gt;0, SUM(L255:M255), "")</f>
        <v/>
      </c>
      <c r="O255" s="5">
        <f>IF(A255&lt;&gt;"", SUMIFS(Dépenses!$K:$K, Dépenses!$B:$B, A255, Dépenses!$C:$C, "CAPEX"), "")</f>
        <v/>
      </c>
      <c r="P255" s="5">
        <f>IF(A255&lt;&gt;"", SUMIFS(Dépenses!$K:$K, Dépenses!$B:$B, A255, Dépenses!$C:$C, "CAPEX", Dépenses!$L:$L, "Payé"), "")</f>
        <v/>
      </c>
      <c r="Q255" s="5">
        <f>IF(A255&lt;&gt;"", SUMIFS(Dépenses!$K:$K, Dépenses!$B:$B, A255, Dépenses!$C:$C, "OPEX"), "")</f>
        <v/>
      </c>
      <c r="R255" s="5">
        <f>IF(A255&lt;&gt;"", SUMIFS(Dépenses!$K:$K, Dépenses!$B:$B, A255, Dépenses!$C:$C, "OPEX", Dépenses!$L:$L, "Payé"), "")</f>
        <v/>
      </c>
      <c r="S255" s="5">
        <f>IF(SUM(O255,Q255)&gt;0, SUM(O255,Q255), "")</f>
        <v/>
      </c>
      <c r="T255" s="5">
        <f>IF(SUM(P255,R255)&gt;0, SUM(P255,R255), "")</f>
        <v/>
      </c>
      <c r="U255" s="5">
        <f>IF(N255&gt;0, S255-N255, "")</f>
        <v/>
      </c>
      <c r="V255" s="6">
        <f>IF(N255&gt;0, S255/N255, "")</f>
        <v/>
      </c>
      <c r="Y255" s="5" t="n"/>
      <c r="Z255" s="7">
        <f>IF(AND(Y255&gt;0,N255&gt;0), Y255/N255, "")</f>
        <v/>
      </c>
      <c r="AA255" s="7">
        <f>IF(AND(Y255&gt;0,N255&gt;0), N255/(Y255/12), "")</f>
        <v/>
      </c>
      <c r="AB255" s="5">
        <f>IF(N255&gt;0, MAX(N255-S255, 0), "")</f>
        <v/>
      </c>
      <c r="AC255" s="5">
        <f>IF(S255&gt;0, MAX(S255-T255, 0), "")</f>
        <v/>
      </c>
      <c r="AD255">
        <f>IF(V255="", "", IF(V255&gt;1, "Dépassement", IF(V255&gt;=0.9, "À surveiller", "OK")))</f>
        <v/>
      </c>
    </row>
    <row r="256">
      <c r="I256" s="4" t="n"/>
      <c r="J256" s="4" t="n"/>
      <c r="K256" s="4" t="n"/>
      <c r="L256" s="5" t="n"/>
      <c r="M256" s="5" t="n"/>
      <c r="N256" s="5">
        <f>IF(SUM(L256:M256)&gt;0, SUM(L256:M256), "")</f>
        <v/>
      </c>
      <c r="O256" s="5">
        <f>IF(A256&lt;&gt;"", SUMIFS(Dépenses!$K:$K, Dépenses!$B:$B, A256, Dépenses!$C:$C, "CAPEX"), "")</f>
        <v/>
      </c>
      <c r="P256" s="5">
        <f>IF(A256&lt;&gt;"", SUMIFS(Dépenses!$K:$K, Dépenses!$B:$B, A256, Dépenses!$C:$C, "CAPEX", Dépenses!$L:$L, "Payé"), "")</f>
        <v/>
      </c>
      <c r="Q256" s="5">
        <f>IF(A256&lt;&gt;"", SUMIFS(Dépenses!$K:$K, Dépenses!$B:$B, A256, Dépenses!$C:$C, "OPEX"), "")</f>
        <v/>
      </c>
      <c r="R256" s="5">
        <f>IF(A256&lt;&gt;"", SUMIFS(Dépenses!$K:$K, Dépenses!$B:$B, A256, Dépenses!$C:$C, "OPEX", Dépenses!$L:$L, "Payé"), "")</f>
        <v/>
      </c>
      <c r="S256" s="5">
        <f>IF(SUM(O256,Q256)&gt;0, SUM(O256,Q256), "")</f>
        <v/>
      </c>
      <c r="T256" s="5">
        <f>IF(SUM(P256,R256)&gt;0, SUM(P256,R256), "")</f>
        <v/>
      </c>
      <c r="U256" s="5">
        <f>IF(N256&gt;0, S256-N256, "")</f>
        <v/>
      </c>
      <c r="V256" s="6">
        <f>IF(N256&gt;0, S256/N256, "")</f>
        <v/>
      </c>
      <c r="Y256" s="5" t="n"/>
      <c r="Z256" s="7">
        <f>IF(AND(Y256&gt;0,N256&gt;0), Y256/N256, "")</f>
        <v/>
      </c>
      <c r="AA256" s="7">
        <f>IF(AND(Y256&gt;0,N256&gt;0), N256/(Y256/12), "")</f>
        <v/>
      </c>
      <c r="AB256" s="5">
        <f>IF(N256&gt;0, MAX(N256-S256, 0), "")</f>
        <v/>
      </c>
      <c r="AC256" s="5">
        <f>IF(S256&gt;0, MAX(S256-T256, 0), "")</f>
        <v/>
      </c>
      <c r="AD256">
        <f>IF(V256="", "", IF(V256&gt;1, "Dépassement", IF(V256&gt;=0.9, "À surveiller", "OK")))</f>
        <v/>
      </c>
    </row>
    <row r="257">
      <c r="I257" s="4" t="n"/>
      <c r="J257" s="4" t="n"/>
      <c r="K257" s="4" t="n"/>
      <c r="L257" s="5" t="n"/>
      <c r="M257" s="5" t="n"/>
      <c r="N257" s="5">
        <f>IF(SUM(L257:M257)&gt;0, SUM(L257:M257), "")</f>
        <v/>
      </c>
      <c r="O257" s="5">
        <f>IF(A257&lt;&gt;"", SUMIFS(Dépenses!$K:$K, Dépenses!$B:$B, A257, Dépenses!$C:$C, "CAPEX"), "")</f>
        <v/>
      </c>
      <c r="P257" s="5">
        <f>IF(A257&lt;&gt;"", SUMIFS(Dépenses!$K:$K, Dépenses!$B:$B, A257, Dépenses!$C:$C, "CAPEX", Dépenses!$L:$L, "Payé"), "")</f>
        <v/>
      </c>
      <c r="Q257" s="5">
        <f>IF(A257&lt;&gt;"", SUMIFS(Dépenses!$K:$K, Dépenses!$B:$B, A257, Dépenses!$C:$C, "OPEX"), "")</f>
        <v/>
      </c>
      <c r="R257" s="5">
        <f>IF(A257&lt;&gt;"", SUMIFS(Dépenses!$K:$K, Dépenses!$B:$B, A257, Dépenses!$C:$C, "OPEX", Dépenses!$L:$L, "Payé"), "")</f>
        <v/>
      </c>
      <c r="S257" s="5">
        <f>IF(SUM(O257,Q257)&gt;0, SUM(O257,Q257), "")</f>
        <v/>
      </c>
      <c r="T257" s="5">
        <f>IF(SUM(P257,R257)&gt;0, SUM(P257,R257), "")</f>
        <v/>
      </c>
      <c r="U257" s="5">
        <f>IF(N257&gt;0, S257-N257, "")</f>
        <v/>
      </c>
      <c r="V257" s="6">
        <f>IF(N257&gt;0, S257/N257, "")</f>
        <v/>
      </c>
      <c r="Y257" s="5" t="n"/>
      <c r="Z257" s="7">
        <f>IF(AND(Y257&gt;0,N257&gt;0), Y257/N257, "")</f>
        <v/>
      </c>
      <c r="AA257" s="7">
        <f>IF(AND(Y257&gt;0,N257&gt;0), N257/(Y257/12), "")</f>
        <v/>
      </c>
      <c r="AB257" s="5">
        <f>IF(N257&gt;0, MAX(N257-S257, 0), "")</f>
        <v/>
      </c>
      <c r="AC257" s="5">
        <f>IF(S257&gt;0, MAX(S257-T257, 0), "")</f>
        <v/>
      </c>
      <c r="AD257">
        <f>IF(V257="", "", IF(V257&gt;1, "Dépassement", IF(V257&gt;=0.9, "À surveiller", "OK")))</f>
        <v/>
      </c>
    </row>
    <row r="258">
      <c r="I258" s="4" t="n"/>
      <c r="J258" s="4" t="n"/>
      <c r="K258" s="4" t="n"/>
      <c r="L258" s="5" t="n"/>
      <c r="M258" s="5" t="n"/>
      <c r="N258" s="5">
        <f>IF(SUM(L258:M258)&gt;0, SUM(L258:M258), "")</f>
        <v/>
      </c>
      <c r="O258" s="5">
        <f>IF(A258&lt;&gt;"", SUMIFS(Dépenses!$K:$K, Dépenses!$B:$B, A258, Dépenses!$C:$C, "CAPEX"), "")</f>
        <v/>
      </c>
      <c r="P258" s="5">
        <f>IF(A258&lt;&gt;"", SUMIFS(Dépenses!$K:$K, Dépenses!$B:$B, A258, Dépenses!$C:$C, "CAPEX", Dépenses!$L:$L, "Payé"), "")</f>
        <v/>
      </c>
      <c r="Q258" s="5">
        <f>IF(A258&lt;&gt;"", SUMIFS(Dépenses!$K:$K, Dépenses!$B:$B, A258, Dépenses!$C:$C, "OPEX"), "")</f>
        <v/>
      </c>
      <c r="R258" s="5">
        <f>IF(A258&lt;&gt;"", SUMIFS(Dépenses!$K:$K, Dépenses!$B:$B, A258, Dépenses!$C:$C, "OPEX", Dépenses!$L:$L, "Payé"), "")</f>
        <v/>
      </c>
      <c r="S258" s="5">
        <f>IF(SUM(O258,Q258)&gt;0, SUM(O258,Q258), "")</f>
        <v/>
      </c>
      <c r="T258" s="5">
        <f>IF(SUM(P258,R258)&gt;0, SUM(P258,R258), "")</f>
        <v/>
      </c>
      <c r="U258" s="5">
        <f>IF(N258&gt;0, S258-N258, "")</f>
        <v/>
      </c>
      <c r="V258" s="6">
        <f>IF(N258&gt;0, S258/N258, "")</f>
        <v/>
      </c>
      <c r="Y258" s="5" t="n"/>
      <c r="Z258" s="7">
        <f>IF(AND(Y258&gt;0,N258&gt;0), Y258/N258, "")</f>
        <v/>
      </c>
      <c r="AA258" s="7">
        <f>IF(AND(Y258&gt;0,N258&gt;0), N258/(Y258/12), "")</f>
        <v/>
      </c>
      <c r="AB258" s="5">
        <f>IF(N258&gt;0, MAX(N258-S258, 0), "")</f>
        <v/>
      </c>
      <c r="AC258" s="5">
        <f>IF(S258&gt;0, MAX(S258-T258, 0), "")</f>
        <v/>
      </c>
      <c r="AD258">
        <f>IF(V258="", "", IF(V258&gt;1, "Dépassement", IF(V258&gt;=0.9, "À surveiller", "OK")))</f>
        <v/>
      </c>
    </row>
    <row r="259">
      <c r="I259" s="4" t="n"/>
      <c r="J259" s="4" t="n"/>
      <c r="K259" s="4" t="n"/>
      <c r="L259" s="5" t="n"/>
      <c r="M259" s="5" t="n"/>
      <c r="N259" s="5">
        <f>IF(SUM(L259:M259)&gt;0, SUM(L259:M259), "")</f>
        <v/>
      </c>
      <c r="O259" s="5">
        <f>IF(A259&lt;&gt;"", SUMIFS(Dépenses!$K:$K, Dépenses!$B:$B, A259, Dépenses!$C:$C, "CAPEX"), "")</f>
        <v/>
      </c>
      <c r="P259" s="5">
        <f>IF(A259&lt;&gt;"", SUMIFS(Dépenses!$K:$K, Dépenses!$B:$B, A259, Dépenses!$C:$C, "CAPEX", Dépenses!$L:$L, "Payé"), "")</f>
        <v/>
      </c>
      <c r="Q259" s="5">
        <f>IF(A259&lt;&gt;"", SUMIFS(Dépenses!$K:$K, Dépenses!$B:$B, A259, Dépenses!$C:$C, "OPEX"), "")</f>
        <v/>
      </c>
      <c r="R259" s="5">
        <f>IF(A259&lt;&gt;"", SUMIFS(Dépenses!$K:$K, Dépenses!$B:$B, A259, Dépenses!$C:$C, "OPEX", Dépenses!$L:$L, "Payé"), "")</f>
        <v/>
      </c>
      <c r="S259" s="5">
        <f>IF(SUM(O259,Q259)&gt;0, SUM(O259,Q259), "")</f>
        <v/>
      </c>
      <c r="T259" s="5">
        <f>IF(SUM(P259,R259)&gt;0, SUM(P259,R259), "")</f>
        <v/>
      </c>
      <c r="U259" s="5">
        <f>IF(N259&gt;0, S259-N259, "")</f>
        <v/>
      </c>
      <c r="V259" s="6">
        <f>IF(N259&gt;0, S259/N259, "")</f>
        <v/>
      </c>
      <c r="Y259" s="5" t="n"/>
      <c r="Z259" s="7">
        <f>IF(AND(Y259&gt;0,N259&gt;0), Y259/N259, "")</f>
        <v/>
      </c>
      <c r="AA259" s="7">
        <f>IF(AND(Y259&gt;0,N259&gt;0), N259/(Y259/12), "")</f>
        <v/>
      </c>
      <c r="AB259" s="5">
        <f>IF(N259&gt;0, MAX(N259-S259, 0), "")</f>
        <v/>
      </c>
      <c r="AC259" s="5">
        <f>IF(S259&gt;0, MAX(S259-T259, 0), "")</f>
        <v/>
      </c>
      <c r="AD259">
        <f>IF(V259="", "", IF(V259&gt;1, "Dépassement", IF(V259&gt;=0.9, "À surveiller", "OK")))</f>
        <v/>
      </c>
    </row>
    <row r="260">
      <c r="I260" s="4" t="n"/>
      <c r="J260" s="4" t="n"/>
      <c r="K260" s="4" t="n"/>
      <c r="L260" s="5" t="n"/>
      <c r="M260" s="5" t="n"/>
      <c r="N260" s="5">
        <f>IF(SUM(L260:M260)&gt;0, SUM(L260:M260), "")</f>
        <v/>
      </c>
      <c r="O260" s="5">
        <f>IF(A260&lt;&gt;"", SUMIFS(Dépenses!$K:$K, Dépenses!$B:$B, A260, Dépenses!$C:$C, "CAPEX"), "")</f>
        <v/>
      </c>
      <c r="P260" s="5">
        <f>IF(A260&lt;&gt;"", SUMIFS(Dépenses!$K:$K, Dépenses!$B:$B, A260, Dépenses!$C:$C, "CAPEX", Dépenses!$L:$L, "Payé"), "")</f>
        <v/>
      </c>
      <c r="Q260" s="5">
        <f>IF(A260&lt;&gt;"", SUMIFS(Dépenses!$K:$K, Dépenses!$B:$B, A260, Dépenses!$C:$C, "OPEX"), "")</f>
        <v/>
      </c>
      <c r="R260" s="5">
        <f>IF(A260&lt;&gt;"", SUMIFS(Dépenses!$K:$K, Dépenses!$B:$B, A260, Dépenses!$C:$C, "OPEX", Dépenses!$L:$L, "Payé"), "")</f>
        <v/>
      </c>
      <c r="S260" s="5">
        <f>IF(SUM(O260,Q260)&gt;0, SUM(O260,Q260), "")</f>
        <v/>
      </c>
      <c r="T260" s="5">
        <f>IF(SUM(P260,R260)&gt;0, SUM(P260,R260), "")</f>
        <v/>
      </c>
      <c r="U260" s="5">
        <f>IF(N260&gt;0, S260-N260, "")</f>
        <v/>
      </c>
      <c r="V260" s="6">
        <f>IF(N260&gt;0, S260/N260, "")</f>
        <v/>
      </c>
      <c r="Y260" s="5" t="n"/>
      <c r="Z260" s="7">
        <f>IF(AND(Y260&gt;0,N260&gt;0), Y260/N260, "")</f>
        <v/>
      </c>
      <c r="AA260" s="7">
        <f>IF(AND(Y260&gt;0,N260&gt;0), N260/(Y260/12), "")</f>
        <v/>
      </c>
      <c r="AB260" s="5">
        <f>IF(N260&gt;0, MAX(N260-S260, 0), "")</f>
        <v/>
      </c>
      <c r="AC260" s="5">
        <f>IF(S260&gt;0, MAX(S260-T260, 0), "")</f>
        <v/>
      </c>
      <c r="AD260">
        <f>IF(V260="", "", IF(V260&gt;1, "Dépassement", IF(V260&gt;=0.9, "À surveiller", "OK")))</f>
        <v/>
      </c>
    </row>
    <row r="261">
      <c r="I261" s="4" t="n"/>
      <c r="J261" s="4" t="n"/>
      <c r="K261" s="4" t="n"/>
      <c r="L261" s="5" t="n"/>
      <c r="M261" s="5" t="n"/>
      <c r="N261" s="5">
        <f>IF(SUM(L261:M261)&gt;0, SUM(L261:M261), "")</f>
        <v/>
      </c>
      <c r="O261" s="5">
        <f>IF(A261&lt;&gt;"", SUMIFS(Dépenses!$K:$K, Dépenses!$B:$B, A261, Dépenses!$C:$C, "CAPEX"), "")</f>
        <v/>
      </c>
      <c r="P261" s="5">
        <f>IF(A261&lt;&gt;"", SUMIFS(Dépenses!$K:$K, Dépenses!$B:$B, A261, Dépenses!$C:$C, "CAPEX", Dépenses!$L:$L, "Payé"), "")</f>
        <v/>
      </c>
      <c r="Q261" s="5">
        <f>IF(A261&lt;&gt;"", SUMIFS(Dépenses!$K:$K, Dépenses!$B:$B, A261, Dépenses!$C:$C, "OPEX"), "")</f>
        <v/>
      </c>
      <c r="R261" s="5">
        <f>IF(A261&lt;&gt;"", SUMIFS(Dépenses!$K:$K, Dépenses!$B:$B, A261, Dépenses!$C:$C, "OPEX", Dépenses!$L:$L, "Payé"), "")</f>
        <v/>
      </c>
      <c r="S261" s="5">
        <f>IF(SUM(O261,Q261)&gt;0, SUM(O261,Q261), "")</f>
        <v/>
      </c>
      <c r="T261" s="5">
        <f>IF(SUM(P261,R261)&gt;0, SUM(P261,R261), "")</f>
        <v/>
      </c>
      <c r="U261" s="5">
        <f>IF(N261&gt;0, S261-N261, "")</f>
        <v/>
      </c>
      <c r="V261" s="6">
        <f>IF(N261&gt;0, S261/N261, "")</f>
        <v/>
      </c>
      <c r="Y261" s="5" t="n"/>
      <c r="Z261" s="7">
        <f>IF(AND(Y261&gt;0,N261&gt;0), Y261/N261, "")</f>
        <v/>
      </c>
      <c r="AA261" s="7">
        <f>IF(AND(Y261&gt;0,N261&gt;0), N261/(Y261/12), "")</f>
        <v/>
      </c>
      <c r="AB261" s="5">
        <f>IF(N261&gt;0, MAX(N261-S261, 0), "")</f>
        <v/>
      </c>
      <c r="AC261" s="5">
        <f>IF(S261&gt;0, MAX(S261-T261, 0), "")</f>
        <v/>
      </c>
      <c r="AD261">
        <f>IF(V261="", "", IF(V261&gt;1, "Dépassement", IF(V261&gt;=0.9, "À surveiller", "OK")))</f>
        <v/>
      </c>
    </row>
    <row r="262">
      <c r="I262" s="4" t="n"/>
      <c r="J262" s="4" t="n"/>
      <c r="K262" s="4" t="n"/>
      <c r="L262" s="5" t="n"/>
      <c r="M262" s="5" t="n"/>
      <c r="N262" s="5">
        <f>IF(SUM(L262:M262)&gt;0, SUM(L262:M262), "")</f>
        <v/>
      </c>
      <c r="O262" s="5">
        <f>IF(A262&lt;&gt;"", SUMIFS(Dépenses!$K:$K, Dépenses!$B:$B, A262, Dépenses!$C:$C, "CAPEX"), "")</f>
        <v/>
      </c>
      <c r="P262" s="5">
        <f>IF(A262&lt;&gt;"", SUMIFS(Dépenses!$K:$K, Dépenses!$B:$B, A262, Dépenses!$C:$C, "CAPEX", Dépenses!$L:$L, "Payé"), "")</f>
        <v/>
      </c>
      <c r="Q262" s="5">
        <f>IF(A262&lt;&gt;"", SUMIFS(Dépenses!$K:$K, Dépenses!$B:$B, A262, Dépenses!$C:$C, "OPEX"), "")</f>
        <v/>
      </c>
      <c r="R262" s="5">
        <f>IF(A262&lt;&gt;"", SUMIFS(Dépenses!$K:$K, Dépenses!$B:$B, A262, Dépenses!$C:$C, "OPEX", Dépenses!$L:$L, "Payé"), "")</f>
        <v/>
      </c>
      <c r="S262" s="5">
        <f>IF(SUM(O262,Q262)&gt;0, SUM(O262,Q262), "")</f>
        <v/>
      </c>
      <c r="T262" s="5">
        <f>IF(SUM(P262,R262)&gt;0, SUM(P262,R262), "")</f>
        <v/>
      </c>
      <c r="U262" s="5">
        <f>IF(N262&gt;0, S262-N262, "")</f>
        <v/>
      </c>
      <c r="V262" s="6">
        <f>IF(N262&gt;0, S262/N262, "")</f>
        <v/>
      </c>
      <c r="Y262" s="5" t="n"/>
      <c r="Z262" s="7">
        <f>IF(AND(Y262&gt;0,N262&gt;0), Y262/N262, "")</f>
        <v/>
      </c>
      <c r="AA262" s="7">
        <f>IF(AND(Y262&gt;0,N262&gt;0), N262/(Y262/12), "")</f>
        <v/>
      </c>
      <c r="AB262" s="5">
        <f>IF(N262&gt;0, MAX(N262-S262, 0), "")</f>
        <v/>
      </c>
      <c r="AC262" s="5">
        <f>IF(S262&gt;0, MAX(S262-T262, 0), "")</f>
        <v/>
      </c>
      <c r="AD262">
        <f>IF(V262="", "", IF(V262&gt;1, "Dépassement", IF(V262&gt;=0.9, "À surveiller", "OK")))</f>
        <v/>
      </c>
    </row>
    <row r="263">
      <c r="I263" s="4" t="n"/>
      <c r="J263" s="4" t="n"/>
      <c r="K263" s="4" t="n"/>
      <c r="L263" s="5" t="n"/>
      <c r="M263" s="5" t="n"/>
      <c r="N263" s="5">
        <f>IF(SUM(L263:M263)&gt;0, SUM(L263:M263), "")</f>
        <v/>
      </c>
      <c r="O263" s="5">
        <f>IF(A263&lt;&gt;"", SUMIFS(Dépenses!$K:$K, Dépenses!$B:$B, A263, Dépenses!$C:$C, "CAPEX"), "")</f>
        <v/>
      </c>
      <c r="P263" s="5">
        <f>IF(A263&lt;&gt;"", SUMIFS(Dépenses!$K:$K, Dépenses!$B:$B, A263, Dépenses!$C:$C, "CAPEX", Dépenses!$L:$L, "Payé"), "")</f>
        <v/>
      </c>
      <c r="Q263" s="5">
        <f>IF(A263&lt;&gt;"", SUMIFS(Dépenses!$K:$K, Dépenses!$B:$B, A263, Dépenses!$C:$C, "OPEX"), "")</f>
        <v/>
      </c>
      <c r="R263" s="5">
        <f>IF(A263&lt;&gt;"", SUMIFS(Dépenses!$K:$K, Dépenses!$B:$B, A263, Dépenses!$C:$C, "OPEX", Dépenses!$L:$L, "Payé"), "")</f>
        <v/>
      </c>
      <c r="S263" s="5">
        <f>IF(SUM(O263,Q263)&gt;0, SUM(O263,Q263), "")</f>
        <v/>
      </c>
      <c r="T263" s="5">
        <f>IF(SUM(P263,R263)&gt;0, SUM(P263,R263), "")</f>
        <v/>
      </c>
      <c r="U263" s="5">
        <f>IF(N263&gt;0, S263-N263, "")</f>
        <v/>
      </c>
      <c r="V263" s="6">
        <f>IF(N263&gt;0, S263/N263, "")</f>
        <v/>
      </c>
      <c r="Y263" s="5" t="n"/>
      <c r="Z263" s="7">
        <f>IF(AND(Y263&gt;0,N263&gt;0), Y263/N263, "")</f>
        <v/>
      </c>
      <c r="AA263" s="7">
        <f>IF(AND(Y263&gt;0,N263&gt;0), N263/(Y263/12), "")</f>
        <v/>
      </c>
      <c r="AB263" s="5">
        <f>IF(N263&gt;0, MAX(N263-S263, 0), "")</f>
        <v/>
      </c>
      <c r="AC263" s="5">
        <f>IF(S263&gt;0, MAX(S263-T263, 0), "")</f>
        <v/>
      </c>
      <c r="AD263">
        <f>IF(V263="", "", IF(V263&gt;1, "Dépassement", IF(V263&gt;=0.9, "À surveiller", "OK")))</f>
        <v/>
      </c>
    </row>
    <row r="264">
      <c r="I264" s="4" t="n"/>
      <c r="J264" s="4" t="n"/>
      <c r="K264" s="4" t="n"/>
      <c r="L264" s="5" t="n"/>
      <c r="M264" s="5" t="n"/>
      <c r="N264" s="5">
        <f>IF(SUM(L264:M264)&gt;0, SUM(L264:M264), "")</f>
        <v/>
      </c>
      <c r="O264" s="5">
        <f>IF(A264&lt;&gt;"", SUMIFS(Dépenses!$K:$K, Dépenses!$B:$B, A264, Dépenses!$C:$C, "CAPEX"), "")</f>
        <v/>
      </c>
      <c r="P264" s="5">
        <f>IF(A264&lt;&gt;"", SUMIFS(Dépenses!$K:$K, Dépenses!$B:$B, A264, Dépenses!$C:$C, "CAPEX", Dépenses!$L:$L, "Payé"), "")</f>
        <v/>
      </c>
      <c r="Q264" s="5">
        <f>IF(A264&lt;&gt;"", SUMIFS(Dépenses!$K:$K, Dépenses!$B:$B, A264, Dépenses!$C:$C, "OPEX"), "")</f>
        <v/>
      </c>
      <c r="R264" s="5">
        <f>IF(A264&lt;&gt;"", SUMIFS(Dépenses!$K:$K, Dépenses!$B:$B, A264, Dépenses!$C:$C, "OPEX", Dépenses!$L:$L, "Payé"), "")</f>
        <v/>
      </c>
      <c r="S264" s="5">
        <f>IF(SUM(O264,Q264)&gt;0, SUM(O264,Q264), "")</f>
        <v/>
      </c>
      <c r="T264" s="5">
        <f>IF(SUM(P264,R264)&gt;0, SUM(P264,R264), "")</f>
        <v/>
      </c>
      <c r="U264" s="5">
        <f>IF(N264&gt;0, S264-N264, "")</f>
        <v/>
      </c>
      <c r="V264" s="6">
        <f>IF(N264&gt;0, S264/N264, "")</f>
        <v/>
      </c>
      <c r="Y264" s="5" t="n"/>
      <c r="Z264" s="7">
        <f>IF(AND(Y264&gt;0,N264&gt;0), Y264/N264, "")</f>
        <v/>
      </c>
      <c r="AA264" s="7">
        <f>IF(AND(Y264&gt;0,N264&gt;0), N264/(Y264/12), "")</f>
        <v/>
      </c>
      <c r="AB264" s="5">
        <f>IF(N264&gt;0, MAX(N264-S264, 0), "")</f>
        <v/>
      </c>
      <c r="AC264" s="5">
        <f>IF(S264&gt;0, MAX(S264-T264, 0), "")</f>
        <v/>
      </c>
      <c r="AD264">
        <f>IF(V264="", "", IF(V264&gt;1, "Dépassement", IF(V264&gt;=0.9, "À surveiller", "OK")))</f>
        <v/>
      </c>
    </row>
    <row r="265">
      <c r="I265" s="4" t="n"/>
      <c r="J265" s="4" t="n"/>
      <c r="K265" s="4" t="n"/>
      <c r="L265" s="5" t="n"/>
      <c r="M265" s="5" t="n"/>
      <c r="N265" s="5">
        <f>IF(SUM(L265:M265)&gt;0, SUM(L265:M265), "")</f>
        <v/>
      </c>
      <c r="O265" s="5">
        <f>IF(A265&lt;&gt;"", SUMIFS(Dépenses!$K:$K, Dépenses!$B:$B, A265, Dépenses!$C:$C, "CAPEX"), "")</f>
        <v/>
      </c>
      <c r="P265" s="5">
        <f>IF(A265&lt;&gt;"", SUMIFS(Dépenses!$K:$K, Dépenses!$B:$B, A265, Dépenses!$C:$C, "CAPEX", Dépenses!$L:$L, "Payé"), "")</f>
        <v/>
      </c>
      <c r="Q265" s="5">
        <f>IF(A265&lt;&gt;"", SUMIFS(Dépenses!$K:$K, Dépenses!$B:$B, A265, Dépenses!$C:$C, "OPEX"), "")</f>
        <v/>
      </c>
      <c r="R265" s="5">
        <f>IF(A265&lt;&gt;"", SUMIFS(Dépenses!$K:$K, Dépenses!$B:$B, A265, Dépenses!$C:$C, "OPEX", Dépenses!$L:$L, "Payé"), "")</f>
        <v/>
      </c>
      <c r="S265" s="5">
        <f>IF(SUM(O265,Q265)&gt;0, SUM(O265,Q265), "")</f>
        <v/>
      </c>
      <c r="T265" s="5">
        <f>IF(SUM(P265,R265)&gt;0, SUM(P265,R265), "")</f>
        <v/>
      </c>
      <c r="U265" s="5">
        <f>IF(N265&gt;0, S265-N265, "")</f>
        <v/>
      </c>
      <c r="V265" s="6">
        <f>IF(N265&gt;0, S265/N265, "")</f>
        <v/>
      </c>
      <c r="Y265" s="5" t="n"/>
      <c r="Z265" s="7">
        <f>IF(AND(Y265&gt;0,N265&gt;0), Y265/N265, "")</f>
        <v/>
      </c>
      <c r="AA265" s="7">
        <f>IF(AND(Y265&gt;0,N265&gt;0), N265/(Y265/12), "")</f>
        <v/>
      </c>
      <c r="AB265" s="5">
        <f>IF(N265&gt;0, MAX(N265-S265, 0), "")</f>
        <v/>
      </c>
      <c r="AC265" s="5">
        <f>IF(S265&gt;0, MAX(S265-T265, 0), "")</f>
        <v/>
      </c>
      <c r="AD265">
        <f>IF(V265="", "", IF(V265&gt;1, "Dépassement", IF(V265&gt;=0.9, "À surveiller", "OK")))</f>
        <v/>
      </c>
    </row>
    <row r="266">
      <c r="I266" s="4" t="n"/>
      <c r="J266" s="4" t="n"/>
      <c r="K266" s="4" t="n"/>
      <c r="L266" s="5" t="n"/>
      <c r="M266" s="5" t="n"/>
      <c r="N266" s="5">
        <f>IF(SUM(L266:M266)&gt;0, SUM(L266:M266), "")</f>
        <v/>
      </c>
      <c r="O266" s="5">
        <f>IF(A266&lt;&gt;"", SUMIFS(Dépenses!$K:$K, Dépenses!$B:$B, A266, Dépenses!$C:$C, "CAPEX"), "")</f>
        <v/>
      </c>
      <c r="P266" s="5">
        <f>IF(A266&lt;&gt;"", SUMIFS(Dépenses!$K:$K, Dépenses!$B:$B, A266, Dépenses!$C:$C, "CAPEX", Dépenses!$L:$L, "Payé"), "")</f>
        <v/>
      </c>
      <c r="Q266" s="5">
        <f>IF(A266&lt;&gt;"", SUMIFS(Dépenses!$K:$K, Dépenses!$B:$B, A266, Dépenses!$C:$C, "OPEX"), "")</f>
        <v/>
      </c>
      <c r="R266" s="5">
        <f>IF(A266&lt;&gt;"", SUMIFS(Dépenses!$K:$K, Dépenses!$B:$B, A266, Dépenses!$C:$C, "OPEX", Dépenses!$L:$L, "Payé"), "")</f>
        <v/>
      </c>
      <c r="S266" s="5">
        <f>IF(SUM(O266,Q266)&gt;0, SUM(O266,Q266), "")</f>
        <v/>
      </c>
      <c r="T266" s="5">
        <f>IF(SUM(P266,R266)&gt;0, SUM(P266,R266), "")</f>
        <v/>
      </c>
      <c r="U266" s="5">
        <f>IF(N266&gt;0, S266-N266, "")</f>
        <v/>
      </c>
      <c r="V266" s="6">
        <f>IF(N266&gt;0, S266/N266, "")</f>
        <v/>
      </c>
      <c r="Y266" s="5" t="n"/>
      <c r="Z266" s="7">
        <f>IF(AND(Y266&gt;0,N266&gt;0), Y266/N266, "")</f>
        <v/>
      </c>
      <c r="AA266" s="7">
        <f>IF(AND(Y266&gt;0,N266&gt;0), N266/(Y266/12), "")</f>
        <v/>
      </c>
      <c r="AB266" s="5">
        <f>IF(N266&gt;0, MAX(N266-S266, 0), "")</f>
        <v/>
      </c>
      <c r="AC266" s="5">
        <f>IF(S266&gt;0, MAX(S266-T266, 0), "")</f>
        <v/>
      </c>
      <c r="AD266">
        <f>IF(V266="", "", IF(V266&gt;1, "Dépassement", IF(V266&gt;=0.9, "À surveiller", "OK")))</f>
        <v/>
      </c>
    </row>
    <row r="267">
      <c r="I267" s="4" t="n"/>
      <c r="J267" s="4" t="n"/>
      <c r="K267" s="4" t="n"/>
      <c r="L267" s="5" t="n"/>
      <c r="M267" s="5" t="n"/>
      <c r="N267" s="5">
        <f>IF(SUM(L267:M267)&gt;0, SUM(L267:M267), "")</f>
        <v/>
      </c>
      <c r="O267" s="5">
        <f>IF(A267&lt;&gt;"", SUMIFS(Dépenses!$K:$K, Dépenses!$B:$B, A267, Dépenses!$C:$C, "CAPEX"), "")</f>
        <v/>
      </c>
      <c r="P267" s="5">
        <f>IF(A267&lt;&gt;"", SUMIFS(Dépenses!$K:$K, Dépenses!$B:$B, A267, Dépenses!$C:$C, "CAPEX", Dépenses!$L:$L, "Payé"), "")</f>
        <v/>
      </c>
      <c r="Q267" s="5">
        <f>IF(A267&lt;&gt;"", SUMIFS(Dépenses!$K:$K, Dépenses!$B:$B, A267, Dépenses!$C:$C, "OPEX"), "")</f>
        <v/>
      </c>
      <c r="R267" s="5">
        <f>IF(A267&lt;&gt;"", SUMIFS(Dépenses!$K:$K, Dépenses!$B:$B, A267, Dépenses!$C:$C, "OPEX", Dépenses!$L:$L, "Payé"), "")</f>
        <v/>
      </c>
      <c r="S267" s="5">
        <f>IF(SUM(O267,Q267)&gt;0, SUM(O267,Q267), "")</f>
        <v/>
      </c>
      <c r="T267" s="5">
        <f>IF(SUM(P267,R267)&gt;0, SUM(P267,R267), "")</f>
        <v/>
      </c>
      <c r="U267" s="5">
        <f>IF(N267&gt;0, S267-N267, "")</f>
        <v/>
      </c>
      <c r="V267" s="6">
        <f>IF(N267&gt;0, S267/N267, "")</f>
        <v/>
      </c>
      <c r="Y267" s="5" t="n"/>
      <c r="Z267" s="7">
        <f>IF(AND(Y267&gt;0,N267&gt;0), Y267/N267, "")</f>
        <v/>
      </c>
      <c r="AA267" s="7">
        <f>IF(AND(Y267&gt;0,N267&gt;0), N267/(Y267/12), "")</f>
        <v/>
      </c>
      <c r="AB267" s="5">
        <f>IF(N267&gt;0, MAX(N267-S267, 0), "")</f>
        <v/>
      </c>
      <c r="AC267" s="5">
        <f>IF(S267&gt;0, MAX(S267-T267, 0), "")</f>
        <v/>
      </c>
      <c r="AD267">
        <f>IF(V267="", "", IF(V267&gt;1, "Dépassement", IF(V267&gt;=0.9, "À surveiller", "OK")))</f>
        <v/>
      </c>
    </row>
    <row r="268">
      <c r="I268" s="4" t="n"/>
      <c r="J268" s="4" t="n"/>
      <c r="K268" s="4" t="n"/>
      <c r="L268" s="5" t="n"/>
      <c r="M268" s="5" t="n"/>
      <c r="N268" s="5">
        <f>IF(SUM(L268:M268)&gt;0, SUM(L268:M268), "")</f>
        <v/>
      </c>
      <c r="O268" s="5">
        <f>IF(A268&lt;&gt;"", SUMIFS(Dépenses!$K:$K, Dépenses!$B:$B, A268, Dépenses!$C:$C, "CAPEX"), "")</f>
        <v/>
      </c>
      <c r="P268" s="5">
        <f>IF(A268&lt;&gt;"", SUMIFS(Dépenses!$K:$K, Dépenses!$B:$B, A268, Dépenses!$C:$C, "CAPEX", Dépenses!$L:$L, "Payé"), "")</f>
        <v/>
      </c>
      <c r="Q268" s="5">
        <f>IF(A268&lt;&gt;"", SUMIFS(Dépenses!$K:$K, Dépenses!$B:$B, A268, Dépenses!$C:$C, "OPEX"), "")</f>
        <v/>
      </c>
      <c r="R268" s="5">
        <f>IF(A268&lt;&gt;"", SUMIFS(Dépenses!$K:$K, Dépenses!$B:$B, A268, Dépenses!$C:$C, "OPEX", Dépenses!$L:$L, "Payé"), "")</f>
        <v/>
      </c>
      <c r="S268" s="5">
        <f>IF(SUM(O268,Q268)&gt;0, SUM(O268,Q268), "")</f>
        <v/>
      </c>
      <c r="T268" s="5">
        <f>IF(SUM(P268,R268)&gt;0, SUM(P268,R268), "")</f>
        <v/>
      </c>
      <c r="U268" s="5">
        <f>IF(N268&gt;0, S268-N268, "")</f>
        <v/>
      </c>
      <c r="V268" s="6">
        <f>IF(N268&gt;0, S268/N268, "")</f>
        <v/>
      </c>
      <c r="Y268" s="5" t="n"/>
      <c r="Z268" s="7">
        <f>IF(AND(Y268&gt;0,N268&gt;0), Y268/N268, "")</f>
        <v/>
      </c>
      <c r="AA268" s="7">
        <f>IF(AND(Y268&gt;0,N268&gt;0), N268/(Y268/12), "")</f>
        <v/>
      </c>
      <c r="AB268" s="5">
        <f>IF(N268&gt;0, MAX(N268-S268, 0), "")</f>
        <v/>
      </c>
      <c r="AC268" s="5">
        <f>IF(S268&gt;0, MAX(S268-T268, 0), "")</f>
        <v/>
      </c>
      <c r="AD268">
        <f>IF(V268="", "", IF(V268&gt;1, "Dépassement", IF(V268&gt;=0.9, "À surveiller", "OK")))</f>
        <v/>
      </c>
    </row>
    <row r="269">
      <c r="I269" s="4" t="n"/>
      <c r="J269" s="4" t="n"/>
      <c r="K269" s="4" t="n"/>
      <c r="L269" s="5" t="n"/>
      <c r="M269" s="5" t="n"/>
      <c r="N269" s="5">
        <f>IF(SUM(L269:M269)&gt;0, SUM(L269:M269), "")</f>
        <v/>
      </c>
      <c r="O269" s="5">
        <f>IF(A269&lt;&gt;"", SUMIFS(Dépenses!$K:$K, Dépenses!$B:$B, A269, Dépenses!$C:$C, "CAPEX"), "")</f>
        <v/>
      </c>
      <c r="P269" s="5">
        <f>IF(A269&lt;&gt;"", SUMIFS(Dépenses!$K:$K, Dépenses!$B:$B, A269, Dépenses!$C:$C, "CAPEX", Dépenses!$L:$L, "Payé"), "")</f>
        <v/>
      </c>
      <c r="Q269" s="5">
        <f>IF(A269&lt;&gt;"", SUMIFS(Dépenses!$K:$K, Dépenses!$B:$B, A269, Dépenses!$C:$C, "OPEX"), "")</f>
        <v/>
      </c>
      <c r="R269" s="5">
        <f>IF(A269&lt;&gt;"", SUMIFS(Dépenses!$K:$K, Dépenses!$B:$B, A269, Dépenses!$C:$C, "OPEX", Dépenses!$L:$L, "Payé"), "")</f>
        <v/>
      </c>
      <c r="S269" s="5">
        <f>IF(SUM(O269,Q269)&gt;0, SUM(O269,Q269), "")</f>
        <v/>
      </c>
      <c r="T269" s="5">
        <f>IF(SUM(P269,R269)&gt;0, SUM(P269,R269), "")</f>
        <v/>
      </c>
      <c r="U269" s="5">
        <f>IF(N269&gt;0, S269-N269, "")</f>
        <v/>
      </c>
      <c r="V269" s="6">
        <f>IF(N269&gt;0, S269/N269, "")</f>
        <v/>
      </c>
      <c r="Y269" s="5" t="n"/>
      <c r="Z269" s="7">
        <f>IF(AND(Y269&gt;0,N269&gt;0), Y269/N269, "")</f>
        <v/>
      </c>
      <c r="AA269" s="7">
        <f>IF(AND(Y269&gt;0,N269&gt;0), N269/(Y269/12), "")</f>
        <v/>
      </c>
      <c r="AB269" s="5">
        <f>IF(N269&gt;0, MAX(N269-S269, 0), "")</f>
        <v/>
      </c>
      <c r="AC269" s="5">
        <f>IF(S269&gt;0, MAX(S269-T269, 0), "")</f>
        <v/>
      </c>
      <c r="AD269">
        <f>IF(V269="", "", IF(V269&gt;1, "Dépassement", IF(V269&gt;=0.9, "À surveiller", "OK")))</f>
        <v/>
      </c>
    </row>
    <row r="270">
      <c r="I270" s="4" t="n"/>
      <c r="J270" s="4" t="n"/>
      <c r="K270" s="4" t="n"/>
      <c r="L270" s="5" t="n"/>
      <c r="M270" s="5" t="n"/>
      <c r="N270" s="5">
        <f>IF(SUM(L270:M270)&gt;0, SUM(L270:M270), "")</f>
        <v/>
      </c>
      <c r="O270" s="5">
        <f>IF(A270&lt;&gt;"", SUMIFS(Dépenses!$K:$K, Dépenses!$B:$B, A270, Dépenses!$C:$C, "CAPEX"), "")</f>
        <v/>
      </c>
      <c r="P270" s="5">
        <f>IF(A270&lt;&gt;"", SUMIFS(Dépenses!$K:$K, Dépenses!$B:$B, A270, Dépenses!$C:$C, "CAPEX", Dépenses!$L:$L, "Payé"), "")</f>
        <v/>
      </c>
      <c r="Q270" s="5">
        <f>IF(A270&lt;&gt;"", SUMIFS(Dépenses!$K:$K, Dépenses!$B:$B, A270, Dépenses!$C:$C, "OPEX"), "")</f>
        <v/>
      </c>
      <c r="R270" s="5">
        <f>IF(A270&lt;&gt;"", SUMIFS(Dépenses!$K:$K, Dépenses!$B:$B, A270, Dépenses!$C:$C, "OPEX", Dépenses!$L:$L, "Payé"), "")</f>
        <v/>
      </c>
      <c r="S270" s="5">
        <f>IF(SUM(O270,Q270)&gt;0, SUM(O270,Q270), "")</f>
        <v/>
      </c>
      <c r="T270" s="5">
        <f>IF(SUM(P270,R270)&gt;0, SUM(P270,R270), "")</f>
        <v/>
      </c>
      <c r="U270" s="5">
        <f>IF(N270&gt;0, S270-N270, "")</f>
        <v/>
      </c>
      <c r="V270" s="6">
        <f>IF(N270&gt;0, S270/N270, "")</f>
        <v/>
      </c>
      <c r="Y270" s="5" t="n"/>
      <c r="Z270" s="7">
        <f>IF(AND(Y270&gt;0,N270&gt;0), Y270/N270, "")</f>
        <v/>
      </c>
      <c r="AA270" s="7">
        <f>IF(AND(Y270&gt;0,N270&gt;0), N270/(Y270/12), "")</f>
        <v/>
      </c>
      <c r="AB270" s="5">
        <f>IF(N270&gt;0, MAX(N270-S270, 0), "")</f>
        <v/>
      </c>
      <c r="AC270" s="5">
        <f>IF(S270&gt;0, MAX(S270-T270, 0), "")</f>
        <v/>
      </c>
      <c r="AD270">
        <f>IF(V270="", "", IF(V270&gt;1, "Dépassement", IF(V270&gt;=0.9, "À surveiller", "OK")))</f>
        <v/>
      </c>
    </row>
    <row r="271">
      <c r="I271" s="4" t="n"/>
      <c r="J271" s="4" t="n"/>
      <c r="K271" s="4" t="n"/>
      <c r="L271" s="5" t="n"/>
      <c r="M271" s="5" t="n"/>
      <c r="N271" s="5">
        <f>IF(SUM(L271:M271)&gt;0, SUM(L271:M271), "")</f>
        <v/>
      </c>
      <c r="O271" s="5">
        <f>IF(A271&lt;&gt;"", SUMIFS(Dépenses!$K:$K, Dépenses!$B:$B, A271, Dépenses!$C:$C, "CAPEX"), "")</f>
        <v/>
      </c>
      <c r="P271" s="5">
        <f>IF(A271&lt;&gt;"", SUMIFS(Dépenses!$K:$K, Dépenses!$B:$B, A271, Dépenses!$C:$C, "CAPEX", Dépenses!$L:$L, "Payé"), "")</f>
        <v/>
      </c>
      <c r="Q271" s="5">
        <f>IF(A271&lt;&gt;"", SUMIFS(Dépenses!$K:$K, Dépenses!$B:$B, A271, Dépenses!$C:$C, "OPEX"), "")</f>
        <v/>
      </c>
      <c r="R271" s="5">
        <f>IF(A271&lt;&gt;"", SUMIFS(Dépenses!$K:$K, Dépenses!$B:$B, A271, Dépenses!$C:$C, "OPEX", Dépenses!$L:$L, "Payé"), "")</f>
        <v/>
      </c>
      <c r="S271" s="5">
        <f>IF(SUM(O271,Q271)&gt;0, SUM(O271,Q271), "")</f>
        <v/>
      </c>
      <c r="T271" s="5">
        <f>IF(SUM(P271,R271)&gt;0, SUM(P271,R271), "")</f>
        <v/>
      </c>
      <c r="U271" s="5">
        <f>IF(N271&gt;0, S271-N271, "")</f>
        <v/>
      </c>
      <c r="V271" s="6">
        <f>IF(N271&gt;0, S271/N271, "")</f>
        <v/>
      </c>
      <c r="Y271" s="5" t="n"/>
      <c r="Z271" s="7">
        <f>IF(AND(Y271&gt;0,N271&gt;0), Y271/N271, "")</f>
        <v/>
      </c>
      <c r="AA271" s="7">
        <f>IF(AND(Y271&gt;0,N271&gt;0), N271/(Y271/12), "")</f>
        <v/>
      </c>
      <c r="AB271" s="5">
        <f>IF(N271&gt;0, MAX(N271-S271, 0), "")</f>
        <v/>
      </c>
      <c r="AC271" s="5">
        <f>IF(S271&gt;0, MAX(S271-T271, 0), "")</f>
        <v/>
      </c>
      <c r="AD271">
        <f>IF(V271="", "", IF(V271&gt;1, "Dépassement", IF(V271&gt;=0.9, "À surveiller", "OK")))</f>
        <v/>
      </c>
    </row>
    <row r="272">
      <c r="I272" s="4" t="n"/>
      <c r="J272" s="4" t="n"/>
      <c r="K272" s="4" t="n"/>
      <c r="L272" s="5" t="n"/>
      <c r="M272" s="5" t="n"/>
      <c r="N272" s="5">
        <f>IF(SUM(L272:M272)&gt;0, SUM(L272:M272), "")</f>
        <v/>
      </c>
      <c r="O272" s="5">
        <f>IF(A272&lt;&gt;"", SUMIFS(Dépenses!$K:$K, Dépenses!$B:$B, A272, Dépenses!$C:$C, "CAPEX"), "")</f>
        <v/>
      </c>
      <c r="P272" s="5">
        <f>IF(A272&lt;&gt;"", SUMIFS(Dépenses!$K:$K, Dépenses!$B:$B, A272, Dépenses!$C:$C, "CAPEX", Dépenses!$L:$L, "Payé"), "")</f>
        <v/>
      </c>
      <c r="Q272" s="5">
        <f>IF(A272&lt;&gt;"", SUMIFS(Dépenses!$K:$K, Dépenses!$B:$B, A272, Dépenses!$C:$C, "OPEX"), "")</f>
        <v/>
      </c>
      <c r="R272" s="5">
        <f>IF(A272&lt;&gt;"", SUMIFS(Dépenses!$K:$K, Dépenses!$B:$B, A272, Dépenses!$C:$C, "OPEX", Dépenses!$L:$L, "Payé"), "")</f>
        <v/>
      </c>
      <c r="S272" s="5">
        <f>IF(SUM(O272,Q272)&gt;0, SUM(O272,Q272), "")</f>
        <v/>
      </c>
      <c r="T272" s="5">
        <f>IF(SUM(P272,R272)&gt;0, SUM(P272,R272), "")</f>
        <v/>
      </c>
      <c r="U272" s="5">
        <f>IF(N272&gt;0, S272-N272, "")</f>
        <v/>
      </c>
      <c r="V272" s="6">
        <f>IF(N272&gt;0, S272/N272, "")</f>
        <v/>
      </c>
      <c r="Y272" s="5" t="n"/>
      <c r="Z272" s="7">
        <f>IF(AND(Y272&gt;0,N272&gt;0), Y272/N272, "")</f>
        <v/>
      </c>
      <c r="AA272" s="7">
        <f>IF(AND(Y272&gt;0,N272&gt;0), N272/(Y272/12), "")</f>
        <v/>
      </c>
      <c r="AB272" s="5">
        <f>IF(N272&gt;0, MAX(N272-S272, 0), "")</f>
        <v/>
      </c>
      <c r="AC272" s="5">
        <f>IF(S272&gt;0, MAX(S272-T272, 0), "")</f>
        <v/>
      </c>
      <c r="AD272">
        <f>IF(V272="", "", IF(V272&gt;1, "Dépassement", IF(V272&gt;=0.9, "À surveiller", "OK")))</f>
        <v/>
      </c>
    </row>
    <row r="273">
      <c r="I273" s="4" t="n"/>
      <c r="J273" s="4" t="n"/>
      <c r="K273" s="4" t="n"/>
      <c r="L273" s="5" t="n"/>
      <c r="M273" s="5" t="n"/>
      <c r="N273" s="5">
        <f>IF(SUM(L273:M273)&gt;0, SUM(L273:M273), "")</f>
        <v/>
      </c>
      <c r="O273" s="5">
        <f>IF(A273&lt;&gt;"", SUMIFS(Dépenses!$K:$K, Dépenses!$B:$B, A273, Dépenses!$C:$C, "CAPEX"), "")</f>
        <v/>
      </c>
      <c r="P273" s="5">
        <f>IF(A273&lt;&gt;"", SUMIFS(Dépenses!$K:$K, Dépenses!$B:$B, A273, Dépenses!$C:$C, "CAPEX", Dépenses!$L:$L, "Payé"), "")</f>
        <v/>
      </c>
      <c r="Q273" s="5">
        <f>IF(A273&lt;&gt;"", SUMIFS(Dépenses!$K:$K, Dépenses!$B:$B, A273, Dépenses!$C:$C, "OPEX"), "")</f>
        <v/>
      </c>
      <c r="R273" s="5">
        <f>IF(A273&lt;&gt;"", SUMIFS(Dépenses!$K:$K, Dépenses!$B:$B, A273, Dépenses!$C:$C, "OPEX", Dépenses!$L:$L, "Payé"), "")</f>
        <v/>
      </c>
      <c r="S273" s="5">
        <f>IF(SUM(O273,Q273)&gt;0, SUM(O273,Q273), "")</f>
        <v/>
      </c>
      <c r="T273" s="5">
        <f>IF(SUM(P273,R273)&gt;0, SUM(P273,R273), "")</f>
        <v/>
      </c>
      <c r="U273" s="5">
        <f>IF(N273&gt;0, S273-N273, "")</f>
        <v/>
      </c>
      <c r="V273" s="6">
        <f>IF(N273&gt;0, S273/N273, "")</f>
        <v/>
      </c>
      <c r="Y273" s="5" t="n"/>
      <c r="Z273" s="7">
        <f>IF(AND(Y273&gt;0,N273&gt;0), Y273/N273, "")</f>
        <v/>
      </c>
      <c r="AA273" s="7">
        <f>IF(AND(Y273&gt;0,N273&gt;0), N273/(Y273/12), "")</f>
        <v/>
      </c>
      <c r="AB273" s="5">
        <f>IF(N273&gt;0, MAX(N273-S273, 0), "")</f>
        <v/>
      </c>
      <c r="AC273" s="5">
        <f>IF(S273&gt;0, MAX(S273-T273, 0), "")</f>
        <v/>
      </c>
      <c r="AD273">
        <f>IF(V273="", "", IF(V273&gt;1, "Dépassement", IF(V273&gt;=0.9, "À surveiller", "OK")))</f>
        <v/>
      </c>
    </row>
    <row r="274">
      <c r="I274" s="4" t="n"/>
      <c r="J274" s="4" t="n"/>
      <c r="K274" s="4" t="n"/>
      <c r="L274" s="5" t="n"/>
      <c r="M274" s="5" t="n"/>
      <c r="N274" s="5">
        <f>IF(SUM(L274:M274)&gt;0, SUM(L274:M274), "")</f>
        <v/>
      </c>
      <c r="O274" s="5">
        <f>IF(A274&lt;&gt;"", SUMIFS(Dépenses!$K:$K, Dépenses!$B:$B, A274, Dépenses!$C:$C, "CAPEX"), "")</f>
        <v/>
      </c>
      <c r="P274" s="5">
        <f>IF(A274&lt;&gt;"", SUMIFS(Dépenses!$K:$K, Dépenses!$B:$B, A274, Dépenses!$C:$C, "CAPEX", Dépenses!$L:$L, "Payé"), "")</f>
        <v/>
      </c>
      <c r="Q274" s="5">
        <f>IF(A274&lt;&gt;"", SUMIFS(Dépenses!$K:$K, Dépenses!$B:$B, A274, Dépenses!$C:$C, "OPEX"), "")</f>
        <v/>
      </c>
      <c r="R274" s="5">
        <f>IF(A274&lt;&gt;"", SUMIFS(Dépenses!$K:$K, Dépenses!$B:$B, A274, Dépenses!$C:$C, "OPEX", Dépenses!$L:$L, "Payé"), "")</f>
        <v/>
      </c>
      <c r="S274" s="5">
        <f>IF(SUM(O274,Q274)&gt;0, SUM(O274,Q274), "")</f>
        <v/>
      </c>
      <c r="T274" s="5">
        <f>IF(SUM(P274,R274)&gt;0, SUM(P274,R274), "")</f>
        <v/>
      </c>
      <c r="U274" s="5">
        <f>IF(N274&gt;0, S274-N274, "")</f>
        <v/>
      </c>
      <c r="V274" s="6">
        <f>IF(N274&gt;0, S274/N274, "")</f>
        <v/>
      </c>
      <c r="Y274" s="5" t="n"/>
      <c r="Z274" s="7">
        <f>IF(AND(Y274&gt;0,N274&gt;0), Y274/N274, "")</f>
        <v/>
      </c>
      <c r="AA274" s="7">
        <f>IF(AND(Y274&gt;0,N274&gt;0), N274/(Y274/12), "")</f>
        <v/>
      </c>
      <c r="AB274" s="5">
        <f>IF(N274&gt;0, MAX(N274-S274, 0), "")</f>
        <v/>
      </c>
      <c r="AC274" s="5">
        <f>IF(S274&gt;0, MAX(S274-T274, 0), "")</f>
        <v/>
      </c>
      <c r="AD274">
        <f>IF(V274="", "", IF(V274&gt;1, "Dépassement", IF(V274&gt;=0.9, "À surveiller", "OK")))</f>
        <v/>
      </c>
    </row>
    <row r="275">
      <c r="I275" s="4" t="n"/>
      <c r="J275" s="4" t="n"/>
      <c r="K275" s="4" t="n"/>
      <c r="L275" s="5" t="n"/>
      <c r="M275" s="5" t="n"/>
      <c r="N275" s="5">
        <f>IF(SUM(L275:M275)&gt;0, SUM(L275:M275), "")</f>
        <v/>
      </c>
      <c r="O275" s="5">
        <f>IF(A275&lt;&gt;"", SUMIFS(Dépenses!$K:$K, Dépenses!$B:$B, A275, Dépenses!$C:$C, "CAPEX"), "")</f>
        <v/>
      </c>
      <c r="P275" s="5">
        <f>IF(A275&lt;&gt;"", SUMIFS(Dépenses!$K:$K, Dépenses!$B:$B, A275, Dépenses!$C:$C, "CAPEX", Dépenses!$L:$L, "Payé"), "")</f>
        <v/>
      </c>
      <c r="Q275" s="5">
        <f>IF(A275&lt;&gt;"", SUMIFS(Dépenses!$K:$K, Dépenses!$B:$B, A275, Dépenses!$C:$C, "OPEX"), "")</f>
        <v/>
      </c>
      <c r="R275" s="5">
        <f>IF(A275&lt;&gt;"", SUMIFS(Dépenses!$K:$K, Dépenses!$B:$B, A275, Dépenses!$C:$C, "OPEX", Dépenses!$L:$L, "Payé"), "")</f>
        <v/>
      </c>
      <c r="S275" s="5">
        <f>IF(SUM(O275,Q275)&gt;0, SUM(O275,Q275), "")</f>
        <v/>
      </c>
      <c r="T275" s="5">
        <f>IF(SUM(P275,R275)&gt;0, SUM(P275,R275), "")</f>
        <v/>
      </c>
      <c r="U275" s="5">
        <f>IF(N275&gt;0, S275-N275, "")</f>
        <v/>
      </c>
      <c r="V275" s="6">
        <f>IF(N275&gt;0, S275/N275, "")</f>
        <v/>
      </c>
      <c r="Y275" s="5" t="n"/>
      <c r="Z275" s="7">
        <f>IF(AND(Y275&gt;0,N275&gt;0), Y275/N275, "")</f>
        <v/>
      </c>
      <c r="AA275" s="7">
        <f>IF(AND(Y275&gt;0,N275&gt;0), N275/(Y275/12), "")</f>
        <v/>
      </c>
      <c r="AB275" s="5">
        <f>IF(N275&gt;0, MAX(N275-S275, 0), "")</f>
        <v/>
      </c>
      <c r="AC275" s="5">
        <f>IF(S275&gt;0, MAX(S275-T275, 0), "")</f>
        <v/>
      </c>
      <c r="AD275">
        <f>IF(V275="", "", IF(V275&gt;1, "Dépassement", IF(V275&gt;=0.9, "À surveiller", "OK")))</f>
        <v/>
      </c>
    </row>
    <row r="276">
      <c r="I276" s="4" t="n"/>
      <c r="J276" s="4" t="n"/>
      <c r="K276" s="4" t="n"/>
      <c r="L276" s="5" t="n"/>
      <c r="M276" s="5" t="n"/>
      <c r="N276" s="5">
        <f>IF(SUM(L276:M276)&gt;0, SUM(L276:M276), "")</f>
        <v/>
      </c>
      <c r="O276" s="5">
        <f>IF(A276&lt;&gt;"", SUMIFS(Dépenses!$K:$K, Dépenses!$B:$B, A276, Dépenses!$C:$C, "CAPEX"), "")</f>
        <v/>
      </c>
      <c r="P276" s="5">
        <f>IF(A276&lt;&gt;"", SUMIFS(Dépenses!$K:$K, Dépenses!$B:$B, A276, Dépenses!$C:$C, "CAPEX", Dépenses!$L:$L, "Payé"), "")</f>
        <v/>
      </c>
      <c r="Q276" s="5">
        <f>IF(A276&lt;&gt;"", SUMIFS(Dépenses!$K:$K, Dépenses!$B:$B, A276, Dépenses!$C:$C, "OPEX"), "")</f>
        <v/>
      </c>
      <c r="R276" s="5">
        <f>IF(A276&lt;&gt;"", SUMIFS(Dépenses!$K:$K, Dépenses!$B:$B, A276, Dépenses!$C:$C, "OPEX", Dépenses!$L:$L, "Payé"), "")</f>
        <v/>
      </c>
      <c r="S276" s="5">
        <f>IF(SUM(O276,Q276)&gt;0, SUM(O276,Q276), "")</f>
        <v/>
      </c>
      <c r="T276" s="5">
        <f>IF(SUM(P276,R276)&gt;0, SUM(P276,R276), "")</f>
        <v/>
      </c>
      <c r="U276" s="5">
        <f>IF(N276&gt;0, S276-N276, "")</f>
        <v/>
      </c>
      <c r="V276" s="6">
        <f>IF(N276&gt;0, S276/N276, "")</f>
        <v/>
      </c>
      <c r="Y276" s="5" t="n"/>
      <c r="Z276" s="7">
        <f>IF(AND(Y276&gt;0,N276&gt;0), Y276/N276, "")</f>
        <v/>
      </c>
      <c r="AA276" s="7">
        <f>IF(AND(Y276&gt;0,N276&gt;0), N276/(Y276/12), "")</f>
        <v/>
      </c>
      <c r="AB276" s="5">
        <f>IF(N276&gt;0, MAX(N276-S276, 0), "")</f>
        <v/>
      </c>
      <c r="AC276" s="5">
        <f>IF(S276&gt;0, MAX(S276-T276, 0), "")</f>
        <v/>
      </c>
      <c r="AD276">
        <f>IF(V276="", "", IF(V276&gt;1, "Dépassement", IF(V276&gt;=0.9, "À surveiller", "OK")))</f>
        <v/>
      </c>
    </row>
    <row r="277">
      <c r="I277" s="4" t="n"/>
      <c r="J277" s="4" t="n"/>
      <c r="K277" s="4" t="n"/>
      <c r="L277" s="5" t="n"/>
      <c r="M277" s="5" t="n"/>
      <c r="N277" s="5">
        <f>IF(SUM(L277:M277)&gt;0, SUM(L277:M277), "")</f>
        <v/>
      </c>
      <c r="O277" s="5">
        <f>IF(A277&lt;&gt;"", SUMIFS(Dépenses!$K:$K, Dépenses!$B:$B, A277, Dépenses!$C:$C, "CAPEX"), "")</f>
        <v/>
      </c>
      <c r="P277" s="5">
        <f>IF(A277&lt;&gt;"", SUMIFS(Dépenses!$K:$K, Dépenses!$B:$B, A277, Dépenses!$C:$C, "CAPEX", Dépenses!$L:$L, "Payé"), "")</f>
        <v/>
      </c>
      <c r="Q277" s="5">
        <f>IF(A277&lt;&gt;"", SUMIFS(Dépenses!$K:$K, Dépenses!$B:$B, A277, Dépenses!$C:$C, "OPEX"), "")</f>
        <v/>
      </c>
      <c r="R277" s="5">
        <f>IF(A277&lt;&gt;"", SUMIFS(Dépenses!$K:$K, Dépenses!$B:$B, A277, Dépenses!$C:$C, "OPEX", Dépenses!$L:$L, "Payé"), "")</f>
        <v/>
      </c>
      <c r="S277" s="5">
        <f>IF(SUM(O277,Q277)&gt;0, SUM(O277,Q277), "")</f>
        <v/>
      </c>
      <c r="T277" s="5">
        <f>IF(SUM(P277,R277)&gt;0, SUM(P277,R277), "")</f>
        <v/>
      </c>
      <c r="U277" s="5">
        <f>IF(N277&gt;0, S277-N277, "")</f>
        <v/>
      </c>
      <c r="V277" s="6">
        <f>IF(N277&gt;0, S277/N277, "")</f>
        <v/>
      </c>
      <c r="Y277" s="5" t="n"/>
      <c r="Z277" s="7">
        <f>IF(AND(Y277&gt;0,N277&gt;0), Y277/N277, "")</f>
        <v/>
      </c>
      <c r="AA277" s="7">
        <f>IF(AND(Y277&gt;0,N277&gt;0), N277/(Y277/12), "")</f>
        <v/>
      </c>
      <c r="AB277" s="5">
        <f>IF(N277&gt;0, MAX(N277-S277, 0), "")</f>
        <v/>
      </c>
      <c r="AC277" s="5">
        <f>IF(S277&gt;0, MAX(S277-T277, 0), "")</f>
        <v/>
      </c>
      <c r="AD277">
        <f>IF(V277="", "", IF(V277&gt;1, "Dépassement", IF(V277&gt;=0.9, "À surveiller", "OK")))</f>
        <v/>
      </c>
    </row>
    <row r="278">
      <c r="I278" s="4" t="n"/>
      <c r="J278" s="4" t="n"/>
      <c r="K278" s="4" t="n"/>
      <c r="L278" s="5" t="n"/>
      <c r="M278" s="5" t="n"/>
      <c r="N278" s="5">
        <f>IF(SUM(L278:M278)&gt;0, SUM(L278:M278), "")</f>
        <v/>
      </c>
      <c r="O278" s="5">
        <f>IF(A278&lt;&gt;"", SUMIFS(Dépenses!$K:$K, Dépenses!$B:$B, A278, Dépenses!$C:$C, "CAPEX"), "")</f>
        <v/>
      </c>
      <c r="P278" s="5">
        <f>IF(A278&lt;&gt;"", SUMIFS(Dépenses!$K:$K, Dépenses!$B:$B, A278, Dépenses!$C:$C, "CAPEX", Dépenses!$L:$L, "Payé"), "")</f>
        <v/>
      </c>
      <c r="Q278" s="5">
        <f>IF(A278&lt;&gt;"", SUMIFS(Dépenses!$K:$K, Dépenses!$B:$B, A278, Dépenses!$C:$C, "OPEX"), "")</f>
        <v/>
      </c>
      <c r="R278" s="5">
        <f>IF(A278&lt;&gt;"", SUMIFS(Dépenses!$K:$K, Dépenses!$B:$B, A278, Dépenses!$C:$C, "OPEX", Dépenses!$L:$L, "Payé"), "")</f>
        <v/>
      </c>
      <c r="S278" s="5">
        <f>IF(SUM(O278,Q278)&gt;0, SUM(O278,Q278), "")</f>
        <v/>
      </c>
      <c r="T278" s="5">
        <f>IF(SUM(P278,R278)&gt;0, SUM(P278,R278), "")</f>
        <v/>
      </c>
      <c r="U278" s="5">
        <f>IF(N278&gt;0, S278-N278, "")</f>
        <v/>
      </c>
      <c r="V278" s="6">
        <f>IF(N278&gt;0, S278/N278, "")</f>
        <v/>
      </c>
      <c r="Y278" s="5" t="n"/>
      <c r="Z278" s="7">
        <f>IF(AND(Y278&gt;0,N278&gt;0), Y278/N278, "")</f>
        <v/>
      </c>
      <c r="AA278" s="7">
        <f>IF(AND(Y278&gt;0,N278&gt;0), N278/(Y278/12), "")</f>
        <v/>
      </c>
      <c r="AB278" s="5">
        <f>IF(N278&gt;0, MAX(N278-S278, 0), "")</f>
        <v/>
      </c>
      <c r="AC278" s="5">
        <f>IF(S278&gt;0, MAX(S278-T278, 0), "")</f>
        <v/>
      </c>
      <c r="AD278">
        <f>IF(V278="", "", IF(V278&gt;1, "Dépassement", IF(V278&gt;=0.9, "À surveiller", "OK")))</f>
        <v/>
      </c>
    </row>
    <row r="279">
      <c r="I279" s="4" t="n"/>
      <c r="J279" s="4" t="n"/>
      <c r="K279" s="4" t="n"/>
      <c r="L279" s="5" t="n"/>
      <c r="M279" s="5" t="n"/>
      <c r="N279" s="5">
        <f>IF(SUM(L279:M279)&gt;0, SUM(L279:M279), "")</f>
        <v/>
      </c>
      <c r="O279" s="5">
        <f>IF(A279&lt;&gt;"", SUMIFS(Dépenses!$K:$K, Dépenses!$B:$B, A279, Dépenses!$C:$C, "CAPEX"), "")</f>
        <v/>
      </c>
      <c r="P279" s="5">
        <f>IF(A279&lt;&gt;"", SUMIFS(Dépenses!$K:$K, Dépenses!$B:$B, A279, Dépenses!$C:$C, "CAPEX", Dépenses!$L:$L, "Payé"), "")</f>
        <v/>
      </c>
      <c r="Q279" s="5">
        <f>IF(A279&lt;&gt;"", SUMIFS(Dépenses!$K:$K, Dépenses!$B:$B, A279, Dépenses!$C:$C, "OPEX"), "")</f>
        <v/>
      </c>
      <c r="R279" s="5">
        <f>IF(A279&lt;&gt;"", SUMIFS(Dépenses!$K:$K, Dépenses!$B:$B, A279, Dépenses!$C:$C, "OPEX", Dépenses!$L:$L, "Payé"), "")</f>
        <v/>
      </c>
      <c r="S279" s="5">
        <f>IF(SUM(O279,Q279)&gt;0, SUM(O279,Q279), "")</f>
        <v/>
      </c>
      <c r="T279" s="5">
        <f>IF(SUM(P279,R279)&gt;0, SUM(P279,R279), "")</f>
        <v/>
      </c>
      <c r="U279" s="5">
        <f>IF(N279&gt;0, S279-N279, "")</f>
        <v/>
      </c>
      <c r="V279" s="6">
        <f>IF(N279&gt;0, S279/N279, "")</f>
        <v/>
      </c>
      <c r="Y279" s="5" t="n"/>
      <c r="Z279" s="7">
        <f>IF(AND(Y279&gt;0,N279&gt;0), Y279/N279, "")</f>
        <v/>
      </c>
      <c r="AA279" s="7">
        <f>IF(AND(Y279&gt;0,N279&gt;0), N279/(Y279/12), "")</f>
        <v/>
      </c>
      <c r="AB279" s="5">
        <f>IF(N279&gt;0, MAX(N279-S279, 0), "")</f>
        <v/>
      </c>
      <c r="AC279" s="5">
        <f>IF(S279&gt;0, MAX(S279-T279, 0), "")</f>
        <v/>
      </c>
      <c r="AD279">
        <f>IF(V279="", "", IF(V279&gt;1, "Dépassement", IF(V279&gt;=0.9, "À surveiller", "OK")))</f>
        <v/>
      </c>
    </row>
    <row r="280">
      <c r="I280" s="4" t="n"/>
      <c r="J280" s="4" t="n"/>
      <c r="K280" s="4" t="n"/>
      <c r="L280" s="5" t="n"/>
      <c r="M280" s="5" t="n"/>
      <c r="N280" s="5">
        <f>IF(SUM(L280:M280)&gt;0, SUM(L280:M280), "")</f>
        <v/>
      </c>
      <c r="O280" s="5">
        <f>IF(A280&lt;&gt;"", SUMIFS(Dépenses!$K:$K, Dépenses!$B:$B, A280, Dépenses!$C:$C, "CAPEX"), "")</f>
        <v/>
      </c>
      <c r="P280" s="5">
        <f>IF(A280&lt;&gt;"", SUMIFS(Dépenses!$K:$K, Dépenses!$B:$B, A280, Dépenses!$C:$C, "CAPEX", Dépenses!$L:$L, "Payé"), "")</f>
        <v/>
      </c>
      <c r="Q280" s="5">
        <f>IF(A280&lt;&gt;"", SUMIFS(Dépenses!$K:$K, Dépenses!$B:$B, A280, Dépenses!$C:$C, "OPEX"), "")</f>
        <v/>
      </c>
      <c r="R280" s="5">
        <f>IF(A280&lt;&gt;"", SUMIFS(Dépenses!$K:$K, Dépenses!$B:$B, A280, Dépenses!$C:$C, "OPEX", Dépenses!$L:$L, "Payé"), "")</f>
        <v/>
      </c>
      <c r="S280" s="5">
        <f>IF(SUM(O280,Q280)&gt;0, SUM(O280,Q280), "")</f>
        <v/>
      </c>
      <c r="T280" s="5">
        <f>IF(SUM(P280,R280)&gt;0, SUM(P280,R280), "")</f>
        <v/>
      </c>
      <c r="U280" s="5">
        <f>IF(N280&gt;0, S280-N280, "")</f>
        <v/>
      </c>
      <c r="V280" s="6">
        <f>IF(N280&gt;0, S280/N280, "")</f>
        <v/>
      </c>
      <c r="Y280" s="5" t="n"/>
      <c r="Z280" s="7">
        <f>IF(AND(Y280&gt;0,N280&gt;0), Y280/N280, "")</f>
        <v/>
      </c>
      <c r="AA280" s="7">
        <f>IF(AND(Y280&gt;0,N280&gt;0), N280/(Y280/12), "")</f>
        <v/>
      </c>
      <c r="AB280" s="5">
        <f>IF(N280&gt;0, MAX(N280-S280, 0), "")</f>
        <v/>
      </c>
      <c r="AC280" s="5">
        <f>IF(S280&gt;0, MAX(S280-T280, 0), "")</f>
        <v/>
      </c>
      <c r="AD280">
        <f>IF(V280="", "", IF(V280&gt;1, "Dépassement", IF(V280&gt;=0.9, "À surveiller", "OK")))</f>
        <v/>
      </c>
    </row>
    <row r="281">
      <c r="I281" s="4" t="n"/>
      <c r="J281" s="4" t="n"/>
      <c r="K281" s="4" t="n"/>
      <c r="L281" s="5" t="n"/>
      <c r="M281" s="5" t="n"/>
      <c r="N281" s="5">
        <f>IF(SUM(L281:M281)&gt;0, SUM(L281:M281), "")</f>
        <v/>
      </c>
      <c r="O281" s="5">
        <f>IF(A281&lt;&gt;"", SUMIFS(Dépenses!$K:$K, Dépenses!$B:$B, A281, Dépenses!$C:$C, "CAPEX"), "")</f>
        <v/>
      </c>
      <c r="P281" s="5">
        <f>IF(A281&lt;&gt;"", SUMIFS(Dépenses!$K:$K, Dépenses!$B:$B, A281, Dépenses!$C:$C, "CAPEX", Dépenses!$L:$L, "Payé"), "")</f>
        <v/>
      </c>
      <c r="Q281" s="5">
        <f>IF(A281&lt;&gt;"", SUMIFS(Dépenses!$K:$K, Dépenses!$B:$B, A281, Dépenses!$C:$C, "OPEX"), "")</f>
        <v/>
      </c>
      <c r="R281" s="5">
        <f>IF(A281&lt;&gt;"", SUMIFS(Dépenses!$K:$K, Dépenses!$B:$B, A281, Dépenses!$C:$C, "OPEX", Dépenses!$L:$L, "Payé"), "")</f>
        <v/>
      </c>
      <c r="S281" s="5">
        <f>IF(SUM(O281,Q281)&gt;0, SUM(O281,Q281), "")</f>
        <v/>
      </c>
      <c r="T281" s="5">
        <f>IF(SUM(P281,R281)&gt;0, SUM(P281,R281), "")</f>
        <v/>
      </c>
      <c r="U281" s="5">
        <f>IF(N281&gt;0, S281-N281, "")</f>
        <v/>
      </c>
      <c r="V281" s="6">
        <f>IF(N281&gt;0, S281/N281, "")</f>
        <v/>
      </c>
      <c r="Y281" s="5" t="n"/>
      <c r="Z281" s="7">
        <f>IF(AND(Y281&gt;0,N281&gt;0), Y281/N281, "")</f>
        <v/>
      </c>
      <c r="AA281" s="7">
        <f>IF(AND(Y281&gt;0,N281&gt;0), N281/(Y281/12), "")</f>
        <v/>
      </c>
      <c r="AB281" s="5">
        <f>IF(N281&gt;0, MAX(N281-S281, 0), "")</f>
        <v/>
      </c>
      <c r="AC281" s="5">
        <f>IF(S281&gt;0, MAX(S281-T281, 0), "")</f>
        <v/>
      </c>
      <c r="AD281">
        <f>IF(V281="", "", IF(V281&gt;1, "Dépassement", IF(V281&gt;=0.9, "À surveiller", "OK")))</f>
        <v/>
      </c>
    </row>
    <row r="282">
      <c r="I282" s="4" t="n"/>
      <c r="J282" s="4" t="n"/>
      <c r="K282" s="4" t="n"/>
      <c r="L282" s="5" t="n"/>
      <c r="M282" s="5" t="n"/>
      <c r="N282" s="5">
        <f>IF(SUM(L282:M282)&gt;0, SUM(L282:M282), "")</f>
        <v/>
      </c>
      <c r="O282" s="5">
        <f>IF(A282&lt;&gt;"", SUMIFS(Dépenses!$K:$K, Dépenses!$B:$B, A282, Dépenses!$C:$C, "CAPEX"), "")</f>
        <v/>
      </c>
      <c r="P282" s="5">
        <f>IF(A282&lt;&gt;"", SUMIFS(Dépenses!$K:$K, Dépenses!$B:$B, A282, Dépenses!$C:$C, "CAPEX", Dépenses!$L:$L, "Payé"), "")</f>
        <v/>
      </c>
      <c r="Q282" s="5">
        <f>IF(A282&lt;&gt;"", SUMIFS(Dépenses!$K:$K, Dépenses!$B:$B, A282, Dépenses!$C:$C, "OPEX"), "")</f>
        <v/>
      </c>
      <c r="R282" s="5">
        <f>IF(A282&lt;&gt;"", SUMIFS(Dépenses!$K:$K, Dépenses!$B:$B, A282, Dépenses!$C:$C, "OPEX", Dépenses!$L:$L, "Payé"), "")</f>
        <v/>
      </c>
      <c r="S282" s="5">
        <f>IF(SUM(O282,Q282)&gt;0, SUM(O282,Q282), "")</f>
        <v/>
      </c>
      <c r="T282" s="5">
        <f>IF(SUM(P282,R282)&gt;0, SUM(P282,R282), "")</f>
        <v/>
      </c>
      <c r="U282" s="5">
        <f>IF(N282&gt;0, S282-N282, "")</f>
        <v/>
      </c>
      <c r="V282" s="6">
        <f>IF(N282&gt;0, S282/N282, "")</f>
        <v/>
      </c>
      <c r="Y282" s="5" t="n"/>
      <c r="Z282" s="7">
        <f>IF(AND(Y282&gt;0,N282&gt;0), Y282/N282, "")</f>
        <v/>
      </c>
      <c r="AA282" s="7">
        <f>IF(AND(Y282&gt;0,N282&gt;0), N282/(Y282/12), "")</f>
        <v/>
      </c>
      <c r="AB282" s="5">
        <f>IF(N282&gt;0, MAX(N282-S282, 0), "")</f>
        <v/>
      </c>
      <c r="AC282" s="5">
        <f>IF(S282&gt;0, MAX(S282-T282, 0), "")</f>
        <v/>
      </c>
      <c r="AD282">
        <f>IF(V282="", "", IF(V282&gt;1, "Dépassement", IF(V282&gt;=0.9, "À surveiller", "OK")))</f>
        <v/>
      </c>
    </row>
    <row r="283">
      <c r="I283" s="4" t="n"/>
      <c r="J283" s="4" t="n"/>
      <c r="K283" s="4" t="n"/>
      <c r="L283" s="5" t="n"/>
      <c r="M283" s="5" t="n"/>
      <c r="N283" s="5">
        <f>IF(SUM(L283:M283)&gt;0, SUM(L283:M283), "")</f>
        <v/>
      </c>
      <c r="O283" s="5">
        <f>IF(A283&lt;&gt;"", SUMIFS(Dépenses!$K:$K, Dépenses!$B:$B, A283, Dépenses!$C:$C, "CAPEX"), "")</f>
        <v/>
      </c>
      <c r="P283" s="5">
        <f>IF(A283&lt;&gt;"", SUMIFS(Dépenses!$K:$K, Dépenses!$B:$B, A283, Dépenses!$C:$C, "CAPEX", Dépenses!$L:$L, "Payé"), "")</f>
        <v/>
      </c>
      <c r="Q283" s="5">
        <f>IF(A283&lt;&gt;"", SUMIFS(Dépenses!$K:$K, Dépenses!$B:$B, A283, Dépenses!$C:$C, "OPEX"), "")</f>
        <v/>
      </c>
      <c r="R283" s="5">
        <f>IF(A283&lt;&gt;"", SUMIFS(Dépenses!$K:$K, Dépenses!$B:$B, A283, Dépenses!$C:$C, "OPEX", Dépenses!$L:$L, "Payé"), "")</f>
        <v/>
      </c>
      <c r="S283" s="5">
        <f>IF(SUM(O283,Q283)&gt;0, SUM(O283,Q283), "")</f>
        <v/>
      </c>
      <c r="T283" s="5">
        <f>IF(SUM(P283,R283)&gt;0, SUM(P283,R283), "")</f>
        <v/>
      </c>
      <c r="U283" s="5">
        <f>IF(N283&gt;0, S283-N283, "")</f>
        <v/>
      </c>
      <c r="V283" s="6">
        <f>IF(N283&gt;0, S283/N283, "")</f>
        <v/>
      </c>
      <c r="Y283" s="5" t="n"/>
      <c r="Z283" s="7">
        <f>IF(AND(Y283&gt;0,N283&gt;0), Y283/N283, "")</f>
        <v/>
      </c>
      <c r="AA283" s="7">
        <f>IF(AND(Y283&gt;0,N283&gt;0), N283/(Y283/12), "")</f>
        <v/>
      </c>
      <c r="AB283" s="5">
        <f>IF(N283&gt;0, MAX(N283-S283, 0), "")</f>
        <v/>
      </c>
      <c r="AC283" s="5">
        <f>IF(S283&gt;0, MAX(S283-T283, 0), "")</f>
        <v/>
      </c>
      <c r="AD283">
        <f>IF(V283="", "", IF(V283&gt;1, "Dépassement", IF(V283&gt;=0.9, "À surveiller", "OK")))</f>
        <v/>
      </c>
    </row>
    <row r="284">
      <c r="I284" s="4" t="n"/>
      <c r="J284" s="4" t="n"/>
      <c r="K284" s="4" t="n"/>
      <c r="L284" s="5" t="n"/>
      <c r="M284" s="5" t="n"/>
      <c r="N284" s="5">
        <f>IF(SUM(L284:M284)&gt;0, SUM(L284:M284), "")</f>
        <v/>
      </c>
      <c r="O284" s="5">
        <f>IF(A284&lt;&gt;"", SUMIFS(Dépenses!$K:$K, Dépenses!$B:$B, A284, Dépenses!$C:$C, "CAPEX"), "")</f>
        <v/>
      </c>
      <c r="P284" s="5">
        <f>IF(A284&lt;&gt;"", SUMIFS(Dépenses!$K:$K, Dépenses!$B:$B, A284, Dépenses!$C:$C, "CAPEX", Dépenses!$L:$L, "Payé"), "")</f>
        <v/>
      </c>
      <c r="Q284" s="5">
        <f>IF(A284&lt;&gt;"", SUMIFS(Dépenses!$K:$K, Dépenses!$B:$B, A284, Dépenses!$C:$C, "OPEX"), "")</f>
        <v/>
      </c>
      <c r="R284" s="5">
        <f>IF(A284&lt;&gt;"", SUMIFS(Dépenses!$K:$K, Dépenses!$B:$B, A284, Dépenses!$C:$C, "OPEX", Dépenses!$L:$L, "Payé"), "")</f>
        <v/>
      </c>
      <c r="S284" s="5">
        <f>IF(SUM(O284,Q284)&gt;0, SUM(O284,Q284), "")</f>
        <v/>
      </c>
      <c r="T284" s="5">
        <f>IF(SUM(P284,R284)&gt;0, SUM(P284,R284), "")</f>
        <v/>
      </c>
      <c r="U284" s="5">
        <f>IF(N284&gt;0, S284-N284, "")</f>
        <v/>
      </c>
      <c r="V284" s="6">
        <f>IF(N284&gt;0, S284/N284, "")</f>
        <v/>
      </c>
      <c r="Y284" s="5" t="n"/>
      <c r="Z284" s="7">
        <f>IF(AND(Y284&gt;0,N284&gt;0), Y284/N284, "")</f>
        <v/>
      </c>
      <c r="AA284" s="7">
        <f>IF(AND(Y284&gt;0,N284&gt;0), N284/(Y284/12), "")</f>
        <v/>
      </c>
      <c r="AB284" s="5">
        <f>IF(N284&gt;0, MAX(N284-S284, 0), "")</f>
        <v/>
      </c>
      <c r="AC284" s="5">
        <f>IF(S284&gt;0, MAX(S284-T284, 0), "")</f>
        <v/>
      </c>
      <c r="AD284">
        <f>IF(V284="", "", IF(V284&gt;1, "Dépassement", IF(V284&gt;=0.9, "À surveiller", "OK")))</f>
        <v/>
      </c>
    </row>
    <row r="285">
      <c r="I285" s="4" t="n"/>
      <c r="J285" s="4" t="n"/>
      <c r="K285" s="4" t="n"/>
      <c r="L285" s="5" t="n"/>
      <c r="M285" s="5" t="n"/>
      <c r="N285" s="5">
        <f>IF(SUM(L285:M285)&gt;0, SUM(L285:M285), "")</f>
        <v/>
      </c>
      <c r="O285" s="5">
        <f>IF(A285&lt;&gt;"", SUMIFS(Dépenses!$K:$K, Dépenses!$B:$B, A285, Dépenses!$C:$C, "CAPEX"), "")</f>
        <v/>
      </c>
      <c r="P285" s="5">
        <f>IF(A285&lt;&gt;"", SUMIFS(Dépenses!$K:$K, Dépenses!$B:$B, A285, Dépenses!$C:$C, "CAPEX", Dépenses!$L:$L, "Payé"), "")</f>
        <v/>
      </c>
      <c r="Q285" s="5">
        <f>IF(A285&lt;&gt;"", SUMIFS(Dépenses!$K:$K, Dépenses!$B:$B, A285, Dépenses!$C:$C, "OPEX"), "")</f>
        <v/>
      </c>
      <c r="R285" s="5">
        <f>IF(A285&lt;&gt;"", SUMIFS(Dépenses!$K:$K, Dépenses!$B:$B, A285, Dépenses!$C:$C, "OPEX", Dépenses!$L:$L, "Payé"), "")</f>
        <v/>
      </c>
      <c r="S285" s="5">
        <f>IF(SUM(O285,Q285)&gt;0, SUM(O285,Q285), "")</f>
        <v/>
      </c>
      <c r="T285" s="5">
        <f>IF(SUM(P285,R285)&gt;0, SUM(P285,R285), "")</f>
        <v/>
      </c>
      <c r="U285" s="5">
        <f>IF(N285&gt;0, S285-N285, "")</f>
        <v/>
      </c>
      <c r="V285" s="6">
        <f>IF(N285&gt;0, S285/N285, "")</f>
        <v/>
      </c>
      <c r="Y285" s="5" t="n"/>
      <c r="Z285" s="7">
        <f>IF(AND(Y285&gt;0,N285&gt;0), Y285/N285, "")</f>
        <v/>
      </c>
      <c r="AA285" s="7">
        <f>IF(AND(Y285&gt;0,N285&gt;0), N285/(Y285/12), "")</f>
        <v/>
      </c>
      <c r="AB285" s="5">
        <f>IF(N285&gt;0, MAX(N285-S285, 0), "")</f>
        <v/>
      </c>
      <c r="AC285" s="5">
        <f>IF(S285&gt;0, MAX(S285-T285, 0), "")</f>
        <v/>
      </c>
      <c r="AD285">
        <f>IF(V285="", "", IF(V285&gt;1, "Dépassement", IF(V285&gt;=0.9, "À surveiller", "OK")))</f>
        <v/>
      </c>
    </row>
    <row r="286">
      <c r="I286" s="4" t="n"/>
      <c r="J286" s="4" t="n"/>
      <c r="K286" s="4" t="n"/>
      <c r="L286" s="5" t="n"/>
      <c r="M286" s="5" t="n"/>
      <c r="N286" s="5">
        <f>IF(SUM(L286:M286)&gt;0, SUM(L286:M286), "")</f>
        <v/>
      </c>
      <c r="O286" s="5">
        <f>IF(A286&lt;&gt;"", SUMIFS(Dépenses!$K:$K, Dépenses!$B:$B, A286, Dépenses!$C:$C, "CAPEX"), "")</f>
        <v/>
      </c>
      <c r="P286" s="5">
        <f>IF(A286&lt;&gt;"", SUMIFS(Dépenses!$K:$K, Dépenses!$B:$B, A286, Dépenses!$C:$C, "CAPEX", Dépenses!$L:$L, "Payé"), "")</f>
        <v/>
      </c>
      <c r="Q286" s="5">
        <f>IF(A286&lt;&gt;"", SUMIFS(Dépenses!$K:$K, Dépenses!$B:$B, A286, Dépenses!$C:$C, "OPEX"), "")</f>
        <v/>
      </c>
      <c r="R286" s="5">
        <f>IF(A286&lt;&gt;"", SUMIFS(Dépenses!$K:$K, Dépenses!$B:$B, A286, Dépenses!$C:$C, "OPEX", Dépenses!$L:$L, "Payé"), "")</f>
        <v/>
      </c>
      <c r="S286" s="5">
        <f>IF(SUM(O286,Q286)&gt;0, SUM(O286,Q286), "")</f>
        <v/>
      </c>
      <c r="T286" s="5">
        <f>IF(SUM(P286,R286)&gt;0, SUM(P286,R286), "")</f>
        <v/>
      </c>
      <c r="U286" s="5">
        <f>IF(N286&gt;0, S286-N286, "")</f>
        <v/>
      </c>
      <c r="V286" s="6">
        <f>IF(N286&gt;0, S286/N286, "")</f>
        <v/>
      </c>
      <c r="Y286" s="5" t="n"/>
      <c r="Z286" s="7">
        <f>IF(AND(Y286&gt;0,N286&gt;0), Y286/N286, "")</f>
        <v/>
      </c>
      <c r="AA286" s="7">
        <f>IF(AND(Y286&gt;0,N286&gt;0), N286/(Y286/12), "")</f>
        <v/>
      </c>
      <c r="AB286" s="5">
        <f>IF(N286&gt;0, MAX(N286-S286, 0), "")</f>
        <v/>
      </c>
      <c r="AC286" s="5">
        <f>IF(S286&gt;0, MAX(S286-T286, 0), "")</f>
        <v/>
      </c>
      <c r="AD286">
        <f>IF(V286="", "", IF(V286&gt;1, "Dépassement", IF(V286&gt;=0.9, "À surveiller", "OK")))</f>
        <v/>
      </c>
    </row>
    <row r="287">
      <c r="I287" s="4" t="n"/>
      <c r="J287" s="4" t="n"/>
      <c r="K287" s="4" t="n"/>
      <c r="L287" s="5" t="n"/>
      <c r="M287" s="5" t="n"/>
      <c r="N287" s="5">
        <f>IF(SUM(L287:M287)&gt;0, SUM(L287:M287), "")</f>
        <v/>
      </c>
      <c r="O287" s="5">
        <f>IF(A287&lt;&gt;"", SUMIFS(Dépenses!$K:$K, Dépenses!$B:$B, A287, Dépenses!$C:$C, "CAPEX"), "")</f>
        <v/>
      </c>
      <c r="P287" s="5">
        <f>IF(A287&lt;&gt;"", SUMIFS(Dépenses!$K:$K, Dépenses!$B:$B, A287, Dépenses!$C:$C, "CAPEX", Dépenses!$L:$L, "Payé"), "")</f>
        <v/>
      </c>
      <c r="Q287" s="5">
        <f>IF(A287&lt;&gt;"", SUMIFS(Dépenses!$K:$K, Dépenses!$B:$B, A287, Dépenses!$C:$C, "OPEX"), "")</f>
        <v/>
      </c>
      <c r="R287" s="5">
        <f>IF(A287&lt;&gt;"", SUMIFS(Dépenses!$K:$K, Dépenses!$B:$B, A287, Dépenses!$C:$C, "OPEX", Dépenses!$L:$L, "Payé"), "")</f>
        <v/>
      </c>
      <c r="S287" s="5">
        <f>IF(SUM(O287,Q287)&gt;0, SUM(O287,Q287), "")</f>
        <v/>
      </c>
      <c r="T287" s="5">
        <f>IF(SUM(P287,R287)&gt;0, SUM(P287,R287), "")</f>
        <v/>
      </c>
      <c r="U287" s="5">
        <f>IF(N287&gt;0, S287-N287, "")</f>
        <v/>
      </c>
      <c r="V287" s="6">
        <f>IF(N287&gt;0, S287/N287, "")</f>
        <v/>
      </c>
      <c r="Y287" s="5" t="n"/>
      <c r="Z287" s="7">
        <f>IF(AND(Y287&gt;0,N287&gt;0), Y287/N287, "")</f>
        <v/>
      </c>
      <c r="AA287" s="7">
        <f>IF(AND(Y287&gt;0,N287&gt;0), N287/(Y287/12), "")</f>
        <v/>
      </c>
      <c r="AB287" s="5">
        <f>IF(N287&gt;0, MAX(N287-S287, 0), "")</f>
        <v/>
      </c>
      <c r="AC287" s="5">
        <f>IF(S287&gt;0, MAX(S287-T287, 0), "")</f>
        <v/>
      </c>
      <c r="AD287">
        <f>IF(V287="", "", IF(V287&gt;1, "Dépassement", IF(V287&gt;=0.9, "À surveiller", "OK")))</f>
        <v/>
      </c>
    </row>
    <row r="288">
      <c r="I288" s="4" t="n"/>
      <c r="J288" s="4" t="n"/>
      <c r="K288" s="4" t="n"/>
      <c r="L288" s="5" t="n"/>
      <c r="M288" s="5" t="n"/>
      <c r="N288" s="5">
        <f>IF(SUM(L288:M288)&gt;0, SUM(L288:M288), "")</f>
        <v/>
      </c>
      <c r="O288" s="5">
        <f>IF(A288&lt;&gt;"", SUMIFS(Dépenses!$K:$K, Dépenses!$B:$B, A288, Dépenses!$C:$C, "CAPEX"), "")</f>
        <v/>
      </c>
      <c r="P288" s="5">
        <f>IF(A288&lt;&gt;"", SUMIFS(Dépenses!$K:$K, Dépenses!$B:$B, A288, Dépenses!$C:$C, "CAPEX", Dépenses!$L:$L, "Payé"), "")</f>
        <v/>
      </c>
      <c r="Q288" s="5">
        <f>IF(A288&lt;&gt;"", SUMIFS(Dépenses!$K:$K, Dépenses!$B:$B, A288, Dépenses!$C:$C, "OPEX"), "")</f>
        <v/>
      </c>
      <c r="R288" s="5">
        <f>IF(A288&lt;&gt;"", SUMIFS(Dépenses!$K:$K, Dépenses!$B:$B, A288, Dépenses!$C:$C, "OPEX", Dépenses!$L:$L, "Payé"), "")</f>
        <v/>
      </c>
      <c r="S288" s="5">
        <f>IF(SUM(O288,Q288)&gt;0, SUM(O288,Q288), "")</f>
        <v/>
      </c>
      <c r="T288" s="5">
        <f>IF(SUM(P288,R288)&gt;0, SUM(P288,R288), "")</f>
        <v/>
      </c>
      <c r="U288" s="5">
        <f>IF(N288&gt;0, S288-N288, "")</f>
        <v/>
      </c>
      <c r="V288" s="6">
        <f>IF(N288&gt;0, S288/N288, "")</f>
        <v/>
      </c>
      <c r="Y288" s="5" t="n"/>
      <c r="Z288" s="7">
        <f>IF(AND(Y288&gt;0,N288&gt;0), Y288/N288, "")</f>
        <v/>
      </c>
      <c r="AA288" s="7">
        <f>IF(AND(Y288&gt;0,N288&gt;0), N288/(Y288/12), "")</f>
        <v/>
      </c>
      <c r="AB288" s="5">
        <f>IF(N288&gt;0, MAX(N288-S288, 0), "")</f>
        <v/>
      </c>
      <c r="AC288" s="5">
        <f>IF(S288&gt;0, MAX(S288-T288, 0), "")</f>
        <v/>
      </c>
      <c r="AD288">
        <f>IF(V288="", "", IF(V288&gt;1, "Dépassement", IF(V288&gt;=0.9, "À surveiller", "OK")))</f>
        <v/>
      </c>
    </row>
    <row r="289">
      <c r="I289" s="4" t="n"/>
      <c r="J289" s="4" t="n"/>
      <c r="K289" s="4" t="n"/>
      <c r="L289" s="5" t="n"/>
      <c r="M289" s="5" t="n"/>
      <c r="N289" s="5">
        <f>IF(SUM(L289:M289)&gt;0, SUM(L289:M289), "")</f>
        <v/>
      </c>
      <c r="O289" s="5">
        <f>IF(A289&lt;&gt;"", SUMIFS(Dépenses!$K:$K, Dépenses!$B:$B, A289, Dépenses!$C:$C, "CAPEX"), "")</f>
        <v/>
      </c>
      <c r="P289" s="5">
        <f>IF(A289&lt;&gt;"", SUMIFS(Dépenses!$K:$K, Dépenses!$B:$B, A289, Dépenses!$C:$C, "CAPEX", Dépenses!$L:$L, "Payé"), "")</f>
        <v/>
      </c>
      <c r="Q289" s="5">
        <f>IF(A289&lt;&gt;"", SUMIFS(Dépenses!$K:$K, Dépenses!$B:$B, A289, Dépenses!$C:$C, "OPEX"), "")</f>
        <v/>
      </c>
      <c r="R289" s="5">
        <f>IF(A289&lt;&gt;"", SUMIFS(Dépenses!$K:$K, Dépenses!$B:$B, A289, Dépenses!$C:$C, "OPEX", Dépenses!$L:$L, "Payé"), "")</f>
        <v/>
      </c>
      <c r="S289" s="5">
        <f>IF(SUM(O289,Q289)&gt;0, SUM(O289,Q289), "")</f>
        <v/>
      </c>
      <c r="T289" s="5">
        <f>IF(SUM(P289,R289)&gt;0, SUM(P289,R289), "")</f>
        <v/>
      </c>
      <c r="U289" s="5">
        <f>IF(N289&gt;0, S289-N289, "")</f>
        <v/>
      </c>
      <c r="V289" s="6">
        <f>IF(N289&gt;0, S289/N289, "")</f>
        <v/>
      </c>
      <c r="Y289" s="5" t="n"/>
      <c r="Z289" s="7">
        <f>IF(AND(Y289&gt;0,N289&gt;0), Y289/N289, "")</f>
        <v/>
      </c>
      <c r="AA289" s="7">
        <f>IF(AND(Y289&gt;0,N289&gt;0), N289/(Y289/12), "")</f>
        <v/>
      </c>
      <c r="AB289" s="5">
        <f>IF(N289&gt;0, MAX(N289-S289, 0), "")</f>
        <v/>
      </c>
      <c r="AC289" s="5">
        <f>IF(S289&gt;0, MAX(S289-T289, 0), "")</f>
        <v/>
      </c>
      <c r="AD289">
        <f>IF(V289="", "", IF(V289&gt;1, "Dépassement", IF(V289&gt;=0.9, "À surveiller", "OK")))</f>
        <v/>
      </c>
    </row>
    <row r="290">
      <c r="I290" s="4" t="n"/>
      <c r="J290" s="4" t="n"/>
      <c r="K290" s="4" t="n"/>
      <c r="L290" s="5" t="n"/>
      <c r="M290" s="5" t="n"/>
      <c r="N290" s="5">
        <f>IF(SUM(L290:M290)&gt;0, SUM(L290:M290), "")</f>
        <v/>
      </c>
      <c r="O290" s="5">
        <f>IF(A290&lt;&gt;"", SUMIFS(Dépenses!$K:$K, Dépenses!$B:$B, A290, Dépenses!$C:$C, "CAPEX"), "")</f>
        <v/>
      </c>
      <c r="P290" s="5">
        <f>IF(A290&lt;&gt;"", SUMIFS(Dépenses!$K:$K, Dépenses!$B:$B, A290, Dépenses!$C:$C, "CAPEX", Dépenses!$L:$L, "Payé"), "")</f>
        <v/>
      </c>
      <c r="Q290" s="5">
        <f>IF(A290&lt;&gt;"", SUMIFS(Dépenses!$K:$K, Dépenses!$B:$B, A290, Dépenses!$C:$C, "OPEX"), "")</f>
        <v/>
      </c>
      <c r="R290" s="5">
        <f>IF(A290&lt;&gt;"", SUMIFS(Dépenses!$K:$K, Dépenses!$B:$B, A290, Dépenses!$C:$C, "OPEX", Dépenses!$L:$L, "Payé"), "")</f>
        <v/>
      </c>
      <c r="S290" s="5">
        <f>IF(SUM(O290,Q290)&gt;0, SUM(O290,Q290), "")</f>
        <v/>
      </c>
      <c r="T290" s="5">
        <f>IF(SUM(P290,R290)&gt;0, SUM(P290,R290), "")</f>
        <v/>
      </c>
      <c r="U290" s="5">
        <f>IF(N290&gt;0, S290-N290, "")</f>
        <v/>
      </c>
      <c r="V290" s="6">
        <f>IF(N290&gt;0, S290/N290, "")</f>
        <v/>
      </c>
      <c r="Y290" s="5" t="n"/>
      <c r="Z290" s="7">
        <f>IF(AND(Y290&gt;0,N290&gt;0), Y290/N290, "")</f>
        <v/>
      </c>
      <c r="AA290" s="7">
        <f>IF(AND(Y290&gt;0,N290&gt;0), N290/(Y290/12), "")</f>
        <v/>
      </c>
      <c r="AB290" s="5">
        <f>IF(N290&gt;0, MAX(N290-S290, 0), "")</f>
        <v/>
      </c>
      <c r="AC290" s="5">
        <f>IF(S290&gt;0, MAX(S290-T290, 0), "")</f>
        <v/>
      </c>
      <c r="AD290">
        <f>IF(V290="", "", IF(V290&gt;1, "Dépassement", IF(V290&gt;=0.9, "À surveiller", "OK")))</f>
        <v/>
      </c>
    </row>
    <row r="291">
      <c r="I291" s="4" t="n"/>
      <c r="J291" s="4" t="n"/>
      <c r="K291" s="4" t="n"/>
      <c r="L291" s="5" t="n"/>
      <c r="M291" s="5" t="n"/>
      <c r="N291" s="5">
        <f>IF(SUM(L291:M291)&gt;0, SUM(L291:M291), "")</f>
        <v/>
      </c>
      <c r="O291" s="5">
        <f>IF(A291&lt;&gt;"", SUMIFS(Dépenses!$K:$K, Dépenses!$B:$B, A291, Dépenses!$C:$C, "CAPEX"), "")</f>
        <v/>
      </c>
      <c r="P291" s="5">
        <f>IF(A291&lt;&gt;"", SUMIFS(Dépenses!$K:$K, Dépenses!$B:$B, A291, Dépenses!$C:$C, "CAPEX", Dépenses!$L:$L, "Payé"), "")</f>
        <v/>
      </c>
      <c r="Q291" s="5">
        <f>IF(A291&lt;&gt;"", SUMIFS(Dépenses!$K:$K, Dépenses!$B:$B, A291, Dépenses!$C:$C, "OPEX"), "")</f>
        <v/>
      </c>
      <c r="R291" s="5">
        <f>IF(A291&lt;&gt;"", SUMIFS(Dépenses!$K:$K, Dépenses!$B:$B, A291, Dépenses!$C:$C, "OPEX", Dépenses!$L:$L, "Payé"), "")</f>
        <v/>
      </c>
      <c r="S291" s="5">
        <f>IF(SUM(O291,Q291)&gt;0, SUM(O291,Q291), "")</f>
        <v/>
      </c>
      <c r="T291" s="5">
        <f>IF(SUM(P291,R291)&gt;0, SUM(P291,R291), "")</f>
        <v/>
      </c>
      <c r="U291" s="5">
        <f>IF(N291&gt;0, S291-N291, "")</f>
        <v/>
      </c>
      <c r="V291" s="6">
        <f>IF(N291&gt;0, S291/N291, "")</f>
        <v/>
      </c>
      <c r="Y291" s="5" t="n"/>
      <c r="Z291" s="7">
        <f>IF(AND(Y291&gt;0,N291&gt;0), Y291/N291, "")</f>
        <v/>
      </c>
      <c r="AA291" s="7">
        <f>IF(AND(Y291&gt;0,N291&gt;0), N291/(Y291/12), "")</f>
        <v/>
      </c>
      <c r="AB291" s="5">
        <f>IF(N291&gt;0, MAX(N291-S291, 0), "")</f>
        <v/>
      </c>
      <c r="AC291" s="5">
        <f>IF(S291&gt;0, MAX(S291-T291, 0), "")</f>
        <v/>
      </c>
      <c r="AD291">
        <f>IF(V291="", "", IF(V291&gt;1, "Dépassement", IF(V291&gt;=0.9, "À surveiller", "OK")))</f>
        <v/>
      </c>
    </row>
    <row r="292">
      <c r="I292" s="4" t="n"/>
      <c r="J292" s="4" t="n"/>
      <c r="K292" s="4" t="n"/>
      <c r="L292" s="5" t="n"/>
      <c r="M292" s="5" t="n"/>
      <c r="N292" s="5">
        <f>IF(SUM(L292:M292)&gt;0, SUM(L292:M292), "")</f>
        <v/>
      </c>
      <c r="O292" s="5">
        <f>IF(A292&lt;&gt;"", SUMIFS(Dépenses!$K:$K, Dépenses!$B:$B, A292, Dépenses!$C:$C, "CAPEX"), "")</f>
        <v/>
      </c>
      <c r="P292" s="5">
        <f>IF(A292&lt;&gt;"", SUMIFS(Dépenses!$K:$K, Dépenses!$B:$B, A292, Dépenses!$C:$C, "CAPEX", Dépenses!$L:$L, "Payé"), "")</f>
        <v/>
      </c>
      <c r="Q292" s="5">
        <f>IF(A292&lt;&gt;"", SUMIFS(Dépenses!$K:$K, Dépenses!$B:$B, A292, Dépenses!$C:$C, "OPEX"), "")</f>
        <v/>
      </c>
      <c r="R292" s="5">
        <f>IF(A292&lt;&gt;"", SUMIFS(Dépenses!$K:$K, Dépenses!$B:$B, A292, Dépenses!$C:$C, "OPEX", Dépenses!$L:$L, "Payé"), "")</f>
        <v/>
      </c>
      <c r="S292" s="5">
        <f>IF(SUM(O292,Q292)&gt;0, SUM(O292,Q292), "")</f>
        <v/>
      </c>
      <c r="T292" s="5">
        <f>IF(SUM(P292,R292)&gt;0, SUM(P292,R292), "")</f>
        <v/>
      </c>
      <c r="U292" s="5">
        <f>IF(N292&gt;0, S292-N292, "")</f>
        <v/>
      </c>
      <c r="V292" s="6">
        <f>IF(N292&gt;0, S292/N292, "")</f>
        <v/>
      </c>
      <c r="Y292" s="5" t="n"/>
      <c r="Z292" s="7">
        <f>IF(AND(Y292&gt;0,N292&gt;0), Y292/N292, "")</f>
        <v/>
      </c>
      <c r="AA292" s="7">
        <f>IF(AND(Y292&gt;0,N292&gt;0), N292/(Y292/12), "")</f>
        <v/>
      </c>
      <c r="AB292" s="5">
        <f>IF(N292&gt;0, MAX(N292-S292, 0), "")</f>
        <v/>
      </c>
      <c r="AC292" s="5">
        <f>IF(S292&gt;0, MAX(S292-T292, 0), "")</f>
        <v/>
      </c>
      <c r="AD292">
        <f>IF(V292="", "", IF(V292&gt;1, "Dépassement", IF(V292&gt;=0.9, "À surveiller", "OK")))</f>
        <v/>
      </c>
    </row>
    <row r="293">
      <c r="I293" s="4" t="n"/>
      <c r="J293" s="4" t="n"/>
      <c r="K293" s="4" t="n"/>
      <c r="L293" s="5" t="n"/>
      <c r="M293" s="5" t="n"/>
      <c r="N293" s="5">
        <f>IF(SUM(L293:M293)&gt;0, SUM(L293:M293), "")</f>
        <v/>
      </c>
      <c r="O293" s="5">
        <f>IF(A293&lt;&gt;"", SUMIFS(Dépenses!$K:$K, Dépenses!$B:$B, A293, Dépenses!$C:$C, "CAPEX"), "")</f>
        <v/>
      </c>
      <c r="P293" s="5">
        <f>IF(A293&lt;&gt;"", SUMIFS(Dépenses!$K:$K, Dépenses!$B:$B, A293, Dépenses!$C:$C, "CAPEX", Dépenses!$L:$L, "Payé"), "")</f>
        <v/>
      </c>
      <c r="Q293" s="5">
        <f>IF(A293&lt;&gt;"", SUMIFS(Dépenses!$K:$K, Dépenses!$B:$B, A293, Dépenses!$C:$C, "OPEX"), "")</f>
        <v/>
      </c>
      <c r="R293" s="5">
        <f>IF(A293&lt;&gt;"", SUMIFS(Dépenses!$K:$K, Dépenses!$B:$B, A293, Dépenses!$C:$C, "OPEX", Dépenses!$L:$L, "Payé"), "")</f>
        <v/>
      </c>
      <c r="S293" s="5">
        <f>IF(SUM(O293,Q293)&gt;0, SUM(O293,Q293), "")</f>
        <v/>
      </c>
      <c r="T293" s="5">
        <f>IF(SUM(P293,R293)&gt;0, SUM(P293,R293), "")</f>
        <v/>
      </c>
      <c r="U293" s="5">
        <f>IF(N293&gt;0, S293-N293, "")</f>
        <v/>
      </c>
      <c r="V293" s="6">
        <f>IF(N293&gt;0, S293/N293, "")</f>
        <v/>
      </c>
      <c r="Y293" s="5" t="n"/>
      <c r="Z293" s="7">
        <f>IF(AND(Y293&gt;0,N293&gt;0), Y293/N293, "")</f>
        <v/>
      </c>
      <c r="AA293" s="7">
        <f>IF(AND(Y293&gt;0,N293&gt;0), N293/(Y293/12), "")</f>
        <v/>
      </c>
      <c r="AB293" s="5">
        <f>IF(N293&gt;0, MAX(N293-S293, 0), "")</f>
        <v/>
      </c>
      <c r="AC293" s="5">
        <f>IF(S293&gt;0, MAX(S293-T293, 0), "")</f>
        <v/>
      </c>
      <c r="AD293">
        <f>IF(V293="", "", IF(V293&gt;1, "Dépassement", IF(V293&gt;=0.9, "À surveiller", "OK")))</f>
        <v/>
      </c>
    </row>
    <row r="294">
      <c r="I294" s="4" t="n"/>
      <c r="J294" s="4" t="n"/>
      <c r="K294" s="4" t="n"/>
      <c r="L294" s="5" t="n"/>
      <c r="M294" s="5" t="n"/>
      <c r="N294" s="5">
        <f>IF(SUM(L294:M294)&gt;0, SUM(L294:M294), "")</f>
        <v/>
      </c>
      <c r="O294" s="5">
        <f>IF(A294&lt;&gt;"", SUMIFS(Dépenses!$K:$K, Dépenses!$B:$B, A294, Dépenses!$C:$C, "CAPEX"), "")</f>
        <v/>
      </c>
      <c r="P294" s="5">
        <f>IF(A294&lt;&gt;"", SUMIFS(Dépenses!$K:$K, Dépenses!$B:$B, A294, Dépenses!$C:$C, "CAPEX", Dépenses!$L:$L, "Payé"), "")</f>
        <v/>
      </c>
      <c r="Q294" s="5">
        <f>IF(A294&lt;&gt;"", SUMIFS(Dépenses!$K:$K, Dépenses!$B:$B, A294, Dépenses!$C:$C, "OPEX"), "")</f>
        <v/>
      </c>
      <c r="R294" s="5">
        <f>IF(A294&lt;&gt;"", SUMIFS(Dépenses!$K:$K, Dépenses!$B:$B, A294, Dépenses!$C:$C, "OPEX", Dépenses!$L:$L, "Payé"), "")</f>
        <v/>
      </c>
      <c r="S294" s="5">
        <f>IF(SUM(O294,Q294)&gt;0, SUM(O294,Q294), "")</f>
        <v/>
      </c>
      <c r="T294" s="5">
        <f>IF(SUM(P294,R294)&gt;0, SUM(P294,R294), "")</f>
        <v/>
      </c>
      <c r="U294" s="5">
        <f>IF(N294&gt;0, S294-N294, "")</f>
        <v/>
      </c>
      <c r="V294" s="6">
        <f>IF(N294&gt;0, S294/N294, "")</f>
        <v/>
      </c>
      <c r="Y294" s="5" t="n"/>
      <c r="Z294" s="7">
        <f>IF(AND(Y294&gt;0,N294&gt;0), Y294/N294, "")</f>
        <v/>
      </c>
      <c r="AA294" s="7">
        <f>IF(AND(Y294&gt;0,N294&gt;0), N294/(Y294/12), "")</f>
        <v/>
      </c>
      <c r="AB294" s="5">
        <f>IF(N294&gt;0, MAX(N294-S294, 0), "")</f>
        <v/>
      </c>
      <c r="AC294" s="5">
        <f>IF(S294&gt;0, MAX(S294-T294, 0), "")</f>
        <v/>
      </c>
      <c r="AD294">
        <f>IF(V294="", "", IF(V294&gt;1, "Dépassement", IF(V294&gt;=0.9, "À surveiller", "OK")))</f>
        <v/>
      </c>
    </row>
    <row r="295">
      <c r="I295" s="4" t="n"/>
      <c r="J295" s="4" t="n"/>
      <c r="K295" s="4" t="n"/>
      <c r="L295" s="5" t="n"/>
      <c r="M295" s="5" t="n"/>
      <c r="N295" s="5">
        <f>IF(SUM(L295:M295)&gt;0, SUM(L295:M295), "")</f>
        <v/>
      </c>
      <c r="O295" s="5">
        <f>IF(A295&lt;&gt;"", SUMIFS(Dépenses!$K:$K, Dépenses!$B:$B, A295, Dépenses!$C:$C, "CAPEX"), "")</f>
        <v/>
      </c>
      <c r="P295" s="5">
        <f>IF(A295&lt;&gt;"", SUMIFS(Dépenses!$K:$K, Dépenses!$B:$B, A295, Dépenses!$C:$C, "CAPEX", Dépenses!$L:$L, "Payé"), "")</f>
        <v/>
      </c>
      <c r="Q295" s="5">
        <f>IF(A295&lt;&gt;"", SUMIFS(Dépenses!$K:$K, Dépenses!$B:$B, A295, Dépenses!$C:$C, "OPEX"), "")</f>
        <v/>
      </c>
      <c r="R295" s="5">
        <f>IF(A295&lt;&gt;"", SUMIFS(Dépenses!$K:$K, Dépenses!$B:$B, A295, Dépenses!$C:$C, "OPEX", Dépenses!$L:$L, "Payé"), "")</f>
        <v/>
      </c>
      <c r="S295" s="5">
        <f>IF(SUM(O295,Q295)&gt;0, SUM(O295,Q295), "")</f>
        <v/>
      </c>
      <c r="T295" s="5">
        <f>IF(SUM(P295,R295)&gt;0, SUM(P295,R295), "")</f>
        <v/>
      </c>
      <c r="U295" s="5">
        <f>IF(N295&gt;0, S295-N295, "")</f>
        <v/>
      </c>
      <c r="V295" s="6">
        <f>IF(N295&gt;0, S295/N295, "")</f>
        <v/>
      </c>
      <c r="Y295" s="5" t="n"/>
      <c r="Z295" s="7">
        <f>IF(AND(Y295&gt;0,N295&gt;0), Y295/N295, "")</f>
        <v/>
      </c>
      <c r="AA295" s="7">
        <f>IF(AND(Y295&gt;0,N295&gt;0), N295/(Y295/12), "")</f>
        <v/>
      </c>
      <c r="AB295" s="5">
        <f>IF(N295&gt;0, MAX(N295-S295, 0), "")</f>
        <v/>
      </c>
      <c r="AC295" s="5">
        <f>IF(S295&gt;0, MAX(S295-T295, 0), "")</f>
        <v/>
      </c>
      <c r="AD295">
        <f>IF(V295="", "", IF(V295&gt;1, "Dépassement", IF(V295&gt;=0.9, "À surveiller", "OK")))</f>
        <v/>
      </c>
    </row>
    <row r="296">
      <c r="I296" s="4" t="n"/>
      <c r="J296" s="4" t="n"/>
      <c r="K296" s="4" t="n"/>
      <c r="L296" s="5" t="n"/>
      <c r="M296" s="5" t="n"/>
      <c r="N296" s="5">
        <f>IF(SUM(L296:M296)&gt;0, SUM(L296:M296), "")</f>
        <v/>
      </c>
      <c r="O296" s="5">
        <f>IF(A296&lt;&gt;"", SUMIFS(Dépenses!$K:$K, Dépenses!$B:$B, A296, Dépenses!$C:$C, "CAPEX"), "")</f>
        <v/>
      </c>
      <c r="P296" s="5">
        <f>IF(A296&lt;&gt;"", SUMIFS(Dépenses!$K:$K, Dépenses!$B:$B, A296, Dépenses!$C:$C, "CAPEX", Dépenses!$L:$L, "Payé"), "")</f>
        <v/>
      </c>
      <c r="Q296" s="5">
        <f>IF(A296&lt;&gt;"", SUMIFS(Dépenses!$K:$K, Dépenses!$B:$B, A296, Dépenses!$C:$C, "OPEX"), "")</f>
        <v/>
      </c>
      <c r="R296" s="5">
        <f>IF(A296&lt;&gt;"", SUMIFS(Dépenses!$K:$K, Dépenses!$B:$B, A296, Dépenses!$C:$C, "OPEX", Dépenses!$L:$L, "Payé"), "")</f>
        <v/>
      </c>
      <c r="S296" s="5">
        <f>IF(SUM(O296,Q296)&gt;0, SUM(O296,Q296), "")</f>
        <v/>
      </c>
      <c r="T296" s="5">
        <f>IF(SUM(P296,R296)&gt;0, SUM(P296,R296), "")</f>
        <v/>
      </c>
      <c r="U296" s="5">
        <f>IF(N296&gt;0, S296-N296, "")</f>
        <v/>
      </c>
      <c r="V296" s="6">
        <f>IF(N296&gt;0, S296/N296, "")</f>
        <v/>
      </c>
      <c r="Y296" s="5" t="n"/>
      <c r="Z296" s="7">
        <f>IF(AND(Y296&gt;0,N296&gt;0), Y296/N296, "")</f>
        <v/>
      </c>
      <c r="AA296" s="7">
        <f>IF(AND(Y296&gt;0,N296&gt;0), N296/(Y296/12), "")</f>
        <v/>
      </c>
      <c r="AB296" s="5">
        <f>IF(N296&gt;0, MAX(N296-S296, 0), "")</f>
        <v/>
      </c>
      <c r="AC296" s="5">
        <f>IF(S296&gt;0, MAX(S296-T296, 0), "")</f>
        <v/>
      </c>
      <c r="AD296">
        <f>IF(V296="", "", IF(V296&gt;1, "Dépassement", IF(V296&gt;=0.9, "À surveiller", "OK")))</f>
        <v/>
      </c>
    </row>
    <row r="297">
      <c r="I297" s="4" t="n"/>
      <c r="J297" s="4" t="n"/>
      <c r="K297" s="4" t="n"/>
      <c r="L297" s="5" t="n"/>
      <c r="M297" s="5" t="n"/>
      <c r="N297" s="5">
        <f>IF(SUM(L297:M297)&gt;0, SUM(L297:M297), "")</f>
        <v/>
      </c>
      <c r="O297" s="5">
        <f>IF(A297&lt;&gt;"", SUMIFS(Dépenses!$K:$K, Dépenses!$B:$B, A297, Dépenses!$C:$C, "CAPEX"), "")</f>
        <v/>
      </c>
      <c r="P297" s="5">
        <f>IF(A297&lt;&gt;"", SUMIFS(Dépenses!$K:$K, Dépenses!$B:$B, A297, Dépenses!$C:$C, "CAPEX", Dépenses!$L:$L, "Payé"), "")</f>
        <v/>
      </c>
      <c r="Q297" s="5">
        <f>IF(A297&lt;&gt;"", SUMIFS(Dépenses!$K:$K, Dépenses!$B:$B, A297, Dépenses!$C:$C, "OPEX"), "")</f>
        <v/>
      </c>
      <c r="R297" s="5">
        <f>IF(A297&lt;&gt;"", SUMIFS(Dépenses!$K:$K, Dépenses!$B:$B, A297, Dépenses!$C:$C, "OPEX", Dépenses!$L:$L, "Payé"), "")</f>
        <v/>
      </c>
      <c r="S297" s="5">
        <f>IF(SUM(O297,Q297)&gt;0, SUM(O297,Q297), "")</f>
        <v/>
      </c>
      <c r="T297" s="5">
        <f>IF(SUM(P297,R297)&gt;0, SUM(P297,R297), "")</f>
        <v/>
      </c>
      <c r="U297" s="5">
        <f>IF(N297&gt;0, S297-N297, "")</f>
        <v/>
      </c>
      <c r="V297" s="6">
        <f>IF(N297&gt;0, S297/N297, "")</f>
        <v/>
      </c>
      <c r="Y297" s="5" t="n"/>
      <c r="Z297" s="7">
        <f>IF(AND(Y297&gt;0,N297&gt;0), Y297/N297, "")</f>
        <v/>
      </c>
      <c r="AA297" s="7">
        <f>IF(AND(Y297&gt;0,N297&gt;0), N297/(Y297/12), "")</f>
        <v/>
      </c>
      <c r="AB297" s="5">
        <f>IF(N297&gt;0, MAX(N297-S297, 0), "")</f>
        <v/>
      </c>
      <c r="AC297" s="5">
        <f>IF(S297&gt;0, MAX(S297-T297, 0), "")</f>
        <v/>
      </c>
      <c r="AD297">
        <f>IF(V297="", "", IF(V297&gt;1, "Dépassement", IF(V297&gt;=0.9, "À surveiller", "OK")))</f>
        <v/>
      </c>
    </row>
    <row r="298">
      <c r="I298" s="4" t="n"/>
      <c r="J298" s="4" t="n"/>
      <c r="K298" s="4" t="n"/>
      <c r="L298" s="5" t="n"/>
      <c r="M298" s="5" t="n"/>
      <c r="N298" s="5">
        <f>IF(SUM(L298:M298)&gt;0, SUM(L298:M298), "")</f>
        <v/>
      </c>
      <c r="O298" s="5">
        <f>IF(A298&lt;&gt;"", SUMIFS(Dépenses!$K:$K, Dépenses!$B:$B, A298, Dépenses!$C:$C, "CAPEX"), "")</f>
        <v/>
      </c>
      <c r="P298" s="5">
        <f>IF(A298&lt;&gt;"", SUMIFS(Dépenses!$K:$K, Dépenses!$B:$B, A298, Dépenses!$C:$C, "CAPEX", Dépenses!$L:$L, "Payé"), "")</f>
        <v/>
      </c>
      <c r="Q298" s="5">
        <f>IF(A298&lt;&gt;"", SUMIFS(Dépenses!$K:$K, Dépenses!$B:$B, A298, Dépenses!$C:$C, "OPEX"), "")</f>
        <v/>
      </c>
      <c r="R298" s="5">
        <f>IF(A298&lt;&gt;"", SUMIFS(Dépenses!$K:$K, Dépenses!$B:$B, A298, Dépenses!$C:$C, "OPEX", Dépenses!$L:$L, "Payé"), "")</f>
        <v/>
      </c>
      <c r="S298" s="5">
        <f>IF(SUM(O298,Q298)&gt;0, SUM(O298,Q298), "")</f>
        <v/>
      </c>
      <c r="T298" s="5">
        <f>IF(SUM(P298,R298)&gt;0, SUM(P298,R298), "")</f>
        <v/>
      </c>
      <c r="U298" s="5">
        <f>IF(N298&gt;0, S298-N298, "")</f>
        <v/>
      </c>
      <c r="V298" s="6">
        <f>IF(N298&gt;0, S298/N298, "")</f>
        <v/>
      </c>
      <c r="Y298" s="5" t="n"/>
      <c r="Z298" s="7">
        <f>IF(AND(Y298&gt;0,N298&gt;0), Y298/N298, "")</f>
        <v/>
      </c>
      <c r="AA298" s="7">
        <f>IF(AND(Y298&gt;0,N298&gt;0), N298/(Y298/12), "")</f>
        <v/>
      </c>
      <c r="AB298" s="5">
        <f>IF(N298&gt;0, MAX(N298-S298, 0), "")</f>
        <v/>
      </c>
      <c r="AC298" s="5">
        <f>IF(S298&gt;0, MAX(S298-T298, 0), "")</f>
        <v/>
      </c>
      <c r="AD298">
        <f>IF(V298="", "", IF(V298&gt;1, "Dépassement", IF(V298&gt;=0.9, "À surveiller", "OK")))</f>
        <v/>
      </c>
    </row>
    <row r="299">
      <c r="I299" s="4" t="n"/>
      <c r="J299" s="4" t="n"/>
      <c r="K299" s="4" t="n"/>
      <c r="L299" s="5" t="n"/>
      <c r="M299" s="5" t="n"/>
      <c r="N299" s="5">
        <f>IF(SUM(L299:M299)&gt;0, SUM(L299:M299), "")</f>
        <v/>
      </c>
      <c r="O299" s="5">
        <f>IF(A299&lt;&gt;"", SUMIFS(Dépenses!$K:$K, Dépenses!$B:$B, A299, Dépenses!$C:$C, "CAPEX"), "")</f>
        <v/>
      </c>
      <c r="P299" s="5">
        <f>IF(A299&lt;&gt;"", SUMIFS(Dépenses!$K:$K, Dépenses!$B:$B, A299, Dépenses!$C:$C, "CAPEX", Dépenses!$L:$L, "Payé"), "")</f>
        <v/>
      </c>
      <c r="Q299" s="5">
        <f>IF(A299&lt;&gt;"", SUMIFS(Dépenses!$K:$K, Dépenses!$B:$B, A299, Dépenses!$C:$C, "OPEX"), "")</f>
        <v/>
      </c>
      <c r="R299" s="5">
        <f>IF(A299&lt;&gt;"", SUMIFS(Dépenses!$K:$K, Dépenses!$B:$B, A299, Dépenses!$C:$C, "OPEX", Dépenses!$L:$L, "Payé"), "")</f>
        <v/>
      </c>
      <c r="S299" s="5">
        <f>IF(SUM(O299,Q299)&gt;0, SUM(O299,Q299), "")</f>
        <v/>
      </c>
      <c r="T299" s="5">
        <f>IF(SUM(P299,R299)&gt;0, SUM(P299,R299), "")</f>
        <v/>
      </c>
      <c r="U299" s="5">
        <f>IF(N299&gt;0, S299-N299, "")</f>
        <v/>
      </c>
      <c r="V299" s="6">
        <f>IF(N299&gt;0, S299/N299, "")</f>
        <v/>
      </c>
      <c r="Y299" s="5" t="n"/>
      <c r="Z299" s="7">
        <f>IF(AND(Y299&gt;0,N299&gt;0), Y299/N299, "")</f>
        <v/>
      </c>
      <c r="AA299" s="7">
        <f>IF(AND(Y299&gt;0,N299&gt;0), N299/(Y299/12), "")</f>
        <v/>
      </c>
      <c r="AB299" s="5">
        <f>IF(N299&gt;0, MAX(N299-S299, 0), "")</f>
        <v/>
      </c>
      <c r="AC299" s="5">
        <f>IF(S299&gt;0, MAX(S299-T299, 0), "")</f>
        <v/>
      </c>
      <c r="AD299">
        <f>IF(V299="", "", IF(V299&gt;1, "Dépassement", IF(V299&gt;=0.9, "À surveiller", "OK")))</f>
        <v/>
      </c>
    </row>
    <row r="300">
      <c r="I300" s="4" t="n"/>
      <c r="J300" s="4" t="n"/>
      <c r="K300" s="4" t="n"/>
      <c r="L300" s="5" t="n"/>
      <c r="M300" s="5" t="n"/>
      <c r="N300" s="5">
        <f>IF(SUM(L300:M300)&gt;0, SUM(L300:M300), "")</f>
        <v/>
      </c>
      <c r="O300" s="5">
        <f>IF(A300&lt;&gt;"", SUMIFS(Dépenses!$K:$K, Dépenses!$B:$B, A300, Dépenses!$C:$C, "CAPEX"), "")</f>
        <v/>
      </c>
      <c r="P300" s="5">
        <f>IF(A300&lt;&gt;"", SUMIFS(Dépenses!$K:$K, Dépenses!$B:$B, A300, Dépenses!$C:$C, "CAPEX", Dépenses!$L:$L, "Payé"), "")</f>
        <v/>
      </c>
      <c r="Q300" s="5">
        <f>IF(A300&lt;&gt;"", SUMIFS(Dépenses!$K:$K, Dépenses!$B:$B, A300, Dépenses!$C:$C, "OPEX"), "")</f>
        <v/>
      </c>
      <c r="R300" s="5">
        <f>IF(A300&lt;&gt;"", SUMIFS(Dépenses!$K:$K, Dépenses!$B:$B, A300, Dépenses!$C:$C, "OPEX", Dépenses!$L:$L, "Payé"), "")</f>
        <v/>
      </c>
      <c r="S300" s="5">
        <f>IF(SUM(O300,Q300)&gt;0, SUM(O300,Q300), "")</f>
        <v/>
      </c>
      <c r="T300" s="5">
        <f>IF(SUM(P300,R300)&gt;0, SUM(P300,R300), "")</f>
        <v/>
      </c>
      <c r="U300" s="5">
        <f>IF(N300&gt;0, S300-N300, "")</f>
        <v/>
      </c>
      <c r="V300" s="6">
        <f>IF(N300&gt;0, S300/N300, "")</f>
        <v/>
      </c>
      <c r="Y300" s="5" t="n"/>
      <c r="Z300" s="7">
        <f>IF(AND(Y300&gt;0,N300&gt;0), Y300/N300, "")</f>
        <v/>
      </c>
      <c r="AA300" s="7">
        <f>IF(AND(Y300&gt;0,N300&gt;0), N300/(Y300/12), "")</f>
        <v/>
      </c>
      <c r="AB300" s="5">
        <f>IF(N300&gt;0, MAX(N300-S300, 0), "")</f>
        <v/>
      </c>
      <c r="AC300" s="5">
        <f>IF(S300&gt;0, MAX(S300-T300, 0), "")</f>
        <v/>
      </c>
      <c r="AD300">
        <f>IF(V300="", "", IF(V300&gt;1, "Dépassement", IF(V300&gt;=0.9, "À surveiller", "OK")))</f>
        <v/>
      </c>
    </row>
    <row r="301">
      <c r="I301" s="4" t="n"/>
      <c r="J301" s="4" t="n"/>
      <c r="K301" s="4" t="n"/>
      <c r="L301" s="5" t="n"/>
      <c r="M301" s="5" t="n"/>
      <c r="N301" s="5">
        <f>IF(SUM(L301:M301)&gt;0, SUM(L301:M301), "")</f>
        <v/>
      </c>
      <c r="O301" s="5">
        <f>IF(A301&lt;&gt;"", SUMIFS(Dépenses!$K:$K, Dépenses!$B:$B, A301, Dépenses!$C:$C, "CAPEX"), "")</f>
        <v/>
      </c>
      <c r="P301" s="5">
        <f>IF(A301&lt;&gt;"", SUMIFS(Dépenses!$K:$K, Dépenses!$B:$B, A301, Dépenses!$C:$C, "CAPEX", Dépenses!$L:$L, "Payé"), "")</f>
        <v/>
      </c>
      <c r="Q301" s="5">
        <f>IF(A301&lt;&gt;"", SUMIFS(Dépenses!$K:$K, Dépenses!$B:$B, A301, Dépenses!$C:$C, "OPEX"), "")</f>
        <v/>
      </c>
      <c r="R301" s="5">
        <f>IF(A301&lt;&gt;"", SUMIFS(Dépenses!$K:$K, Dépenses!$B:$B, A301, Dépenses!$C:$C, "OPEX", Dépenses!$L:$L, "Payé"), "")</f>
        <v/>
      </c>
      <c r="S301" s="5">
        <f>IF(SUM(O301,Q301)&gt;0, SUM(O301,Q301), "")</f>
        <v/>
      </c>
      <c r="T301" s="5">
        <f>IF(SUM(P301,R301)&gt;0, SUM(P301,R301), "")</f>
        <v/>
      </c>
      <c r="U301" s="5">
        <f>IF(N301&gt;0, S301-N301, "")</f>
        <v/>
      </c>
      <c r="V301" s="6">
        <f>IF(N301&gt;0, S301/N301, "")</f>
        <v/>
      </c>
      <c r="Y301" s="5" t="n"/>
      <c r="Z301" s="7">
        <f>IF(AND(Y301&gt;0,N301&gt;0), Y301/N301, "")</f>
        <v/>
      </c>
      <c r="AA301" s="7">
        <f>IF(AND(Y301&gt;0,N301&gt;0), N301/(Y301/12), "")</f>
        <v/>
      </c>
      <c r="AB301" s="5">
        <f>IF(N301&gt;0, MAX(N301-S301, 0), "")</f>
        <v/>
      </c>
      <c r="AC301" s="5">
        <f>IF(S301&gt;0, MAX(S301-T301, 0), "")</f>
        <v/>
      </c>
      <c r="AD301">
        <f>IF(V301="", "", IF(V301&gt;1, "Dépassement", IF(V301&gt;=0.9, "À surveiller", "OK")))</f>
        <v/>
      </c>
    </row>
    <row r="302">
      <c r="I302" s="4" t="n"/>
      <c r="J302" s="4" t="n"/>
      <c r="K302" s="4" t="n"/>
      <c r="L302" s="5" t="n"/>
      <c r="M302" s="5" t="n"/>
      <c r="N302" s="5">
        <f>IF(SUM(L302:M302)&gt;0, SUM(L302:M302), "")</f>
        <v/>
      </c>
      <c r="O302" s="5">
        <f>IF(A302&lt;&gt;"", SUMIFS(Dépenses!$K:$K, Dépenses!$B:$B, A302, Dépenses!$C:$C, "CAPEX"), "")</f>
        <v/>
      </c>
      <c r="P302" s="5">
        <f>IF(A302&lt;&gt;"", SUMIFS(Dépenses!$K:$K, Dépenses!$B:$B, A302, Dépenses!$C:$C, "CAPEX", Dépenses!$L:$L, "Payé"), "")</f>
        <v/>
      </c>
      <c r="Q302" s="5">
        <f>IF(A302&lt;&gt;"", SUMIFS(Dépenses!$K:$K, Dépenses!$B:$B, A302, Dépenses!$C:$C, "OPEX"), "")</f>
        <v/>
      </c>
      <c r="R302" s="5">
        <f>IF(A302&lt;&gt;"", SUMIFS(Dépenses!$K:$K, Dépenses!$B:$B, A302, Dépenses!$C:$C, "OPEX", Dépenses!$L:$L, "Payé"), "")</f>
        <v/>
      </c>
      <c r="S302" s="5">
        <f>IF(SUM(O302,Q302)&gt;0, SUM(O302,Q302), "")</f>
        <v/>
      </c>
      <c r="T302" s="5">
        <f>IF(SUM(P302,R302)&gt;0, SUM(P302,R302), "")</f>
        <v/>
      </c>
      <c r="U302" s="5">
        <f>IF(N302&gt;0, S302-N302, "")</f>
        <v/>
      </c>
      <c r="V302" s="6">
        <f>IF(N302&gt;0, S302/N302, "")</f>
        <v/>
      </c>
      <c r="Y302" s="5" t="n"/>
      <c r="Z302" s="7">
        <f>IF(AND(Y302&gt;0,N302&gt;0), Y302/N302, "")</f>
        <v/>
      </c>
      <c r="AA302" s="7">
        <f>IF(AND(Y302&gt;0,N302&gt;0), N302/(Y302/12), "")</f>
        <v/>
      </c>
      <c r="AB302" s="5">
        <f>IF(N302&gt;0, MAX(N302-S302, 0), "")</f>
        <v/>
      </c>
      <c r="AC302" s="5">
        <f>IF(S302&gt;0, MAX(S302-T302, 0), "")</f>
        <v/>
      </c>
      <c r="AD302">
        <f>IF(V302="", "", IF(V302&gt;1, "Dépassement", IF(V302&gt;=0.9, "À surveiller", "OK")))</f>
        <v/>
      </c>
    </row>
    <row r="303">
      <c r="I303" s="4" t="n"/>
      <c r="J303" s="4" t="n"/>
      <c r="K303" s="4" t="n"/>
      <c r="L303" s="5" t="n"/>
      <c r="M303" s="5" t="n"/>
      <c r="N303" s="5">
        <f>IF(SUM(L303:M303)&gt;0, SUM(L303:M303), "")</f>
        <v/>
      </c>
      <c r="O303" s="5">
        <f>IF(A303&lt;&gt;"", SUMIFS(Dépenses!$K:$K, Dépenses!$B:$B, A303, Dépenses!$C:$C, "CAPEX"), "")</f>
        <v/>
      </c>
      <c r="P303" s="5">
        <f>IF(A303&lt;&gt;"", SUMIFS(Dépenses!$K:$K, Dépenses!$B:$B, A303, Dépenses!$C:$C, "CAPEX", Dépenses!$L:$L, "Payé"), "")</f>
        <v/>
      </c>
      <c r="Q303" s="5">
        <f>IF(A303&lt;&gt;"", SUMIFS(Dépenses!$K:$K, Dépenses!$B:$B, A303, Dépenses!$C:$C, "OPEX"), "")</f>
        <v/>
      </c>
      <c r="R303" s="5">
        <f>IF(A303&lt;&gt;"", SUMIFS(Dépenses!$K:$K, Dépenses!$B:$B, A303, Dépenses!$C:$C, "OPEX", Dépenses!$L:$L, "Payé"), "")</f>
        <v/>
      </c>
      <c r="S303" s="5">
        <f>IF(SUM(O303,Q303)&gt;0, SUM(O303,Q303), "")</f>
        <v/>
      </c>
      <c r="T303" s="5">
        <f>IF(SUM(P303,R303)&gt;0, SUM(P303,R303), "")</f>
        <v/>
      </c>
      <c r="U303" s="5">
        <f>IF(N303&gt;0, S303-N303, "")</f>
        <v/>
      </c>
      <c r="V303" s="6">
        <f>IF(N303&gt;0, S303/N303, "")</f>
        <v/>
      </c>
      <c r="Y303" s="5" t="n"/>
      <c r="Z303" s="7">
        <f>IF(AND(Y303&gt;0,N303&gt;0), Y303/N303, "")</f>
        <v/>
      </c>
      <c r="AA303" s="7">
        <f>IF(AND(Y303&gt;0,N303&gt;0), N303/(Y303/12), "")</f>
        <v/>
      </c>
      <c r="AB303" s="5">
        <f>IF(N303&gt;0, MAX(N303-S303, 0), "")</f>
        <v/>
      </c>
      <c r="AC303" s="5">
        <f>IF(S303&gt;0, MAX(S303-T303, 0), "")</f>
        <v/>
      </c>
      <c r="AD303">
        <f>IF(V303="", "", IF(V303&gt;1, "Dépassement", IF(V303&gt;=0.9, "À surveiller", "OK")))</f>
        <v/>
      </c>
    </row>
    <row r="304">
      <c r="I304" s="4" t="n"/>
      <c r="J304" s="4" t="n"/>
      <c r="K304" s="4" t="n"/>
      <c r="L304" s="5" t="n"/>
      <c r="M304" s="5" t="n"/>
      <c r="N304" s="5">
        <f>IF(SUM(L304:M304)&gt;0, SUM(L304:M304), "")</f>
        <v/>
      </c>
      <c r="O304" s="5">
        <f>IF(A304&lt;&gt;"", SUMIFS(Dépenses!$K:$K, Dépenses!$B:$B, A304, Dépenses!$C:$C, "CAPEX"), "")</f>
        <v/>
      </c>
      <c r="P304" s="5">
        <f>IF(A304&lt;&gt;"", SUMIFS(Dépenses!$K:$K, Dépenses!$B:$B, A304, Dépenses!$C:$C, "CAPEX", Dépenses!$L:$L, "Payé"), "")</f>
        <v/>
      </c>
      <c r="Q304" s="5">
        <f>IF(A304&lt;&gt;"", SUMIFS(Dépenses!$K:$K, Dépenses!$B:$B, A304, Dépenses!$C:$C, "OPEX"), "")</f>
        <v/>
      </c>
      <c r="R304" s="5">
        <f>IF(A304&lt;&gt;"", SUMIFS(Dépenses!$K:$K, Dépenses!$B:$B, A304, Dépenses!$C:$C, "OPEX", Dépenses!$L:$L, "Payé"), "")</f>
        <v/>
      </c>
      <c r="S304" s="5">
        <f>IF(SUM(O304,Q304)&gt;0, SUM(O304,Q304), "")</f>
        <v/>
      </c>
      <c r="T304" s="5">
        <f>IF(SUM(P304,R304)&gt;0, SUM(P304,R304), "")</f>
        <v/>
      </c>
      <c r="U304" s="5">
        <f>IF(N304&gt;0, S304-N304, "")</f>
        <v/>
      </c>
      <c r="V304" s="6">
        <f>IF(N304&gt;0, S304/N304, "")</f>
        <v/>
      </c>
      <c r="Y304" s="5" t="n"/>
      <c r="Z304" s="7">
        <f>IF(AND(Y304&gt;0,N304&gt;0), Y304/N304, "")</f>
        <v/>
      </c>
      <c r="AA304" s="7">
        <f>IF(AND(Y304&gt;0,N304&gt;0), N304/(Y304/12), "")</f>
        <v/>
      </c>
      <c r="AB304" s="5">
        <f>IF(N304&gt;0, MAX(N304-S304, 0), "")</f>
        <v/>
      </c>
      <c r="AC304" s="5">
        <f>IF(S304&gt;0, MAX(S304-T304, 0), "")</f>
        <v/>
      </c>
      <c r="AD304">
        <f>IF(V304="", "", IF(V304&gt;1, "Dépassement", IF(V304&gt;=0.9, "À surveiller", "OK")))</f>
        <v/>
      </c>
    </row>
    <row r="305">
      <c r="I305" s="4" t="n"/>
      <c r="J305" s="4" t="n"/>
      <c r="K305" s="4" t="n"/>
      <c r="L305" s="5" t="n"/>
      <c r="M305" s="5" t="n"/>
      <c r="N305" s="5">
        <f>IF(SUM(L305:M305)&gt;0, SUM(L305:M305), "")</f>
        <v/>
      </c>
      <c r="O305" s="5">
        <f>IF(A305&lt;&gt;"", SUMIFS(Dépenses!$K:$K, Dépenses!$B:$B, A305, Dépenses!$C:$C, "CAPEX"), "")</f>
        <v/>
      </c>
      <c r="P305" s="5">
        <f>IF(A305&lt;&gt;"", SUMIFS(Dépenses!$K:$K, Dépenses!$B:$B, A305, Dépenses!$C:$C, "CAPEX", Dépenses!$L:$L, "Payé"), "")</f>
        <v/>
      </c>
      <c r="Q305" s="5">
        <f>IF(A305&lt;&gt;"", SUMIFS(Dépenses!$K:$K, Dépenses!$B:$B, A305, Dépenses!$C:$C, "OPEX"), "")</f>
        <v/>
      </c>
      <c r="R305" s="5">
        <f>IF(A305&lt;&gt;"", SUMIFS(Dépenses!$K:$K, Dépenses!$B:$B, A305, Dépenses!$C:$C, "OPEX", Dépenses!$L:$L, "Payé"), "")</f>
        <v/>
      </c>
      <c r="S305" s="5">
        <f>IF(SUM(O305,Q305)&gt;0, SUM(O305,Q305), "")</f>
        <v/>
      </c>
      <c r="T305" s="5">
        <f>IF(SUM(P305,R305)&gt;0, SUM(P305,R305), "")</f>
        <v/>
      </c>
      <c r="U305" s="5">
        <f>IF(N305&gt;0, S305-N305, "")</f>
        <v/>
      </c>
      <c r="V305" s="6">
        <f>IF(N305&gt;0, S305/N305, "")</f>
        <v/>
      </c>
      <c r="Y305" s="5" t="n"/>
      <c r="Z305" s="7">
        <f>IF(AND(Y305&gt;0,N305&gt;0), Y305/N305, "")</f>
        <v/>
      </c>
      <c r="AA305" s="7">
        <f>IF(AND(Y305&gt;0,N305&gt;0), N305/(Y305/12), "")</f>
        <v/>
      </c>
      <c r="AB305" s="5">
        <f>IF(N305&gt;0, MAX(N305-S305, 0), "")</f>
        <v/>
      </c>
      <c r="AC305" s="5">
        <f>IF(S305&gt;0, MAX(S305-T305, 0), "")</f>
        <v/>
      </c>
      <c r="AD305">
        <f>IF(V305="", "", IF(V305&gt;1, "Dépassement", IF(V305&gt;=0.9, "À surveiller", "OK")))</f>
        <v/>
      </c>
    </row>
    <row r="306">
      <c r="I306" s="4" t="n"/>
      <c r="J306" s="4" t="n"/>
      <c r="K306" s="4" t="n"/>
      <c r="L306" s="5" t="n"/>
      <c r="M306" s="5" t="n"/>
      <c r="N306" s="5">
        <f>IF(SUM(L306:M306)&gt;0, SUM(L306:M306), "")</f>
        <v/>
      </c>
      <c r="O306" s="5">
        <f>IF(A306&lt;&gt;"", SUMIFS(Dépenses!$K:$K, Dépenses!$B:$B, A306, Dépenses!$C:$C, "CAPEX"), "")</f>
        <v/>
      </c>
      <c r="P306" s="5">
        <f>IF(A306&lt;&gt;"", SUMIFS(Dépenses!$K:$K, Dépenses!$B:$B, A306, Dépenses!$C:$C, "CAPEX", Dépenses!$L:$L, "Payé"), "")</f>
        <v/>
      </c>
      <c r="Q306" s="5">
        <f>IF(A306&lt;&gt;"", SUMIFS(Dépenses!$K:$K, Dépenses!$B:$B, A306, Dépenses!$C:$C, "OPEX"), "")</f>
        <v/>
      </c>
      <c r="R306" s="5">
        <f>IF(A306&lt;&gt;"", SUMIFS(Dépenses!$K:$K, Dépenses!$B:$B, A306, Dépenses!$C:$C, "OPEX", Dépenses!$L:$L, "Payé"), "")</f>
        <v/>
      </c>
      <c r="S306" s="5">
        <f>IF(SUM(O306,Q306)&gt;0, SUM(O306,Q306), "")</f>
        <v/>
      </c>
      <c r="T306" s="5">
        <f>IF(SUM(P306,R306)&gt;0, SUM(P306,R306), "")</f>
        <v/>
      </c>
      <c r="U306" s="5">
        <f>IF(N306&gt;0, S306-N306, "")</f>
        <v/>
      </c>
      <c r="V306" s="6">
        <f>IF(N306&gt;0, S306/N306, "")</f>
        <v/>
      </c>
      <c r="Y306" s="5" t="n"/>
      <c r="Z306" s="7">
        <f>IF(AND(Y306&gt;0,N306&gt;0), Y306/N306, "")</f>
        <v/>
      </c>
      <c r="AA306" s="7">
        <f>IF(AND(Y306&gt;0,N306&gt;0), N306/(Y306/12), "")</f>
        <v/>
      </c>
      <c r="AB306" s="5">
        <f>IF(N306&gt;0, MAX(N306-S306, 0), "")</f>
        <v/>
      </c>
      <c r="AC306" s="5">
        <f>IF(S306&gt;0, MAX(S306-T306, 0), "")</f>
        <v/>
      </c>
      <c r="AD306">
        <f>IF(V306="", "", IF(V306&gt;1, "Dépassement", IF(V306&gt;=0.9, "À surveiller", "OK")))</f>
        <v/>
      </c>
    </row>
    <row r="307">
      <c r="I307" s="4" t="n"/>
      <c r="J307" s="4" t="n"/>
      <c r="K307" s="4" t="n"/>
      <c r="L307" s="5" t="n"/>
      <c r="M307" s="5" t="n"/>
      <c r="N307" s="5">
        <f>IF(SUM(L307:M307)&gt;0, SUM(L307:M307), "")</f>
        <v/>
      </c>
      <c r="O307" s="5">
        <f>IF(A307&lt;&gt;"", SUMIFS(Dépenses!$K:$K, Dépenses!$B:$B, A307, Dépenses!$C:$C, "CAPEX"), "")</f>
        <v/>
      </c>
      <c r="P307" s="5">
        <f>IF(A307&lt;&gt;"", SUMIFS(Dépenses!$K:$K, Dépenses!$B:$B, A307, Dépenses!$C:$C, "CAPEX", Dépenses!$L:$L, "Payé"), "")</f>
        <v/>
      </c>
      <c r="Q307" s="5">
        <f>IF(A307&lt;&gt;"", SUMIFS(Dépenses!$K:$K, Dépenses!$B:$B, A307, Dépenses!$C:$C, "OPEX"), "")</f>
        <v/>
      </c>
      <c r="R307" s="5">
        <f>IF(A307&lt;&gt;"", SUMIFS(Dépenses!$K:$K, Dépenses!$B:$B, A307, Dépenses!$C:$C, "OPEX", Dépenses!$L:$L, "Payé"), "")</f>
        <v/>
      </c>
      <c r="S307" s="5">
        <f>IF(SUM(O307,Q307)&gt;0, SUM(O307,Q307), "")</f>
        <v/>
      </c>
      <c r="T307" s="5">
        <f>IF(SUM(P307,R307)&gt;0, SUM(P307,R307), "")</f>
        <v/>
      </c>
      <c r="U307" s="5">
        <f>IF(N307&gt;0, S307-N307, "")</f>
        <v/>
      </c>
      <c r="V307" s="6">
        <f>IF(N307&gt;0, S307/N307, "")</f>
        <v/>
      </c>
      <c r="Y307" s="5" t="n"/>
      <c r="Z307" s="7">
        <f>IF(AND(Y307&gt;0,N307&gt;0), Y307/N307, "")</f>
        <v/>
      </c>
      <c r="AA307" s="7">
        <f>IF(AND(Y307&gt;0,N307&gt;0), N307/(Y307/12), "")</f>
        <v/>
      </c>
      <c r="AB307" s="5">
        <f>IF(N307&gt;0, MAX(N307-S307, 0), "")</f>
        <v/>
      </c>
      <c r="AC307" s="5">
        <f>IF(S307&gt;0, MAX(S307-T307, 0), "")</f>
        <v/>
      </c>
      <c r="AD307">
        <f>IF(V307="", "", IF(V307&gt;1, "Dépassement", IF(V307&gt;=0.9, "À surveiller", "OK")))</f>
        <v/>
      </c>
    </row>
    <row r="308">
      <c r="I308" s="4" t="n"/>
      <c r="J308" s="4" t="n"/>
      <c r="K308" s="4" t="n"/>
      <c r="L308" s="5" t="n"/>
      <c r="M308" s="5" t="n"/>
      <c r="N308" s="5">
        <f>IF(SUM(L308:M308)&gt;0, SUM(L308:M308), "")</f>
        <v/>
      </c>
      <c r="O308" s="5">
        <f>IF(A308&lt;&gt;"", SUMIFS(Dépenses!$K:$K, Dépenses!$B:$B, A308, Dépenses!$C:$C, "CAPEX"), "")</f>
        <v/>
      </c>
      <c r="P308" s="5">
        <f>IF(A308&lt;&gt;"", SUMIFS(Dépenses!$K:$K, Dépenses!$B:$B, A308, Dépenses!$C:$C, "CAPEX", Dépenses!$L:$L, "Payé"), "")</f>
        <v/>
      </c>
      <c r="Q308" s="5">
        <f>IF(A308&lt;&gt;"", SUMIFS(Dépenses!$K:$K, Dépenses!$B:$B, A308, Dépenses!$C:$C, "OPEX"), "")</f>
        <v/>
      </c>
      <c r="R308" s="5">
        <f>IF(A308&lt;&gt;"", SUMIFS(Dépenses!$K:$K, Dépenses!$B:$B, A308, Dépenses!$C:$C, "OPEX", Dépenses!$L:$L, "Payé"), "")</f>
        <v/>
      </c>
      <c r="S308" s="5">
        <f>IF(SUM(O308,Q308)&gt;0, SUM(O308,Q308), "")</f>
        <v/>
      </c>
      <c r="T308" s="5">
        <f>IF(SUM(P308,R308)&gt;0, SUM(P308,R308), "")</f>
        <v/>
      </c>
      <c r="U308" s="5">
        <f>IF(N308&gt;0, S308-N308, "")</f>
        <v/>
      </c>
      <c r="V308" s="6">
        <f>IF(N308&gt;0, S308/N308, "")</f>
        <v/>
      </c>
      <c r="Y308" s="5" t="n"/>
      <c r="Z308" s="7">
        <f>IF(AND(Y308&gt;0,N308&gt;0), Y308/N308, "")</f>
        <v/>
      </c>
      <c r="AA308" s="7">
        <f>IF(AND(Y308&gt;0,N308&gt;0), N308/(Y308/12), "")</f>
        <v/>
      </c>
      <c r="AB308" s="5">
        <f>IF(N308&gt;0, MAX(N308-S308, 0), "")</f>
        <v/>
      </c>
      <c r="AC308" s="5">
        <f>IF(S308&gt;0, MAX(S308-T308, 0), "")</f>
        <v/>
      </c>
      <c r="AD308">
        <f>IF(V308="", "", IF(V308&gt;1, "Dépassement", IF(V308&gt;=0.9, "À surveiller", "OK")))</f>
        <v/>
      </c>
    </row>
    <row r="309">
      <c r="I309" s="4" t="n"/>
      <c r="J309" s="4" t="n"/>
      <c r="K309" s="4" t="n"/>
      <c r="L309" s="5" t="n"/>
      <c r="M309" s="5" t="n"/>
      <c r="N309" s="5">
        <f>IF(SUM(L309:M309)&gt;0, SUM(L309:M309), "")</f>
        <v/>
      </c>
      <c r="O309" s="5">
        <f>IF(A309&lt;&gt;"", SUMIFS(Dépenses!$K:$K, Dépenses!$B:$B, A309, Dépenses!$C:$C, "CAPEX"), "")</f>
        <v/>
      </c>
      <c r="P309" s="5">
        <f>IF(A309&lt;&gt;"", SUMIFS(Dépenses!$K:$K, Dépenses!$B:$B, A309, Dépenses!$C:$C, "CAPEX", Dépenses!$L:$L, "Payé"), "")</f>
        <v/>
      </c>
      <c r="Q309" s="5">
        <f>IF(A309&lt;&gt;"", SUMIFS(Dépenses!$K:$K, Dépenses!$B:$B, A309, Dépenses!$C:$C, "OPEX"), "")</f>
        <v/>
      </c>
      <c r="R309" s="5">
        <f>IF(A309&lt;&gt;"", SUMIFS(Dépenses!$K:$K, Dépenses!$B:$B, A309, Dépenses!$C:$C, "OPEX", Dépenses!$L:$L, "Payé"), "")</f>
        <v/>
      </c>
      <c r="S309" s="5">
        <f>IF(SUM(O309,Q309)&gt;0, SUM(O309,Q309), "")</f>
        <v/>
      </c>
      <c r="T309" s="5">
        <f>IF(SUM(P309,R309)&gt;0, SUM(P309,R309), "")</f>
        <v/>
      </c>
      <c r="U309" s="5">
        <f>IF(N309&gt;0, S309-N309, "")</f>
        <v/>
      </c>
      <c r="V309" s="6">
        <f>IF(N309&gt;0, S309/N309, "")</f>
        <v/>
      </c>
      <c r="Y309" s="5" t="n"/>
      <c r="Z309" s="7">
        <f>IF(AND(Y309&gt;0,N309&gt;0), Y309/N309, "")</f>
        <v/>
      </c>
      <c r="AA309" s="7">
        <f>IF(AND(Y309&gt;0,N309&gt;0), N309/(Y309/12), "")</f>
        <v/>
      </c>
      <c r="AB309" s="5">
        <f>IF(N309&gt;0, MAX(N309-S309, 0), "")</f>
        <v/>
      </c>
      <c r="AC309" s="5">
        <f>IF(S309&gt;0, MAX(S309-T309, 0), "")</f>
        <v/>
      </c>
      <c r="AD309">
        <f>IF(V309="", "", IF(V309&gt;1, "Dépassement", IF(V309&gt;=0.9, "À surveiller", "OK")))</f>
        <v/>
      </c>
    </row>
    <row r="310">
      <c r="I310" s="4" t="n"/>
      <c r="J310" s="4" t="n"/>
      <c r="K310" s="4" t="n"/>
      <c r="L310" s="5" t="n"/>
      <c r="M310" s="5" t="n"/>
      <c r="N310" s="5">
        <f>IF(SUM(L310:M310)&gt;0, SUM(L310:M310), "")</f>
        <v/>
      </c>
      <c r="O310" s="5">
        <f>IF(A310&lt;&gt;"", SUMIFS(Dépenses!$K:$K, Dépenses!$B:$B, A310, Dépenses!$C:$C, "CAPEX"), "")</f>
        <v/>
      </c>
      <c r="P310" s="5">
        <f>IF(A310&lt;&gt;"", SUMIFS(Dépenses!$K:$K, Dépenses!$B:$B, A310, Dépenses!$C:$C, "CAPEX", Dépenses!$L:$L, "Payé"), "")</f>
        <v/>
      </c>
      <c r="Q310" s="5">
        <f>IF(A310&lt;&gt;"", SUMIFS(Dépenses!$K:$K, Dépenses!$B:$B, A310, Dépenses!$C:$C, "OPEX"), "")</f>
        <v/>
      </c>
      <c r="R310" s="5">
        <f>IF(A310&lt;&gt;"", SUMIFS(Dépenses!$K:$K, Dépenses!$B:$B, A310, Dépenses!$C:$C, "OPEX", Dépenses!$L:$L, "Payé"), "")</f>
        <v/>
      </c>
      <c r="S310" s="5">
        <f>IF(SUM(O310,Q310)&gt;0, SUM(O310,Q310), "")</f>
        <v/>
      </c>
      <c r="T310" s="5">
        <f>IF(SUM(P310,R310)&gt;0, SUM(P310,R310), "")</f>
        <v/>
      </c>
      <c r="U310" s="5">
        <f>IF(N310&gt;0, S310-N310, "")</f>
        <v/>
      </c>
      <c r="V310" s="6">
        <f>IF(N310&gt;0, S310/N310, "")</f>
        <v/>
      </c>
      <c r="Y310" s="5" t="n"/>
      <c r="Z310" s="7">
        <f>IF(AND(Y310&gt;0,N310&gt;0), Y310/N310, "")</f>
        <v/>
      </c>
      <c r="AA310" s="7">
        <f>IF(AND(Y310&gt;0,N310&gt;0), N310/(Y310/12), "")</f>
        <v/>
      </c>
      <c r="AB310" s="5">
        <f>IF(N310&gt;0, MAX(N310-S310, 0), "")</f>
        <v/>
      </c>
      <c r="AC310" s="5">
        <f>IF(S310&gt;0, MAX(S310-T310, 0), "")</f>
        <v/>
      </c>
      <c r="AD310">
        <f>IF(V310="", "", IF(V310&gt;1, "Dépassement", IF(V310&gt;=0.9, "À surveiller", "OK")))</f>
        <v/>
      </c>
    </row>
    <row r="311">
      <c r="I311" s="4" t="n"/>
      <c r="J311" s="4" t="n"/>
      <c r="K311" s="4" t="n"/>
      <c r="L311" s="5" t="n"/>
      <c r="M311" s="5" t="n"/>
      <c r="N311" s="5">
        <f>IF(SUM(L311:M311)&gt;0, SUM(L311:M311), "")</f>
        <v/>
      </c>
      <c r="O311" s="5">
        <f>IF(A311&lt;&gt;"", SUMIFS(Dépenses!$K:$K, Dépenses!$B:$B, A311, Dépenses!$C:$C, "CAPEX"), "")</f>
        <v/>
      </c>
      <c r="P311" s="5">
        <f>IF(A311&lt;&gt;"", SUMIFS(Dépenses!$K:$K, Dépenses!$B:$B, A311, Dépenses!$C:$C, "CAPEX", Dépenses!$L:$L, "Payé"), "")</f>
        <v/>
      </c>
      <c r="Q311" s="5">
        <f>IF(A311&lt;&gt;"", SUMIFS(Dépenses!$K:$K, Dépenses!$B:$B, A311, Dépenses!$C:$C, "OPEX"), "")</f>
        <v/>
      </c>
      <c r="R311" s="5">
        <f>IF(A311&lt;&gt;"", SUMIFS(Dépenses!$K:$K, Dépenses!$B:$B, A311, Dépenses!$C:$C, "OPEX", Dépenses!$L:$L, "Payé"), "")</f>
        <v/>
      </c>
      <c r="S311" s="5">
        <f>IF(SUM(O311,Q311)&gt;0, SUM(O311,Q311), "")</f>
        <v/>
      </c>
      <c r="T311" s="5">
        <f>IF(SUM(P311,R311)&gt;0, SUM(P311,R311), "")</f>
        <v/>
      </c>
      <c r="U311" s="5">
        <f>IF(N311&gt;0, S311-N311, "")</f>
        <v/>
      </c>
      <c r="V311" s="6">
        <f>IF(N311&gt;0, S311/N311, "")</f>
        <v/>
      </c>
      <c r="Y311" s="5" t="n"/>
      <c r="Z311" s="7">
        <f>IF(AND(Y311&gt;0,N311&gt;0), Y311/N311, "")</f>
        <v/>
      </c>
      <c r="AA311" s="7">
        <f>IF(AND(Y311&gt;0,N311&gt;0), N311/(Y311/12), "")</f>
        <v/>
      </c>
      <c r="AB311" s="5">
        <f>IF(N311&gt;0, MAX(N311-S311, 0), "")</f>
        <v/>
      </c>
      <c r="AC311" s="5">
        <f>IF(S311&gt;0, MAX(S311-T311, 0), "")</f>
        <v/>
      </c>
      <c r="AD311">
        <f>IF(V311="", "", IF(V311&gt;1, "Dépassement", IF(V311&gt;=0.9, "À surveiller", "OK")))</f>
        <v/>
      </c>
    </row>
    <row r="312">
      <c r="I312" s="4" t="n"/>
      <c r="J312" s="4" t="n"/>
      <c r="K312" s="4" t="n"/>
      <c r="L312" s="5" t="n"/>
      <c r="M312" s="5" t="n"/>
      <c r="N312" s="5">
        <f>IF(SUM(L312:M312)&gt;0, SUM(L312:M312), "")</f>
        <v/>
      </c>
      <c r="O312" s="5">
        <f>IF(A312&lt;&gt;"", SUMIFS(Dépenses!$K:$K, Dépenses!$B:$B, A312, Dépenses!$C:$C, "CAPEX"), "")</f>
        <v/>
      </c>
      <c r="P312" s="5">
        <f>IF(A312&lt;&gt;"", SUMIFS(Dépenses!$K:$K, Dépenses!$B:$B, A312, Dépenses!$C:$C, "CAPEX", Dépenses!$L:$L, "Payé"), "")</f>
        <v/>
      </c>
      <c r="Q312" s="5">
        <f>IF(A312&lt;&gt;"", SUMIFS(Dépenses!$K:$K, Dépenses!$B:$B, A312, Dépenses!$C:$C, "OPEX"), "")</f>
        <v/>
      </c>
      <c r="R312" s="5">
        <f>IF(A312&lt;&gt;"", SUMIFS(Dépenses!$K:$K, Dépenses!$B:$B, A312, Dépenses!$C:$C, "OPEX", Dépenses!$L:$L, "Payé"), "")</f>
        <v/>
      </c>
      <c r="S312" s="5">
        <f>IF(SUM(O312,Q312)&gt;0, SUM(O312,Q312), "")</f>
        <v/>
      </c>
      <c r="T312" s="5">
        <f>IF(SUM(P312,R312)&gt;0, SUM(P312,R312), "")</f>
        <v/>
      </c>
      <c r="U312" s="5">
        <f>IF(N312&gt;0, S312-N312, "")</f>
        <v/>
      </c>
      <c r="V312" s="6">
        <f>IF(N312&gt;0, S312/N312, "")</f>
        <v/>
      </c>
      <c r="Y312" s="5" t="n"/>
      <c r="Z312" s="7">
        <f>IF(AND(Y312&gt;0,N312&gt;0), Y312/N312, "")</f>
        <v/>
      </c>
      <c r="AA312" s="7">
        <f>IF(AND(Y312&gt;0,N312&gt;0), N312/(Y312/12), "")</f>
        <v/>
      </c>
      <c r="AB312" s="5">
        <f>IF(N312&gt;0, MAX(N312-S312, 0), "")</f>
        <v/>
      </c>
      <c r="AC312" s="5">
        <f>IF(S312&gt;0, MAX(S312-T312, 0), "")</f>
        <v/>
      </c>
      <c r="AD312">
        <f>IF(V312="", "", IF(V312&gt;1, "Dépassement", IF(V312&gt;=0.9, "À surveiller", "OK")))</f>
        <v/>
      </c>
    </row>
    <row r="313">
      <c r="I313" s="4" t="n"/>
      <c r="J313" s="4" t="n"/>
      <c r="K313" s="4" t="n"/>
      <c r="L313" s="5" t="n"/>
      <c r="M313" s="5" t="n"/>
      <c r="N313" s="5">
        <f>IF(SUM(L313:M313)&gt;0, SUM(L313:M313), "")</f>
        <v/>
      </c>
      <c r="O313" s="5">
        <f>IF(A313&lt;&gt;"", SUMIFS(Dépenses!$K:$K, Dépenses!$B:$B, A313, Dépenses!$C:$C, "CAPEX"), "")</f>
        <v/>
      </c>
      <c r="P313" s="5">
        <f>IF(A313&lt;&gt;"", SUMIFS(Dépenses!$K:$K, Dépenses!$B:$B, A313, Dépenses!$C:$C, "CAPEX", Dépenses!$L:$L, "Payé"), "")</f>
        <v/>
      </c>
      <c r="Q313" s="5">
        <f>IF(A313&lt;&gt;"", SUMIFS(Dépenses!$K:$K, Dépenses!$B:$B, A313, Dépenses!$C:$C, "OPEX"), "")</f>
        <v/>
      </c>
      <c r="R313" s="5">
        <f>IF(A313&lt;&gt;"", SUMIFS(Dépenses!$K:$K, Dépenses!$B:$B, A313, Dépenses!$C:$C, "OPEX", Dépenses!$L:$L, "Payé"), "")</f>
        <v/>
      </c>
      <c r="S313" s="5">
        <f>IF(SUM(O313,Q313)&gt;0, SUM(O313,Q313), "")</f>
        <v/>
      </c>
      <c r="T313" s="5">
        <f>IF(SUM(P313,R313)&gt;0, SUM(P313,R313), "")</f>
        <v/>
      </c>
      <c r="U313" s="5">
        <f>IF(N313&gt;0, S313-N313, "")</f>
        <v/>
      </c>
      <c r="V313" s="6">
        <f>IF(N313&gt;0, S313/N313, "")</f>
        <v/>
      </c>
      <c r="Y313" s="5" t="n"/>
      <c r="Z313" s="7">
        <f>IF(AND(Y313&gt;0,N313&gt;0), Y313/N313, "")</f>
        <v/>
      </c>
      <c r="AA313" s="7">
        <f>IF(AND(Y313&gt;0,N313&gt;0), N313/(Y313/12), "")</f>
        <v/>
      </c>
      <c r="AB313" s="5">
        <f>IF(N313&gt;0, MAX(N313-S313, 0), "")</f>
        <v/>
      </c>
      <c r="AC313" s="5">
        <f>IF(S313&gt;0, MAX(S313-T313, 0), "")</f>
        <v/>
      </c>
      <c r="AD313">
        <f>IF(V313="", "", IF(V313&gt;1, "Dépassement", IF(V313&gt;=0.9, "À surveiller", "OK")))</f>
        <v/>
      </c>
    </row>
    <row r="314">
      <c r="I314" s="4" t="n"/>
      <c r="J314" s="4" t="n"/>
      <c r="K314" s="4" t="n"/>
      <c r="L314" s="5" t="n"/>
      <c r="M314" s="5" t="n"/>
      <c r="N314" s="5">
        <f>IF(SUM(L314:M314)&gt;0, SUM(L314:M314), "")</f>
        <v/>
      </c>
      <c r="O314" s="5">
        <f>IF(A314&lt;&gt;"", SUMIFS(Dépenses!$K:$K, Dépenses!$B:$B, A314, Dépenses!$C:$C, "CAPEX"), "")</f>
        <v/>
      </c>
      <c r="P314" s="5">
        <f>IF(A314&lt;&gt;"", SUMIFS(Dépenses!$K:$K, Dépenses!$B:$B, A314, Dépenses!$C:$C, "CAPEX", Dépenses!$L:$L, "Payé"), "")</f>
        <v/>
      </c>
      <c r="Q314" s="5">
        <f>IF(A314&lt;&gt;"", SUMIFS(Dépenses!$K:$K, Dépenses!$B:$B, A314, Dépenses!$C:$C, "OPEX"), "")</f>
        <v/>
      </c>
      <c r="R314" s="5">
        <f>IF(A314&lt;&gt;"", SUMIFS(Dépenses!$K:$K, Dépenses!$B:$B, A314, Dépenses!$C:$C, "OPEX", Dépenses!$L:$L, "Payé"), "")</f>
        <v/>
      </c>
      <c r="S314" s="5">
        <f>IF(SUM(O314,Q314)&gt;0, SUM(O314,Q314), "")</f>
        <v/>
      </c>
      <c r="T314" s="5">
        <f>IF(SUM(P314,R314)&gt;0, SUM(P314,R314), "")</f>
        <v/>
      </c>
      <c r="U314" s="5">
        <f>IF(N314&gt;0, S314-N314, "")</f>
        <v/>
      </c>
      <c r="V314" s="6">
        <f>IF(N314&gt;0, S314/N314, "")</f>
        <v/>
      </c>
      <c r="Y314" s="5" t="n"/>
      <c r="Z314" s="7">
        <f>IF(AND(Y314&gt;0,N314&gt;0), Y314/N314, "")</f>
        <v/>
      </c>
      <c r="AA314" s="7">
        <f>IF(AND(Y314&gt;0,N314&gt;0), N314/(Y314/12), "")</f>
        <v/>
      </c>
      <c r="AB314" s="5">
        <f>IF(N314&gt;0, MAX(N314-S314, 0), "")</f>
        <v/>
      </c>
      <c r="AC314" s="5">
        <f>IF(S314&gt;0, MAX(S314-T314, 0), "")</f>
        <v/>
      </c>
      <c r="AD314">
        <f>IF(V314="", "", IF(V314&gt;1, "Dépassement", IF(V314&gt;=0.9, "À surveiller", "OK")))</f>
        <v/>
      </c>
    </row>
    <row r="315">
      <c r="I315" s="4" t="n"/>
      <c r="J315" s="4" t="n"/>
      <c r="K315" s="4" t="n"/>
      <c r="L315" s="5" t="n"/>
      <c r="M315" s="5" t="n"/>
      <c r="N315" s="5">
        <f>IF(SUM(L315:M315)&gt;0, SUM(L315:M315), "")</f>
        <v/>
      </c>
      <c r="O315" s="5">
        <f>IF(A315&lt;&gt;"", SUMIFS(Dépenses!$K:$K, Dépenses!$B:$B, A315, Dépenses!$C:$C, "CAPEX"), "")</f>
        <v/>
      </c>
      <c r="P315" s="5">
        <f>IF(A315&lt;&gt;"", SUMIFS(Dépenses!$K:$K, Dépenses!$B:$B, A315, Dépenses!$C:$C, "CAPEX", Dépenses!$L:$L, "Payé"), "")</f>
        <v/>
      </c>
      <c r="Q315" s="5">
        <f>IF(A315&lt;&gt;"", SUMIFS(Dépenses!$K:$K, Dépenses!$B:$B, A315, Dépenses!$C:$C, "OPEX"), "")</f>
        <v/>
      </c>
      <c r="R315" s="5">
        <f>IF(A315&lt;&gt;"", SUMIFS(Dépenses!$K:$K, Dépenses!$B:$B, A315, Dépenses!$C:$C, "OPEX", Dépenses!$L:$L, "Payé"), "")</f>
        <v/>
      </c>
      <c r="S315" s="5">
        <f>IF(SUM(O315,Q315)&gt;0, SUM(O315,Q315), "")</f>
        <v/>
      </c>
      <c r="T315" s="5">
        <f>IF(SUM(P315,R315)&gt;0, SUM(P315,R315), "")</f>
        <v/>
      </c>
      <c r="U315" s="5">
        <f>IF(N315&gt;0, S315-N315, "")</f>
        <v/>
      </c>
      <c r="V315" s="6">
        <f>IF(N315&gt;0, S315/N315, "")</f>
        <v/>
      </c>
      <c r="Y315" s="5" t="n"/>
      <c r="Z315" s="7">
        <f>IF(AND(Y315&gt;0,N315&gt;0), Y315/N315, "")</f>
        <v/>
      </c>
      <c r="AA315" s="7">
        <f>IF(AND(Y315&gt;0,N315&gt;0), N315/(Y315/12), "")</f>
        <v/>
      </c>
      <c r="AB315" s="5">
        <f>IF(N315&gt;0, MAX(N315-S315, 0), "")</f>
        <v/>
      </c>
      <c r="AC315" s="5">
        <f>IF(S315&gt;0, MAX(S315-T315, 0), "")</f>
        <v/>
      </c>
      <c r="AD315">
        <f>IF(V315="", "", IF(V315&gt;1, "Dépassement", IF(V315&gt;=0.9, "À surveiller", "OK")))</f>
        <v/>
      </c>
    </row>
    <row r="316">
      <c r="I316" s="4" t="n"/>
      <c r="J316" s="4" t="n"/>
      <c r="K316" s="4" t="n"/>
      <c r="L316" s="5" t="n"/>
      <c r="M316" s="5" t="n"/>
      <c r="N316" s="5">
        <f>IF(SUM(L316:M316)&gt;0, SUM(L316:M316), "")</f>
        <v/>
      </c>
      <c r="O316" s="5">
        <f>IF(A316&lt;&gt;"", SUMIFS(Dépenses!$K:$K, Dépenses!$B:$B, A316, Dépenses!$C:$C, "CAPEX"), "")</f>
        <v/>
      </c>
      <c r="P316" s="5">
        <f>IF(A316&lt;&gt;"", SUMIFS(Dépenses!$K:$K, Dépenses!$B:$B, A316, Dépenses!$C:$C, "CAPEX", Dépenses!$L:$L, "Payé"), "")</f>
        <v/>
      </c>
      <c r="Q316" s="5">
        <f>IF(A316&lt;&gt;"", SUMIFS(Dépenses!$K:$K, Dépenses!$B:$B, A316, Dépenses!$C:$C, "OPEX"), "")</f>
        <v/>
      </c>
      <c r="R316" s="5">
        <f>IF(A316&lt;&gt;"", SUMIFS(Dépenses!$K:$K, Dépenses!$B:$B, A316, Dépenses!$C:$C, "OPEX", Dépenses!$L:$L, "Payé"), "")</f>
        <v/>
      </c>
      <c r="S316" s="5">
        <f>IF(SUM(O316,Q316)&gt;0, SUM(O316,Q316), "")</f>
        <v/>
      </c>
      <c r="T316" s="5">
        <f>IF(SUM(P316,R316)&gt;0, SUM(P316,R316), "")</f>
        <v/>
      </c>
      <c r="U316" s="5">
        <f>IF(N316&gt;0, S316-N316, "")</f>
        <v/>
      </c>
      <c r="V316" s="6">
        <f>IF(N316&gt;0, S316/N316, "")</f>
        <v/>
      </c>
      <c r="Y316" s="5" t="n"/>
      <c r="Z316" s="7">
        <f>IF(AND(Y316&gt;0,N316&gt;0), Y316/N316, "")</f>
        <v/>
      </c>
      <c r="AA316" s="7">
        <f>IF(AND(Y316&gt;0,N316&gt;0), N316/(Y316/12), "")</f>
        <v/>
      </c>
      <c r="AB316" s="5">
        <f>IF(N316&gt;0, MAX(N316-S316, 0), "")</f>
        <v/>
      </c>
      <c r="AC316" s="5">
        <f>IF(S316&gt;0, MAX(S316-T316, 0), "")</f>
        <v/>
      </c>
      <c r="AD316">
        <f>IF(V316="", "", IF(V316&gt;1, "Dépassement", IF(V316&gt;=0.9, "À surveiller", "OK")))</f>
        <v/>
      </c>
    </row>
    <row r="317">
      <c r="I317" s="4" t="n"/>
      <c r="J317" s="4" t="n"/>
      <c r="K317" s="4" t="n"/>
      <c r="L317" s="5" t="n"/>
      <c r="M317" s="5" t="n"/>
      <c r="N317" s="5">
        <f>IF(SUM(L317:M317)&gt;0, SUM(L317:M317), "")</f>
        <v/>
      </c>
      <c r="O317" s="5">
        <f>IF(A317&lt;&gt;"", SUMIFS(Dépenses!$K:$K, Dépenses!$B:$B, A317, Dépenses!$C:$C, "CAPEX"), "")</f>
        <v/>
      </c>
      <c r="P317" s="5">
        <f>IF(A317&lt;&gt;"", SUMIFS(Dépenses!$K:$K, Dépenses!$B:$B, A317, Dépenses!$C:$C, "CAPEX", Dépenses!$L:$L, "Payé"), "")</f>
        <v/>
      </c>
      <c r="Q317" s="5">
        <f>IF(A317&lt;&gt;"", SUMIFS(Dépenses!$K:$K, Dépenses!$B:$B, A317, Dépenses!$C:$C, "OPEX"), "")</f>
        <v/>
      </c>
      <c r="R317" s="5">
        <f>IF(A317&lt;&gt;"", SUMIFS(Dépenses!$K:$K, Dépenses!$B:$B, A317, Dépenses!$C:$C, "OPEX", Dépenses!$L:$L, "Payé"), "")</f>
        <v/>
      </c>
      <c r="S317" s="5">
        <f>IF(SUM(O317,Q317)&gt;0, SUM(O317,Q317), "")</f>
        <v/>
      </c>
      <c r="T317" s="5">
        <f>IF(SUM(P317,R317)&gt;0, SUM(P317,R317), "")</f>
        <v/>
      </c>
      <c r="U317" s="5">
        <f>IF(N317&gt;0, S317-N317, "")</f>
        <v/>
      </c>
      <c r="V317" s="6">
        <f>IF(N317&gt;0, S317/N317, "")</f>
        <v/>
      </c>
      <c r="Y317" s="5" t="n"/>
      <c r="Z317" s="7">
        <f>IF(AND(Y317&gt;0,N317&gt;0), Y317/N317, "")</f>
        <v/>
      </c>
      <c r="AA317" s="7">
        <f>IF(AND(Y317&gt;0,N317&gt;0), N317/(Y317/12), "")</f>
        <v/>
      </c>
      <c r="AB317" s="5">
        <f>IF(N317&gt;0, MAX(N317-S317, 0), "")</f>
        <v/>
      </c>
      <c r="AC317" s="5">
        <f>IF(S317&gt;0, MAX(S317-T317, 0), "")</f>
        <v/>
      </c>
      <c r="AD317">
        <f>IF(V317="", "", IF(V317&gt;1, "Dépassement", IF(V317&gt;=0.9, "À surveiller", "OK")))</f>
        <v/>
      </c>
    </row>
    <row r="318">
      <c r="I318" s="4" t="n"/>
      <c r="J318" s="4" t="n"/>
      <c r="K318" s="4" t="n"/>
      <c r="L318" s="5" t="n"/>
      <c r="M318" s="5" t="n"/>
      <c r="N318" s="5">
        <f>IF(SUM(L318:M318)&gt;0, SUM(L318:M318), "")</f>
        <v/>
      </c>
      <c r="O318" s="5">
        <f>IF(A318&lt;&gt;"", SUMIFS(Dépenses!$K:$K, Dépenses!$B:$B, A318, Dépenses!$C:$C, "CAPEX"), "")</f>
        <v/>
      </c>
      <c r="P318" s="5">
        <f>IF(A318&lt;&gt;"", SUMIFS(Dépenses!$K:$K, Dépenses!$B:$B, A318, Dépenses!$C:$C, "CAPEX", Dépenses!$L:$L, "Payé"), "")</f>
        <v/>
      </c>
      <c r="Q318" s="5">
        <f>IF(A318&lt;&gt;"", SUMIFS(Dépenses!$K:$K, Dépenses!$B:$B, A318, Dépenses!$C:$C, "OPEX"), "")</f>
        <v/>
      </c>
      <c r="R318" s="5">
        <f>IF(A318&lt;&gt;"", SUMIFS(Dépenses!$K:$K, Dépenses!$B:$B, A318, Dépenses!$C:$C, "OPEX", Dépenses!$L:$L, "Payé"), "")</f>
        <v/>
      </c>
      <c r="S318" s="5">
        <f>IF(SUM(O318,Q318)&gt;0, SUM(O318,Q318), "")</f>
        <v/>
      </c>
      <c r="T318" s="5">
        <f>IF(SUM(P318,R318)&gt;0, SUM(P318,R318), "")</f>
        <v/>
      </c>
      <c r="U318" s="5">
        <f>IF(N318&gt;0, S318-N318, "")</f>
        <v/>
      </c>
      <c r="V318" s="6">
        <f>IF(N318&gt;0, S318/N318, "")</f>
        <v/>
      </c>
      <c r="Y318" s="5" t="n"/>
      <c r="Z318" s="7">
        <f>IF(AND(Y318&gt;0,N318&gt;0), Y318/N318, "")</f>
        <v/>
      </c>
      <c r="AA318" s="7">
        <f>IF(AND(Y318&gt;0,N318&gt;0), N318/(Y318/12), "")</f>
        <v/>
      </c>
      <c r="AB318" s="5">
        <f>IF(N318&gt;0, MAX(N318-S318, 0), "")</f>
        <v/>
      </c>
      <c r="AC318" s="5">
        <f>IF(S318&gt;0, MAX(S318-T318, 0), "")</f>
        <v/>
      </c>
      <c r="AD318">
        <f>IF(V318="", "", IF(V318&gt;1, "Dépassement", IF(V318&gt;=0.9, "À surveiller", "OK")))</f>
        <v/>
      </c>
    </row>
    <row r="319">
      <c r="I319" s="4" t="n"/>
      <c r="J319" s="4" t="n"/>
      <c r="K319" s="4" t="n"/>
      <c r="L319" s="5" t="n"/>
      <c r="M319" s="5" t="n"/>
      <c r="N319" s="5">
        <f>IF(SUM(L319:M319)&gt;0, SUM(L319:M319), "")</f>
        <v/>
      </c>
      <c r="O319" s="5">
        <f>IF(A319&lt;&gt;"", SUMIFS(Dépenses!$K:$K, Dépenses!$B:$B, A319, Dépenses!$C:$C, "CAPEX"), "")</f>
        <v/>
      </c>
      <c r="P319" s="5">
        <f>IF(A319&lt;&gt;"", SUMIFS(Dépenses!$K:$K, Dépenses!$B:$B, A319, Dépenses!$C:$C, "CAPEX", Dépenses!$L:$L, "Payé"), "")</f>
        <v/>
      </c>
      <c r="Q319" s="5">
        <f>IF(A319&lt;&gt;"", SUMIFS(Dépenses!$K:$K, Dépenses!$B:$B, A319, Dépenses!$C:$C, "OPEX"), "")</f>
        <v/>
      </c>
      <c r="R319" s="5">
        <f>IF(A319&lt;&gt;"", SUMIFS(Dépenses!$K:$K, Dépenses!$B:$B, A319, Dépenses!$C:$C, "OPEX", Dépenses!$L:$L, "Payé"), "")</f>
        <v/>
      </c>
      <c r="S319" s="5">
        <f>IF(SUM(O319,Q319)&gt;0, SUM(O319,Q319), "")</f>
        <v/>
      </c>
      <c r="T319" s="5">
        <f>IF(SUM(P319,R319)&gt;0, SUM(P319,R319), "")</f>
        <v/>
      </c>
      <c r="U319" s="5">
        <f>IF(N319&gt;0, S319-N319, "")</f>
        <v/>
      </c>
      <c r="V319" s="6">
        <f>IF(N319&gt;0, S319/N319, "")</f>
        <v/>
      </c>
      <c r="Y319" s="5" t="n"/>
      <c r="Z319" s="7">
        <f>IF(AND(Y319&gt;0,N319&gt;0), Y319/N319, "")</f>
        <v/>
      </c>
      <c r="AA319" s="7">
        <f>IF(AND(Y319&gt;0,N319&gt;0), N319/(Y319/12), "")</f>
        <v/>
      </c>
      <c r="AB319" s="5">
        <f>IF(N319&gt;0, MAX(N319-S319, 0), "")</f>
        <v/>
      </c>
      <c r="AC319" s="5">
        <f>IF(S319&gt;0, MAX(S319-T319, 0), "")</f>
        <v/>
      </c>
      <c r="AD319">
        <f>IF(V319="", "", IF(V319&gt;1, "Dépassement", IF(V319&gt;=0.9, "À surveiller", "OK")))</f>
        <v/>
      </c>
    </row>
    <row r="320">
      <c r="I320" s="4" t="n"/>
      <c r="J320" s="4" t="n"/>
      <c r="K320" s="4" t="n"/>
      <c r="L320" s="5" t="n"/>
      <c r="M320" s="5" t="n"/>
      <c r="N320" s="5">
        <f>IF(SUM(L320:M320)&gt;0, SUM(L320:M320), "")</f>
        <v/>
      </c>
      <c r="O320" s="5">
        <f>IF(A320&lt;&gt;"", SUMIFS(Dépenses!$K:$K, Dépenses!$B:$B, A320, Dépenses!$C:$C, "CAPEX"), "")</f>
        <v/>
      </c>
      <c r="P320" s="5">
        <f>IF(A320&lt;&gt;"", SUMIFS(Dépenses!$K:$K, Dépenses!$B:$B, A320, Dépenses!$C:$C, "CAPEX", Dépenses!$L:$L, "Payé"), "")</f>
        <v/>
      </c>
      <c r="Q320" s="5">
        <f>IF(A320&lt;&gt;"", SUMIFS(Dépenses!$K:$K, Dépenses!$B:$B, A320, Dépenses!$C:$C, "OPEX"), "")</f>
        <v/>
      </c>
      <c r="R320" s="5">
        <f>IF(A320&lt;&gt;"", SUMIFS(Dépenses!$K:$K, Dépenses!$B:$B, A320, Dépenses!$C:$C, "OPEX", Dépenses!$L:$L, "Payé"), "")</f>
        <v/>
      </c>
      <c r="S320" s="5">
        <f>IF(SUM(O320,Q320)&gt;0, SUM(O320,Q320), "")</f>
        <v/>
      </c>
      <c r="T320" s="5">
        <f>IF(SUM(P320,R320)&gt;0, SUM(P320,R320), "")</f>
        <v/>
      </c>
      <c r="U320" s="5">
        <f>IF(N320&gt;0, S320-N320, "")</f>
        <v/>
      </c>
      <c r="V320" s="6">
        <f>IF(N320&gt;0, S320/N320, "")</f>
        <v/>
      </c>
      <c r="Y320" s="5" t="n"/>
      <c r="Z320" s="7">
        <f>IF(AND(Y320&gt;0,N320&gt;0), Y320/N320, "")</f>
        <v/>
      </c>
      <c r="AA320" s="7">
        <f>IF(AND(Y320&gt;0,N320&gt;0), N320/(Y320/12), "")</f>
        <v/>
      </c>
      <c r="AB320" s="5">
        <f>IF(N320&gt;0, MAX(N320-S320, 0), "")</f>
        <v/>
      </c>
      <c r="AC320" s="5">
        <f>IF(S320&gt;0, MAX(S320-T320, 0), "")</f>
        <v/>
      </c>
      <c r="AD320">
        <f>IF(V320="", "", IF(V320&gt;1, "Dépassement", IF(V320&gt;=0.9, "À surveiller", "OK")))</f>
        <v/>
      </c>
    </row>
    <row r="321">
      <c r="I321" s="4" t="n"/>
      <c r="J321" s="4" t="n"/>
      <c r="K321" s="4" t="n"/>
      <c r="L321" s="5" t="n"/>
      <c r="M321" s="5" t="n"/>
      <c r="N321" s="5">
        <f>IF(SUM(L321:M321)&gt;0, SUM(L321:M321), "")</f>
        <v/>
      </c>
      <c r="O321" s="5">
        <f>IF(A321&lt;&gt;"", SUMIFS(Dépenses!$K:$K, Dépenses!$B:$B, A321, Dépenses!$C:$C, "CAPEX"), "")</f>
        <v/>
      </c>
      <c r="P321" s="5">
        <f>IF(A321&lt;&gt;"", SUMIFS(Dépenses!$K:$K, Dépenses!$B:$B, A321, Dépenses!$C:$C, "CAPEX", Dépenses!$L:$L, "Payé"), "")</f>
        <v/>
      </c>
      <c r="Q321" s="5">
        <f>IF(A321&lt;&gt;"", SUMIFS(Dépenses!$K:$K, Dépenses!$B:$B, A321, Dépenses!$C:$C, "OPEX"), "")</f>
        <v/>
      </c>
      <c r="R321" s="5">
        <f>IF(A321&lt;&gt;"", SUMIFS(Dépenses!$K:$K, Dépenses!$B:$B, A321, Dépenses!$C:$C, "OPEX", Dépenses!$L:$L, "Payé"), "")</f>
        <v/>
      </c>
      <c r="S321" s="5">
        <f>IF(SUM(O321,Q321)&gt;0, SUM(O321,Q321), "")</f>
        <v/>
      </c>
      <c r="T321" s="5">
        <f>IF(SUM(P321,R321)&gt;0, SUM(P321,R321), "")</f>
        <v/>
      </c>
      <c r="U321" s="5">
        <f>IF(N321&gt;0, S321-N321, "")</f>
        <v/>
      </c>
      <c r="V321" s="6">
        <f>IF(N321&gt;0, S321/N321, "")</f>
        <v/>
      </c>
      <c r="Y321" s="5" t="n"/>
      <c r="Z321" s="7">
        <f>IF(AND(Y321&gt;0,N321&gt;0), Y321/N321, "")</f>
        <v/>
      </c>
      <c r="AA321" s="7">
        <f>IF(AND(Y321&gt;0,N321&gt;0), N321/(Y321/12), "")</f>
        <v/>
      </c>
      <c r="AB321" s="5">
        <f>IF(N321&gt;0, MAX(N321-S321, 0), "")</f>
        <v/>
      </c>
      <c r="AC321" s="5">
        <f>IF(S321&gt;0, MAX(S321-T321, 0), "")</f>
        <v/>
      </c>
      <c r="AD321">
        <f>IF(V321="", "", IF(V321&gt;1, "Dépassement", IF(V321&gt;=0.9, "À surveiller", "OK")))</f>
        <v/>
      </c>
    </row>
    <row r="322">
      <c r="I322" s="4" t="n"/>
      <c r="J322" s="4" t="n"/>
      <c r="K322" s="4" t="n"/>
      <c r="L322" s="5" t="n"/>
      <c r="M322" s="5" t="n"/>
      <c r="N322" s="5">
        <f>IF(SUM(L322:M322)&gt;0, SUM(L322:M322), "")</f>
        <v/>
      </c>
      <c r="O322" s="5">
        <f>IF(A322&lt;&gt;"", SUMIFS(Dépenses!$K:$K, Dépenses!$B:$B, A322, Dépenses!$C:$C, "CAPEX"), "")</f>
        <v/>
      </c>
      <c r="P322" s="5">
        <f>IF(A322&lt;&gt;"", SUMIFS(Dépenses!$K:$K, Dépenses!$B:$B, A322, Dépenses!$C:$C, "CAPEX", Dépenses!$L:$L, "Payé"), "")</f>
        <v/>
      </c>
      <c r="Q322" s="5">
        <f>IF(A322&lt;&gt;"", SUMIFS(Dépenses!$K:$K, Dépenses!$B:$B, A322, Dépenses!$C:$C, "OPEX"), "")</f>
        <v/>
      </c>
      <c r="R322" s="5">
        <f>IF(A322&lt;&gt;"", SUMIFS(Dépenses!$K:$K, Dépenses!$B:$B, A322, Dépenses!$C:$C, "OPEX", Dépenses!$L:$L, "Payé"), "")</f>
        <v/>
      </c>
      <c r="S322" s="5">
        <f>IF(SUM(O322,Q322)&gt;0, SUM(O322,Q322), "")</f>
        <v/>
      </c>
      <c r="T322" s="5">
        <f>IF(SUM(P322,R322)&gt;0, SUM(P322,R322), "")</f>
        <v/>
      </c>
      <c r="U322" s="5">
        <f>IF(N322&gt;0, S322-N322, "")</f>
        <v/>
      </c>
      <c r="V322" s="6">
        <f>IF(N322&gt;0, S322/N322, "")</f>
        <v/>
      </c>
      <c r="Y322" s="5" t="n"/>
      <c r="Z322" s="7">
        <f>IF(AND(Y322&gt;0,N322&gt;0), Y322/N322, "")</f>
        <v/>
      </c>
      <c r="AA322" s="7">
        <f>IF(AND(Y322&gt;0,N322&gt;0), N322/(Y322/12), "")</f>
        <v/>
      </c>
      <c r="AB322" s="5">
        <f>IF(N322&gt;0, MAX(N322-S322, 0), "")</f>
        <v/>
      </c>
      <c r="AC322" s="5">
        <f>IF(S322&gt;0, MAX(S322-T322, 0), "")</f>
        <v/>
      </c>
      <c r="AD322">
        <f>IF(V322="", "", IF(V322&gt;1, "Dépassement", IF(V322&gt;=0.9, "À surveiller", "OK")))</f>
        <v/>
      </c>
    </row>
    <row r="323">
      <c r="I323" s="4" t="n"/>
      <c r="J323" s="4" t="n"/>
      <c r="K323" s="4" t="n"/>
      <c r="L323" s="5" t="n"/>
      <c r="M323" s="5" t="n"/>
      <c r="N323" s="5">
        <f>IF(SUM(L323:M323)&gt;0, SUM(L323:M323), "")</f>
        <v/>
      </c>
      <c r="O323" s="5">
        <f>IF(A323&lt;&gt;"", SUMIFS(Dépenses!$K:$K, Dépenses!$B:$B, A323, Dépenses!$C:$C, "CAPEX"), "")</f>
        <v/>
      </c>
      <c r="P323" s="5">
        <f>IF(A323&lt;&gt;"", SUMIFS(Dépenses!$K:$K, Dépenses!$B:$B, A323, Dépenses!$C:$C, "CAPEX", Dépenses!$L:$L, "Payé"), "")</f>
        <v/>
      </c>
      <c r="Q323" s="5">
        <f>IF(A323&lt;&gt;"", SUMIFS(Dépenses!$K:$K, Dépenses!$B:$B, A323, Dépenses!$C:$C, "OPEX"), "")</f>
        <v/>
      </c>
      <c r="R323" s="5">
        <f>IF(A323&lt;&gt;"", SUMIFS(Dépenses!$K:$K, Dépenses!$B:$B, A323, Dépenses!$C:$C, "OPEX", Dépenses!$L:$L, "Payé"), "")</f>
        <v/>
      </c>
      <c r="S323" s="5">
        <f>IF(SUM(O323,Q323)&gt;0, SUM(O323,Q323), "")</f>
        <v/>
      </c>
      <c r="T323" s="5">
        <f>IF(SUM(P323,R323)&gt;0, SUM(P323,R323), "")</f>
        <v/>
      </c>
      <c r="U323" s="5">
        <f>IF(N323&gt;0, S323-N323, "")</f>
        <v/>
      </c>
      <c r="V323" s="6">
        <f>IF(N323&gt;0, S323/N323, "")</f>
        <v/>
      </c>
      <c r="Y323" s="5" t="n"/>
      <c r="Z323" s="7">
        <f>IF(AND(Y323&gt;0,N323&gt;0), Y323/N323, "")</f>
        <v/>
      </c>
      <c r="AA323" s="7">
        <f>IF(AND(Y323&gt;0,N323&gt;0), N323/(Y323/12), "")</f>
        <v/>
      </c>
      <c r="AB323" s="5">
        <f>IF(N323&gt;0, MAX(N323-S323, 0), "")</f>
        <v/>
      </c>
      <c r="AC323" s="5">
        <f>IF(S323&gt;0, MAX(S323-T323, 0), "")</f>
        <v/>
      </c>
      <c r="AD323">
        <f>IF(V323="", "", IF(V323&gt;1, "Dépassement", IF(V323&gt;=0.9, "À surveiller", "OK")))</f>
        <v/>
      </c>
    </row>
    <row r="324">
      <c r="I324" s="4" t="n"/>
      <c r="J324" s="4" t="n"/>
      <c r="K324" s="4" t="n"/>
      <c r="L324" s="5" t="n"/>
      <c r="M324" s="5" t="n"/>
      <c r="N324" s="5">
        <f>IF(SUM(L324:M324)&gt;0, SUM(L324:M324), "")</f>
        <v/>
      </c>
      <c r="O324" s="5">
        <f>IF(A324&lt;&gt;"", SUMIFS(Dépenses!$K:$K, Dépenses!$B:$B, A324, Dépenses!$C:$C, "CAPEX"), "")</f>
        <v/>
      </c>
      <c r="P324" s="5">
        <f>IF(A324&lt;&gt;"", SUMIFS(Dépenses!$K:$K, Dépenses!$B:$B, A324, Dépenses!$C:$C, "CAPEX", Dépenses!$L:$L, "Payé"), "")</f>
        <v/>
      </c>
      <c r="Q324" s="5">
        <f>IF(A324&lt;&gt;"", SUMIFS(Dépenses!$K:$K, Dépenses!$B:$B, A324, Dépenses!$C:$C, "OPEX"), "")</f>
        <v/>
      </c>
      <c r="R324" s="5">
        <f>IF(A324&lt;&gt;"", SUMIFS(Dépenses!$K:$K, Dépenses!$B:$B, A324, Dépenses!$C:$C, "OPEX", Dépenses!$L:$L, "Payé"), "")</f>
        <v/>
      </c>
      <c r="S324" s="5">
        <f>IF(SUM(O324,Q324)&gt;0, SUM(O324,Q324), "")</f>
        <v/>
      </c>
      <c r="T324" s="5">
        <f>IF(SUM(P324,R324)&gt;0, SUM(P324,R324), "")</f>
        <v/>
      </c>
      <c r="U324" s="5">
        <f>IF(N324&gt;0, S324-N324, "")</f>
        <v/>
      </c>
      <c r="V324" s="6">
        <f>IF(N324&gt;0, S324/N324, "")</f>
        <v/>
      </c>
      <c r="Y324" s="5" t="n"/>
      <c r="Z324" s="7">
        <f>IF(AND(Y324&gt;0,N324&gt;0), Y324/N324, "")</f>
        <v/>
      </c>
      <c r="AA324" s="7">
        <f>IF(AND(Y324&gt;0,N324&gt;0), N324/(Y324/12), "")</f>
        <v/>
      </c>
      <c r="AB324" s="5">
        <f>IF(N324&gt;0, MAX(N324-S324, 0), "")</f>
        <v/>
      </c>
      <c r="AC324" s="5">
        <f>IF(S324&gt;0, MAX(S324-T324, 0), "")</f>
        <v/>
      </c>
      <c r="AD324">
        <f>IF(V324="", "", IF(V324&gt;1, "Dépassement", IF(V324&gt;=0.9, "À surveiller", "OK")))</f>
        <v/>
      </c>
    </row>
    <row r="325">
      <c r="I325" s="4" t="n"/>
      <c r="J325" s="4" t="n"/>
      <c r="K325" s="4" t="n"/>
      <c r="L325" s="5" t="n"/>
      <c r="M325" s="5" t="n"/>
      <c r="N325" s="5">
        <f>IF(SUM(L325:M325)&gt;0, SUM(L325:M325), "")</f>
        <v/>
      </c>
      <c r="O325" s="5">
        <f>IF(A325&lt;&gt;"", SUMIFS(Dépenses!$K:$K, Dépenses!$B:$B, A325, Dépenses!$C:$C, "CAPEX"), "")</f>
        <v/>
      </c>
      <c r="P325" s="5">
        <f>IF(A325&lt;&gt;"", SUMIFS(Dépenses!$K:$K, Dépenses!$B:$B, A325, Dépenses!$C:$C, "CAPEX", Dépenses!$L:$L, "Payé"), "")</f>
        <v/>
      </c>
      <c r="Q325" s="5">
        <f>IF(A325&lt;&gt;"", SUMIFS(Dépenses!$K:$K, Dépenses!$B:$B, A325, Dépenses!$C:$C, "OPEX"), "")</f>
        <v/>
      </c>
      <c r="R325" s="5">
        <f>IF(A325&lt;&gt;"", SUMIFS(Dépenses!$K:$K, Dépenses!$B:$B, A325, Dépenses!$C:$C, "OPEX", Dépenses!$L:$L, "Payé"), "")</f>
        <v/>
      </c>
      <c r="S325" s="5">
        <f>IF(SUM(O325,Q325)&gt;0, SUM(O325,Q325), "")</f>
        <v/>
      </c>
      <c r="T325" s="5">
        <f>IF(SUM(P325,R325)&gt;0, SUM(P325,R325), "")</f>
        <v/>
      </c>
      <c r="U325" s="5">
        <f>IF(N325&gt;0, S325-N325, "")</f>
        <v/>
      </c>
      <c r="V325" s="6">
        <f>IF(N325&gt;0, S325/N325, "")</f>
        <v/>
      </c>
      <c r="Y325" s="5" t="n"/>
      <c r="Z325" s="7">
        <f>IF(AND(Y325&gt;0,N325&gt;0), Y325/N325, "")</f>
        <v/>
      </c>
      <c r="AA325" s="7">
        <f>IF(AND(Y325&gt;0,N325&gt;0), N325/(Y325/12), "")</f>
        <v/>
      </c>
      <c r="AB325" s="5">
        <f>IF(N325&gt;0, MAX(N325-S325, 0), "")</f>
        <v/>
      </c>
      <c r="AC325" s="5">
        <f>IF(S325&gt;0, MAX(S325-T325, 0), "")</f>
        <v/>
      </c>
      <c r="AD325">
        <f>IF(V325="", "", IF(V325&gt;1, "Dépassement", IF(V325&gt;=0.9, "À surveiller", "OK")))</f>
        <v/>
      </c>
    </row>
    <row r="326">
      <c r="I326" s="4" t="n"/>
      <c r="J326" s="4" t="n"/>
      <c r="K326" s="4" t="n"/>
      <c r="L326" s="5" t="n"/>
      <c r="M326" s="5" t="n"/>
      <c r="N326" s="5">
        <f>IF(SUM(L326:M326)&gt;0, SUM(L326:M326), "")</f>
        <v/>
      </c>
      <c r="O326" s="5">
        <f>IF(A326&lt;&gt;"", SUMIFS(Dépenses!$K:$K, Dépenses!$B:$B, A326, Dépenses!$C:$C, "CAPEX"), "")</f>
        <v/>
      </c>
      <c r="P326" s="5">
        <f>IF(A326&lt;&gt;"", SUMIFS(Dépenses!$K:$K, Dépenses!$B:$B, A326, Dépenses!$C:$C, "CAPEX", Dépenses!$L:$L, "Payé"), "")</f>
        <v/>
      </c>
      <c r="Q326" s="5">
        <f>IF(A326&lt;&gt;"", SUMIFS(Dépenses!$K:$K, Dépenses!$B:$B, A326, Dépenses!$C:$C, "OPEX"), "")</f>
        <v/>
      </c>
      <c r="R326" s="5">
        <f>IF(A326&lt;&gt;"", SUMIFS(Dépenses!$K:$K, Dépenses!$B:$B, A326, Dépenses!$C:$C, "OPEX", Dépenses!$L:$L, "Payé"), "")</f>
        <v/>
      </c>
      <c r="S326" s="5">
        <f>IF(SUM(O326,Q326)&gt;0, SUM(O326,Q326), "")</f>
        <v/>
      </c>
      <c r="T326" s="5">
        <f>IF(SUM(P326,R326)&gt;0, SUM(P326,R326), "")</f>
        <v/>
      </c>
      <c r="U326" s="5">
        <f>IF(N326&gt;0, S326-N326, "")</f>
        <v/>
      </c>
      <c r="V326" s="6">
        <f>IF(N326&gt;0, S326/N326, "")</f>
        <v/>
      </c>
      <c r="Y326" s="5" t="n"/>
      <c r="Z326" s="7">
        <f>IF(AND(Y326&gt;0,N326&gt;0), Y326/N326, "")</f>
        <v/>
      </c>
      <c r="AA326" s="7">
        <f>IF(AND(Y326&gt;0,N326&gt;0), N326/(Y326/12), "")</f>
        <v/>
      </c>
      <c r="AB326" s="5">
        <f>IF(N326&gt;0, MAX(N326-S326, 0), "")</f>
        <v/>
      </c>
      <c r="AC326" s="5">
        <f>IF(S326&gt;0, MAX(S326-T326, 0), "")</f>
        <v/>
      </c>
      <c r="AD326">
        <f>IF(V326="", "", IF(V326&gt;1, "Dépassement", IF(V326&gt;=0.9, "À surveiller", "OK")))</f>
        <v/>
      </c>
    </row>
    <row r="327">
      <c r="I327" s="4" t="n"/>
      <c r="J327" s="4" t="n"/>
      <c r="K327" s="4" t="n"/>
      <c r="L327" s="5" t="n"/>
      <c r="M327" s="5" t="n"/>
      <c r="N327" s="5">
        <f>IF(SUM(L327:M327)&gt;0, SUM(L327:M327), "")</f>
        <v/>
      </c>
      <c r="O327" s="5">
        <f>IF(A327&lt;&gt;"", SUMIFS(Dépenses!$K:$K, Dépenses!$B:$B, A327, Dépenses!$C:$C, "CAPEX"), "")</f>
        <v/>
      </c>
      <c r="P327" s="5">
        <f>IF(A327&lt;&gt;"", SUMIFS(Dépenses!$K:$K, Dépenses!$B:$B, A327, Dépenses!$C:$C, "CAPEX", Dépenses!$L:$L, "Payé"), "")</f>
        <v/>
      </c>
      <c r="Q327" s="5">
        <f>IF(A327&lt;&gt;"", SUMIFS(Dépenses!$K:$K, Dépenses!$B:$B, A327, Dépenses!$C:$C, "OPEX"), "")</f>
        <v/>
      </c>
      <c r="R327" s="5">
        <f>IF(A327&lt;&gt;"", SUMIFS(Dépenses!$K:$K, Dépenses!$B:$B, A327, Dépenses!$C:$C, "OPEX", Dépenses!$L:$L, "Payé"), "")</f>
        <v/>
      </c>
      <c r="S327" s="5">
        <f>IF(SUM(O327,Q327)&gt;0, SUM(O327,Q327), "")</f>
        <v/>
      </c>
      <c r="T327" s="5">
        <f>IF(SUM(P327,R327)&gt;0, SUM(P327,R327), "")</f>
        <v/>
      </c>
      <c r="U327" s="5">
        <f>IF(N327&gt;0, S327-N327, "")</f>
        <v/>
      </c>
      <c r="V327" s="6">
        <f>IF(N327&gt;0, S327/N327, "")</f>
        <v/>
      </c>
      <c r="Y327" s="5" t="n"/>
      <c r="Z327" s="7">
        <f>IF(AND(Y327&gt;0,N327&gt;0), Y327/N327, "")</f>
        <v/>
      </c>
      <c r="AA327" s="7">
        <f>IF(AND(Y327&gt;0,N327&gt;0), N327/(Y327/12), "")</f>
        <v/>
      </c>
      <c r="AB327" s="5">
        <f>IF(N327&gt;0, MAX(N327-S327, 0), "")</f>
        <v/>
      </c>
      <c r="AC327" s="5">
        <f>IF(S327&gt;0, MAX(S327-T327, 0), "")</f>
        <v/>
      </c>
      <c r="AD327">
        <f>IF(V327="", "", IF(V327&gt;1, "Dépassement", IF(V327&gt;=0.9, "À surveiller", "OK")))</f>
        <v/>
      </c>
    </row>
    <row r="328">
      <c r="I328" s="4" t="n"/>
      <c r="J328" s="4" t="n"/>
      <c r="K328" s="4" t="n"/>
      <c r="L328" s="5" t="n"/>
      <c r="M328" s="5" t="n"/>
      <c r="N328" s="5">
        <f>IF(SUM(L328:M328)&gt;0, SUM(L328:M328), "")</f>
        <v/>
      </c>
      <c r="O328" s="5">
        <f>IF(A328&lt;&gt;"", SUMIFS(Dépenses!$K:$K, Dépenses!$B:$B, A328, Dépenses!$C:$C, "CAPEX"), "")</f>
        <v/>
      </c>
      <c r="P328" s="5">
        <f>IF(A328&lt;&gt;"", SUMIFS(Dépenses!$K:$K, Dépenses!$B:$B, A328, Dépenses!$C:$C, "CAPEX", Dépenses!$L:$L, "Payé"), "")</f>
        <v/>
      </c>
      <c r="Q328" s="5">
        <f>IF(A328&lt;&gt;"", SUMIFS(Dépenses!$K:$K, Dépenses!$B:$B, A328, Dépenses!$C:$C, "OPEX"), "")</f>
        <v/>
      </c>
      <c r="R328" s="5">
        <f>IF(A328&lt;&gt;"", SUMIFS(Dépenses!$K:$K, Dépenses!$B:$B, A328, Dépenses!$C:$C, "OPEX", Dépenses!$L:$L, "Payé"), "")</f>
        <v/>
      </c>
      <c r="S328" s="5">
        <f>IF(SUM(O328,Q328)&gt;0, SUM(O328,Q328), "")</f>
        <v/>
      </c>
      <c r="T328" s="5">
        <f>IF(SUM(P328,R328)&gt;0, SUM(P328,R328), "")</f>
        <v/>
      </c>
      <c r="U328" s="5">
        <f>IF(N328&gt;0, S328-N328, "")</f>
        <v/>
      </c>
      <c r="V328" s="6">
        <f>IF(N328&gt;0, S328/N328, "")</f>
        <v/>
      </c>
      <c r="Y328" s="5" t="n"/>
      <c r="Z328" s="7">
        <f>IF(AND(Y328&gt;0,N328&gt;0), Y328/N328, "")</f>
        <v/>
      </c>
      <c r="AA328" s="7">
        <f>IF(AND(Y328&gt;0,N328&gt;0), N328/(Y328/12), "")</f>
        <v/>
      </c>
      <c r="AB328" s="5">
        <f>IF(N328&gt;0, MAX(N328-S328, 0), "")</f>
        <v/>
      </c>
      <c r="AC328" s="5">
        <f>IF(S328&gt;0, MAX(S328-T328, 0), "")</f>
        <v/>
      </c>
      <c r="AD328">
        <f>IF(V328="", "", IF(V328&gt;1, "Dépassement", IF(V328&gt;=0.9, "À surveiller", "OK")))</f>
        <v/>
      </c>
    </row>
    <row r="329">
      <c r="I329" s="4" t="n"/>
      <c r="J329" s="4" t="n"/>
      <c r="K329" s="4" t="n"/>
      <c r="L329" s="5" t="n"/>
      <c r="M329" s="5" t="n"/>
      <c r="N329" s="5">
        <f>IF(SUM(L329:M329)&gt;0, SUM(L329:M329), "")</f>
        <v/>
      </c>
      <c r="O329" s="5">
        <f>IF(A329&lt;&gt;"", SUMIFS(Dépenses!$K:$K, Dépenses!$B:$B, A329, Dépenses!$C:$C, "CAPEX"), "")</f>
        <v/>
      </c>
      <c r="P329" s="5">
        <f>IF(A329&lt;&gt;"", SUMIFS(Dépenses!$K:$K, Dépenses!$B:$B, A329, Dépenses!$C:$C, "CAPEX", Dépenses!$L:$L, "Payé"), "")</f>
        <v/>
      </c>
      <c r="Q329" s="5">
        <f>IF(A329&lt;&gt;"", SUMIFS(Dépenses!$K:$K, Dépenses!$B:$B, A329, Dépenses!$C:$C, "OPEX"), "")</f>
        <v/>
      </c>
      <c r="R329" s="5">
        <f>IF(A329&lt;&gt;"", SUMIFS(Dépenses!$K:$K, Dépenses!$B:$B, A329, Dépenses!$C:$C, "OPEX", Dépenses!$L:$L, "Payé"), "")</f>
        <v/>
      </c>
      <c r="S329" s="5">
        <f>IF(SUM(O329,Q329)&gt;0, SUM(O329,Q329), "")</f>
        <v/>
      </c>
      <c r="T329" s="5">
        <f>IF(SUM(P329,R329)&gt;0, SUM(P329,R329), "")</f>
        <v/>
      </c>
      <c r="U329" s="5">
        <f>IF(N329&gt;0, S329-N329, "")</f>
        <v/>
      </c>
      <c r="V329" s="6">
        <f>IF(N329&gt;0, S329/N329, "")</f>
        <v/>
      </c>
      <c r="Y329" s="5" t="n"/>
      <c r="Z329" s="7">
        <f>IF(AND(Y329&gt;0,N329&gt;0), Y329/N329, "")</f>
        <v/>
      </c>
      <c r="AA329" s="7">
        <f>IF(AND(Y329&gt;0,N329&gt;0), N329/(Y329/12), "")</f>
        <v/>
      </c>
      <c r="AB329" s="5">
        <f>IF(N329&gt;0, MAX(N329-S329, 0), "")</f>
        <v/>
      </c>
      <c r="AC329" s="5">
        <f>IF(S329&gt;0, MAX(S329-T329, 0), "")</f>
        <v/>
      </c>
      <c r="AD329">
        <f>IF(V329="", "", IF(V329&gt;1, "Dépassement", IF(V329&gt;=0.9, "À surveiller", "OK")))</f>
        <v/>
      </c>
    </row>
    <row r="330">
      <c r="I330" s="4" t="n"/>
      <c r="J330" s="4" t="n"/>
      <c r="K330" s="4" t="n"/>
      <c r="L330" s="5" t="n"/>
      <c r="M330" s="5" t="n"/>
      <c r="N330" s="5">
        <f>IF(SUM(L330:M330)&gt;0, SUM(L330:M330), "")</f>
        <v/>
      </c>
      <c r="O330" s="5">
        <f>IF(A330&lt;&gt;"", SUMIFS(Dépenses!$K:$K, Dépenses!$B:$B, A330, Dépenses!$C:$C, "CAPEX"), "")</f>
        <v/>
      </c>
      <c r="P330" s="5">
        <f>IF(A330&lt;&gt;"", SUMIFS(Dépenses!$K:$K, Dépenses!$B:$B, A330, Dépenses!$C:$C, "CAPEX", Dépenses!$L:$L, "Payé"), "")</f>
        <v/>
      </c>
      <c r="Q330" s="5">
        <f>IF(A330&lt;&gt;"", SUMIFS(Dépenses!$K:$K, Dépenses!$B:$B, A330, Dépenses!$C:$C, "OPEX"), "")</f>
        <v/>
      </c>
      <c r="R330" s="5">
        <f>IF(A330&lt;&gt;"", SUMIFS(Dépenses!$K:$K, Dépenses!$B:$B, A330, Dépenses!$C:$C, "OPEX", Dépenses!$L:$L, "Payé"), "")</f>
        <v/>
      </c>
      <c r="S330" s="5">
        <f>IF(SUM(O330,Q330)&gt;0, SUM(O330,Q330), "")</f>
        <v/>
      </c>
      <c r="T330" s="5">
        <f>IF(SUM(P330,R330)&gt;0, SUM(P330,R330), "")</f>
        <v/>
      </c>
      <c r="U330" s="5">
        <f>IF(N330&gt;0, S330-N330, "")</f>
        <v/>
      </c>
      <c r="V330" s="6">
        <f>IF(N330&gt;0, S330/N330, "")</f>
        <v/>
      </c>
      <c r="Y330" s="5" t="n"/>
      <c r="Z330" s="7">
        <f>IF(AND(Y330&gt;0,N330&gt;0), Y330/N330, "")</f>
        <v/>
      </c>
      <c r="AA330" s="7">
        <f>IF(AND(Y330&gt;0,N330&gt;0), N330/(Y330/12), "")</f>
        <v/>
      </c>
      <c r="AB330" s="5">
        <f>IF(N330&gt;0, MAX(N330-S330, 0), "")</f>
        <v/>
      </c>
      <c r="AC330" s="5">
        <f>IF(S330&gt;0, MAX(S330-T330, 0), "")</f>
        <v/>
      </c>
      <c r="AD330">
        <f>IF(V330="", "", IF(V330&gt;1, "Dépassement", IF(V330&gt;=0.9, "À surveiller", "OK")))</f>
        <v/>
      </c>
    </row>
    <row r="331">
      <c r="I331" s="4" t="n"/>
      <c r="J331" s="4" t="n"/>
      <c r="K331" s="4" t="n"/>
      <c r="L331" s="5" t="n"/>
      <c r="M331" s="5" t="n"/>
      <c r="N331" s="5">
        <f>IF(SUM(L331:M331)&gt;0, SUM(L331:M331), "")</f>
        <v/>
      </c>
      <c r="O331" s="5">
        <f>IF(A331&lt;&gt;"", SUMIFS(Dépenses!$K:$K, Dépenses!$B:$B, A331, Dépenses!$C:$C, "CAPEX"), "")</f>
        <v/>
      </c>
      <c r="P331" s="5">
        <f>IF(A331&lt;&gt;"", SUMIFS(Dépenses!$K:$K, Dépenses!$B:$B, A331, Dépenses!$C:$C, "CAPEX", Dépenses!$L:$L, "Payé"), "")</f>
        <v/>
      </c>
      <c r="Q331" s="5">
        <f>IF(A331&lt;&gt;"", SUMIFS(Dépenses!$K:$K, Dépenses!$B:$B, A331, Dépenses!$C:$C, "OPEX"), "")</f>
        <v/>
      </c>
      <c r="R331" s="5">
        <f>IF(A331&lt;&gt;"", SUMIFS(Dépenses!$K:$K, Dépenses!$B:$B, A331, Dépenses!$C:$C, "OPEX", Dépenses!$L:$L, "Payé"), "")</f>
        <v/>
      </c>
      <c r="S331" s="5">
        <f>IF(SUM(O331,Q331)&gt;0, SUM(O331,Q331), "")</f>
        <v/>
      </c>
      <c r="T331" s="5">
        <f>IF(SUM(P331,R331)&gt;0, SUM(P331,R331), "")</f>
        <v/>
      </c>
      <c r="U331" s="5">
        <f>IF(N331&gt;0, S331-N331, "")</f>
        <v/>
      </c>
      <c r="V331" s="6">
        <f>IF(N331&gt;0, S331/N331, "")</f>
        <v/>
      </c>
      <c r="Y331" s="5" t="n"/>
      <c r="Z331" s="7">
        <f>IF(AND(Y331&gt;0,N331&gt;0), Y331/N331, "")</f>
        <v/>
      </c>
      <c r="AA331" s="7">
        <f>IF(AND(Y331&gt;0,N331&gt;0), N331/(Y331/12), "")</f>
        <v/>
      </c>
      <c r="AB331" s="5">
        <f>IF(N331&gt;0, MAX(N331-S331, 0), "")</f>
        <v/>
      </c>
      <c r="AC331" s="5">
        <f>IF(S331&gt;0, MAX(S331-T331, 0), "")</f>
        <v/>
      </c>
      <c r="AD331">
        <f>IF(V331="", "", IF(V331&gt;1, "Dépassement", IF(V331&gt;=0.9, "À surveiller", "OK")))</f>
        <v/>
      </c>
    </row>
    <row r="332">
      <c r="I332" s="4" t="n"/>
      <c r="J332" s="4" t="n"/>
      <c r="K332" s="4" t="n"/>
      <c r="L332" s="5" t="n"/>
      <c r="M332" s="5" t="n"/>
      <c r="N332" s="5">
        <f>IF(SUM(L332:M332)&gt;0, SUM(L332:M332), "")</f>
        <v/>
      </c>
      <c r="O332" s="5">
        <f>IF(A332&lt;&gt;"", SUMIFS(Dépenses!$K:$K, Dépenses!$B:$B, A332, Dépenses!$C:$C, "CAPEX"), "")</f>
        <v/>
      </c>
      <c r="P332" s="5">
        <f>IF(A332&lt;&gt;"", SUMIFS(Dépenses!$K:$K, Dépenses!$B:$B, A332, Dépenses!$C:$C, "CAPEX", Dépenses!$L:$L, "Payé"), "")</f>
        <v/>
      </c>
      <c r="Q332" s="5">
        <f>IF(A332&lt;&gt;"", SUMIFS(Dépenses!$K:$K, Dépenses!$B:$B, A332, Dépenses!$C:$C, "OPEX"), "")</f>
        <v/>
      </c>
      <c r="R332" s="5">
        <f>IF(A332&lt;&gt;"", SUMIFS(Dépenses!$K:$K, Dépenses!$B:$B, A332, Dépenses!$C:$C, "OPEX", Dépenses!$L:$L, "Payé"), "")</f>
        <v/>
      </c>
      <c r="S332" s="5">
        <f>IF(SUM(O332,Q332)&gt;0, SUM(O332,Q332), "")</f>
        <v/>
      </c>
      <c r="T332" s="5">
        <f>IF(SUM(P332,R332)&gt;0, SUM(P332,R332), "")</f>
        <v/>
      </c>
      <c r="U332" s="5">
        <f>IF(N332&gt;0, S332-N332, "")</f>
        <v/>
      </c>
      <c r="V332" s="6">
        <f>IF(N332&gt;0, S332/N332, "")</f>
        <v/>
      </c>
      <c r="Y332" s="5" t="n"/>
      <c r="Z332" s="7">
        <f>IF(AND(Y332&gt;0,N332&gt;0), Y332/N332, "")</f>
        <v/>
      </c>
      <c r="AA332" s="7">
        <f>IF(AND(Y332&gt;0,N332&gt;0), N332/(Y332/12), "")</f>
        <v/>
      </c>
      <c r="AB332" s="5">
        <f>IF(N332&gt;0, MAX(N332-S332, 0), "")</f>
        <v/>
      </c>
      <c r="AC332" s="5">
        <f>IF(S332&gt;0, MAX(S332-T332, 0), "")</f>
        <v/>
      </c>
      <c r="AD332">
        <f>IF(V332="", "", IF(V332&gt;1, "Dépassement", IF(V332&gt;=0.9, "À surveiller", "OK")))</f>
        <v/>
      </c>
    </row>
    <row r="333">
      <c r="I333" s="4" t="n"/>
      <c r="J333" s="4" t="n"/>
      <c r="K333" s="4" t="n"/>
      <c r="L333" s="5" t="n"/>
      <c r="M333" s="5" t="n"/>
      <c r="N333" s="5">
        <f>IF(SUM(L333:M333)&gt;0, SUM(L333:M333), "")</f>
        <v/>
      </c>
      <c r="O333" s="5">
        <f>IF(A333&lt;&gt;"", SUMIFS(Dépenses!$K:$K, Dépenses!$B:$B, A333, Dépenses!$C:$C, "CAPEX"), "")</f>
        <v/>
      </c>
      <c r="P333" s="5">
        <f>IF(A333&lt;&gt;"", SUMIFS(Dépenses!$K:$K, Dépenses!$B:$B, A333, Dépenses!$C:$C, "CAPEX", Dépenses!$L:$L, "Payé"), "")</f>
        <v/>
      </c>
      <c r="Q333" s="5">
        <f>IF(A333&lt;&gt;"", SUMIFS(Dépenses!$K:$K, Dépenses!$B:$B, A333, Dépenses!$C:$C, "OPEX"), "")</f>
        <v/>
      </c>
      <c r="R333" s="5">
        <f>IF(A333&lt;&gt;"", SUMIFS(Dépenses!$K:$K, Dépenses!$B:$B, A333, Dépenses!$C:$C, "OPEX", Dépenses!$L:$L, "Payé"), "")</f>
        <v/>
      </c>
      <c r="S333" s="5">
        <f>IF(SUM(O333,Q333)&gt;0, SUM(O333,Q333), "")</f>
        <v/>
      </c>
      <c r="T333" s="5">
        <f>IF(SUM(P333,R333)&gt;0, SUM(P333,R333), "")</f>
        <v/>
      </c>
      <c r="U333" s="5">
        <f>IF(N333&gt;0, S333-N333, "")</f>
        <v/>
      </c>
      <c r="V333" s="6">
        <f>IF(N333&gt;0, S333/N333, "")</f>
        <v/>
      </c>
      <c r="Y333" s="5" t="n"/>
      <c r="Z333" s="7">
        <f>IF(AND(Y333&gt;0,N333&gt;0), Y333/N333, "")</f>
        <v/>
      </c>
      <c r="AA333" s="7">
        <f>IF(AND(Y333&gt;0,N333&gt;0), N333/(Y333/12), "")</f>
        <v/>
      </c>
      <c r="AB333" s="5">
        <f>IF(N333&gt;0, MAX(N333-S333, 0), "")</f>
        <v/>
      </c>
      <c r="AC333" s="5">
        <f>IF(S333&gt;0, MAX(S333-T333, 0), "")</f>
        <v/>
      </c>
      <c r="AD333">
        <f>IF(V333="", "", IF(V333&gt;1, "Dépassement", IF(V333&gt;=0.9, "À surveiller", "OK")))</f>
        <v/>
      </c>
    </row>
    <row r="334">
      <c r="I334" s="4" t="n"/>
      <c r="J334" s="4" t="n"/>
      <c r="K334" s="4" t="n"/>
      <c r="L334" s="5" t="n"/>
      <c r="M334" s="5" t="n"/>
      <c r="N334" s="5">
        <f>IF(SUM(L334:M334)&gt;0, SUM(L334:M334), "")</f>
        <v/>
      </c>
      <c r="O334" s="5">
        <f>IF(A334&lt;&gt;"", SUMIFS(Dépenses!$K:$K, Dépenses!$B:$B, A334, Dépenses!$C:$C, "CAPEX"), "")</f>
        <v/>
      </c>
      <c r="P334" s="5">
        <f>IF(A334&lt;&gt;"", SUMIFS(Dépenses!$K:$K, Dépenses!$B:$B, A334, Dépenses!$C:$C, "CAPEX", Dépenses!$L:$L, "Payé"), "")</f>
        <v/>
      </c>
      <c r="Q334" s="5">
        <f>IF(A334&lt;&gt;"", SUMIFS(Dépenses!$K:$K, Dépenses!$B:$B, A334, Dépenses!$C:$C, "OPEX"), "")</f>
        <v/>
      </c>
      <c r="R334" s="5">
        <f>IF(A334&lt;&gt;"", SUMIFS(Dépenses!$K:$K, Dépenses!$B:$B, A334, Dépenses!$C:$C, "OPEX", Dépenses!$L:$L, "Payé"), "")</f>
        <v/>
      </c>
      <c r="S334" s="5">
        <f>IF(SUM(O334,Q334)&gt;0, SUM(O334,Q334), "")</f>
        <v/>
      </c>
      <c r="T334" s="5">
        <f>IF(SUM(P334,R334)&gt;0, SUM(P334,R334), "")</f>
        <v/>
      </c>
      <c r="U334" s="5">
        <f>IF(N334&gt;0, S334-N334, "")</f>
        <v/>
      </c>
      <c r="V334" s="6">
        <f>IF(N334&gt;0, S334/N334, "")</f>
        <v/>
      </c>
      <c r="Y334" s="5" t="n"/>
      <c r="Z334" s="7">
        <f>IF(AND(Y334&gt;0,N334&gt;0), Y334/N334, "")</f>
        <v/>
      </c>
      <c r="AA334" s="7">
        <f>IF(AND(Y334&gt;0,N334&gt;0), N334/(Y334/12), "")</f>
        <v/>
      </c>
      <c r="AB334" s="5">
        <f>IF(N334&gt;0, MAX(N334-S334, 0), "")</f>
        <v/>
      </c>
      <c r="AC334" s="5">
        <f>IF(S334&gt;0, MAX(S334-T334, 0), "")</f>
        <v/>
      </c>
      <c r="AD334">
        <f>IF(V334="", "", IF(V334&gt;1, "Dépassement", IF(V334&gt;=0.9, "À surveiller", "OK")))</f>
        <v/>
      </c>
    </row>
    <row r="335">
      <c r="I335" s="4" t="n"/>
      <c r="J335" s="4" t="n"/>
      <c r="K335" s="4" t="n"/>
      <c r="L335" s="5" t="n"/>
      <c r="M335" s="5" t="n"/>
      <c r="N335" s="5">
        <f>IF(SUM(L335:M335)&gt;0, SUM(L335:M335), "")</f>
        <v/>
      </c>
      <c r="O335" s="5">
        <f>IF(A335&lt;&gt;"", SUMIFS(Dépenses!$K:$K, Dépenses!$B:$B, A335, Dépenses!$C:$C, "CAPEX"), "")</f>
        <v/>
      </c>
      <c r="P335" s="5">
        <f>IF(A335&lt;&gt;"", SUMIFS(Dépenses!$K:$K, Dépenses!$B:$B, A335, Dépenses!$C:$C, "CAPEX", Dépenses!$L:$L, "Payé"), "")</f>
        <v/>
      </c>
      <c r="Q335" s="5">
        <f>IF(A335&lt;&gt;"", SUMIFS(Dépenses!$K:$K, Dépenses!$B:$B, A335, Dépenses!$C:$C, "OPEX"), "")</f>
        <v/>
      </c>
      <c r="R335" s="5">
        <f>IF(A335&lt;&gt;"", SUMIFS(Dépenses!$K:$K, Dépenses!$B:$B, A335, Dépenses!$C:$C, "OPEX", Dépenses!$L:$L, "Payé"), "")</f>
        <v/>
      </c>
      <c r="S335" s="5">
        <f>IF(SUM(O335,Q335)&gt;0, SUM(O335,Q335), "")</f>
        <v/>
      </c>
      <c r="T335" s="5">
        <f>IF(SUM(P335,R335)&gt;0, SUM(P335,R335), "")</f>
        <v/>
      </c>
      <c r="U335" s="5">
        <f>IF(N335&gt;0, S335-N335, "")</f>
        <v/>
      </c>
      <c r="V335" s="6">
        <f>IF(N335&gt;0, S335/N335, "")</f>
        <v/>
      </c>
      <c r="Y335" s="5" t="n"/>
      <c r="Z335" s="7">
        <f>IF(AND(Y335&gt;0,N335&gt;0), Y335/N335, "")</f>
        <v/>
      </c>
      <c r="AA335" s="7">
        <f>IF(AND(Y335&gt;0,N335&gt;0), N335/(Y335/12), "")</f>
        <v/>
      </c>
      <c r="AB335" s="5">
        <f>IF(N335&gt;0, MAX(N335-S335, 0), "")</f>
        <v/>
      </c>
      <c r="AC335" s="5">
        <f>IF(S335&gt;0, MAX(S335-T335, 0), "")</f>
        <v/>
      </c>
      <c r="AD335">
        <f>IF(V335="", "", IF(V335&gt;1, "Dépassement", IF(V335&gt;=0.9, "À surveiller", "OK")))</f>
        <v/>
      </c>
    </row>
    <row r="336">
      <c r="I336" s="4" t="n"/>
      <c r="J336" s="4" t="n"/>
      <c r="K336" s="4" t="n"/>
      <c r="L336" s="5" t="n"/>
      <c r="M336" s="5" t="n"/>
      <c r="N336" s="5">
        <f>IF(SUM(L336:M336)&gt;0, SUM(L336:M336), "")</f>
        <v/>
      </c>
      <c r="O336" s="5">
        <f>IF(A336&lt;&gt;"", SUMIFS(Dépenses!$K:$K, Dépenses!$B:$B, A336, Dépenses!$C:$C, "CAPEX"), "")</f>
        <v/>
      </c>
      <c r="P336" s="5">
        <f>IF(A336&lt;&gt;"", SUMIFS(Dépenses!$K:$K, Dépenses!$B:$B, A336, Dépenses!$C:$C, "CAPEX", Dépenses!$L:$L, "Payé"), "")</f>
        <v/>
      </c>
      <c r="Q336" s="5">
        <f>IF(A336&lt;&gt;"", SUMIFS(Dépenses!$K:$K, Dépenses!$B:$B, A336, Dépenses!$C:$C, "OPEX"), "")</f>
        <v/>
      </c>
      <c r="R336" s="5">
        <f>IF(A336&lt;&gt;"", SUMIFS(Dépenses!$K:$K, Dépenses!$B:$B, A336, Dépenses!$C:$C, "OPEX", Dépenses!$L:$L, "Payé"), "")</f>
        <v/>
      </c>
      <c r="S336" s="5">
        <f>IF(SUM(O336,Q336)&gt;0, SUM(O336,Q336), "")</f>
        <v/>
      </c>
      <c r="T336" s="5">
        <f>IF(SUM(P336,R336)&gt;0, SUM(P336,R336), "")</f>
        <v/>
      </c>
      <c r="U336" s="5">
        <f>IF(N336&gt;0, S336-N336, "")</f>
        <v/>
      </c>
      <c r="V336" s="6">
        <f>IF(N336&gt;0, S336/N336, "")</f>
        <v/>
      </c>
      <c r="Y336" s="5" t="n"/>
      <c r="Z336" s="7">
        <f>IF(AND(Y336&gt;0,N336&gt;0), Y336/N336, "")</f>
        <v/>
      </c>
      <c r="AA336" s="7">
        <f>IF(AND(Y336&gt;0,N336&gt;0), N336/(Y336/12), "")</f>
        <v/>
      </c>
      <c r="AB336" s="5">
        <f>IF(N336&gt;0, MAX(N336-S336, 0), "")</f>
        <v/>
      </c>
      <c r="AC336" s="5">
        <f>IF(S336&gt;0, MAX(S336-T336, 0), "")</f>
        <v/>
      </c>
      <c r="AD336">
        <f>IF(V336="", "", IF(V336&gt;1, "Dépassement", IF(V336&gt;=0.9, "À surveiller", "OK")))</f>
        <v/>
      </c>
    </row>
    <row r="337">
      <c r="I337" s="4" t="n"/>
      <c r="J337" s="4" t="n"/>
      <c r="K337" s="4" t="n"/>
      <c r="L337" s="5" t="n"/>
      <c r="M337" s="5" t="n"/>
      <c r="N337" s="5">
        <f>IF(SUM(L337:M337)&gt;0, SUM(L337:M337), "")</f>
        <v/>
      </c>
      <c r="O337" s="5">
        <f>IF(A337&lt;&gt;"", SUMIFS(Dépenses!$K:$K, Dépenses!$B:$B, A337, Dépenses!$C:$C, "CAPEX"), "")</f>
        <v/>
      </c>
      <c r="P337" s="5">
        <f>IF(A337&lt;&gt;"", SUMIFS(Dépenses!$K:$K, Dépenses!$B:$B, A337, Dépenses!$C:$C, "CAPEX", Dépenses!$L:$L, "Payé"), "")</f>
        <v/>
      </c>
      <c r="Q337" s="5">
        <f>IF(A337&lt;&gt;"", SUMIFS(Dépenses!$K:$K, Dépenses!$B:$B, A337, Dépenses!$C:$C, "OPEX"), "")</f>
        <v/>
      </c>
      <c r="R337" s="5">
        <f>IF(A337&lt;&gt;"", SUMIFS(Dépenses!$K:$K, Dépenses!$B:$B, A337, Dépenses!$C:$C, "OPEX", Dépenses!$L:$L, "Payé"), "")</f>
        <v/>
      </c>
      <c r="S337" s="5">
        <f>IF(SUM(O337,Q337)&gt;0, SUM(O337,Q337), "")</f>
        <v/>
      </c>
      <c r="T337" s="5">
        <f>IF(SUM(P337,R337)&gt;0, SUM(P337,R337), "")</f>
        <v/>
      </c>
      <c r="U337" s="5">
        <f>IF(N337&gt;0, S337-N337, "")</f>
        <v/>
      </c>
      <c r="V337" s="6">
        <f>IF(N337&gt;0, S337/N337, "")</f>
        <v/>
      </c>
      <c r="Y337" s="5" t="n"/>
      <c r="Z337" s="7">
        <f>IF(AND(Y337&gt;0,N337&gt;0), Y337/N337, "")</f>
        <v/>
      </c>
      <c r="AA337" s="7">
        <f>IF(AND(Y337&gt;0,N337&gt;0), N337/(Y337/12), "")</f>
        <v/>
      </c>
      <c r="AB337" s="5">
        <f>IF(N337&gt;0, MAX(N337-S337, 0), "")</f>
        <v/>
      </c>
      <c r="AC337" s="5">
        <f>IF(S337&gt;0, MAX(S337-T337, 0), "")</f>
        <v/>
      </c>
      <c r="AD337">
        <f>IF(V337="", "", IF(V337&gt;1, "Dépassement", IF(V337&gt;=0.9, "À surveiller", "OK")))</f>
        <v/>
      </c>
    </row>
    <row r="338">
      <c r="I338" s="4" t="n"/>
      <c r="J338" s="4" t="n"/>
      <c r="K338" s="4" t="n"/>
      <c r="L338" s="5" t="n"/>
      <c r="M338" s="5" t="n"/>
      <c r="N338" s="5">
        <f>IF(SUM(L338:M338)&gt;0, SUM(L338:M338), "")</f>
        <v/>
      </c>
      <c r="O338" s="5">
        <f>IF(A338&lt;&gt;"", SUMIFS(Dépenses!$K:$K, Dépenses!$B:$B, A338, Dépenses!$C:$C, "CAPEX"), "")</f>
        <v/>
      </c>
      <c r="P338" s="5">
        <f>IF(A338&lt;&gt;"", SUMIFS(Dépenses!$K:$K, Dépenses!$B:$B, A338, Dépenses!$C:$C, "CAPEX", Dépenses!$L:$L, "Payé"), "")</f>
        <v/>
      </c>
      <c r="Q338" s="5">
        <f>IF(A338&lt;&gt;"", SUMIFS(Dépenses!$K:$K, Dépenses!$B:$B, A338, Dépenses!$C:$C, "OPEX"), "")</f>
        <v/>
      </c>
      <c r="R338" s="5">
        <f>IF(A338&lt;&gt;"", SUMIFS(Dépenses!$K:$K, Dépenses!$B:$B, A338, Dépenses!$C:$C, "OPEX", Dépenses!$L:$L, "Payé"), "")</f>
        <v/>
      </c>
      <c r="S338" s="5">
        <f>IF(SUM(O338,Q338)&gt;0, SUM(O338,Q338), "")</f>
        <v/>
      </c>
      <c r="T338" s="5">
        <f>IF(SUM(P338,R338)&gt;0, SUM(P338,R338), "")</f>
        <v/>
      </c>
      <c r="U338" s="5">
        <f>IF(N338&gt;0, S338-N338, "")</f>
        <v/>
      </c>
      <c r="V338" s="6">
        <f>IF(N338&gt;0, S338/N338, "")</f>
        <v/>
      </c>
      <c r="Y338" s="5" t="n"/>
      <c r="Z338" s="7">
        <f>IF(AND(Y338&gt;0,N338&gt;0), Y338/N338, "")</f>
        <v/>
      </c>
      <c r="AA338" s="7">
        <f>IF(AND(Y338&gt;0,N338&gt;0), N338/(Y338/12), "")</f>
        <v/>
      </c>
      <c r="AB338" s="5">
        <f>IF(N338&gt;0, MAX(N338-S338, 0), "")</f>
        <v/>
      </c>
      <c r="AC338" s="5">
        <f>IF(S338&gt;0, MAX(S338-T338, 0), "")</f>
        <v/>
      </c>
      <c r="AD338">
        <f>IF(V338="", "", IF(V338&gt;1, "Dépassement", IF(V338&gt;=0.9, "À surveiller", "OK")))</f>
        <v/>
      </c>
    </row>
    <row r="339">
      <c r="I339" s="4" t="n"/>
      <c r="J339" s="4" t="n"/>
      <c r="K339" s="4" t="n"/>
      <c r="L339" s="5" t="n"/>
      <c r="M339" s="5" t="n"/>
      <c r="N339" s="5">
        <f>IF(SUM(L339:M339)&gt;0, SUM(L339:M339), "")</f>
        <v/>
      </c>
      <c r="O339" s="5">
        <f>IF(A339&lt;&gt;"", SUMIFS(Dépenses!$K:$K, Dépenses!$B:$B, A339, Dépenses!$C:$C, "CAPEX"), "")</f>
        <v/>
      </c>
      <c r="P339" s="5">
        <f>IF(A339&lt;&gt;"", SUMIFS(Dépenses!$K:$K, Dépenses!$B:$B, A339, Dépenses!$C:$C, "CAPEX", Dépenses!$L:$L, "Payé"), "")</f>
        <v/>
      </c>
      <c r="Q339" s="5">
        <f>IF(A339&lt;&gt;"", SUMIFS(Dépenses!$K:$K, Dépenses!$B:$B, A339, Dépenses!$C:$C, "OPEX"), "")</f>
        <v/>
      </c>
      <c r="R339" s="5">
        <f>IF(A339&lt;&gt;"", SUMIFS(Dépenses!$K:$K, Dépenses!$B:$B, A339, Dépenses!$C:$C, "OPEX", Dépenses!$L:$L, "Payé"), "")</f>
        <v/>
      </c>
      <c r="S339" s="5">
        <f>IF(SUM(O339,Q339)&gt;0, SUM(O339,Q339), "")</f>
        <v/>
      </c>
      <c r="T339" s="5">
        <f>IF(SUM(P339,R339)&gt;0, SUM(P339,R339), "")</f>
        <v/>
      </c>
      <c r="U339" s="5">
        <f>IF(N339&gt;0, S339-N339, "")</f>
        <v/>
      </c>
      <c r="V339" s="6">
        <f>IF(N339&gt;0, S339/N339, "")</f>
        <v/>
      </c>
      <c r="Y339" s="5" t="n"/>
      <c r="Z339" s="7">
        <f>IF(AND(Y339&gt;0,N339&gt;0), Y339/N339, "")</f>
        <v/>
      </c>
      <c r="AA339" s="7">
        <f>IF(AND(Y339&gt;0,N339&gt;0), N339/(Y339/12), "")</f>
        <v/>
      </c>
      <c r="AB339" s="5">
        <f>IF(N339&gt;0, MAX(N339-S339, 0), "")</f>
        <v/>
      </c>
      <c r="AC339" s="5">
        <f>IF(S339&gt;0, MAX(S339-T339, 0), "")</f>
        <v/>
      </c>
      <c r="AD339">
        <f>IF(V339="", "", IF(V339&gt;1, "Dépassement", IF(V339&gt;=0.9, "À surveiller", "OK")))</f>
        <v/>
      </c>
    </row>
    <row r="340">
      <c r="I340" s="4" t="n"/>
      <c r="J340" s="4" t="n"/>
      <c r="K340" s="4" t="n"/>
      <c r="L340" s="5" t="n"/>
      <c r="M340" s="5" t="n"/>
      <c r="N340" s="5">
        <f>IF(SUM(L340:M340)&gt;0, SUM(L340:M340), "")</f>
        <v/>
      </c>
      <c r="O340" s="5">
        <f>IF(A340&lt;&gt;"", SUMIFS(Dépenses!$K:$K, Dépenses!$B:$B, A340, Dépenses!$C:$C, "CAPEX"), "")</f>
        <v/>
      </c>
      <c r="P340" s="5">
        <f>IF(A340&lt;&gt;"", SUMIFS(Dépenses!$K:$K, Dépenses!$B:$B, A340, Dépenses!$C:$C, "CAPEX", Dépenses!$L:$L, "Payé"), "")</f>
        <v/>
      </c>
      <c r="Q340" s="5">
        <f>IF(A340&lt;&gt;"", SUMIFS(Dépenses!$K:$K, Dépenses!$B:$B, A340, Dépenses!$C:$C, "OPEX"), "")</f>
        <v/>
      </c>
      <c r="R340" s="5">
        <f>IF(A340&lt;&gt;"", SUMIFS(Dépenses!$K:$K, Dépenses!$B:$B, A340, Dépenses!$C:$C, "OPEX", Dépenses!$L:$L, "Payé"), "")</f>
        <v/>
      </c>
      <c r="S340" s="5">
        <f>IF(SUM(O340,Q340)&gt;0, SUM(O340,Q340), "")</f>
        <v/>
      </c>
      <c r="T340" s="5">
        <f>IF(SUM(P340,R340)&gt;0, SUM(P340,R340), "")</f>
        <v/>
      </c>
      <c r="U340" s="5">
        <f>IF(N340&gt;0, S340-N340, "")</f>
        <v/>
      </c>
      <c r="V340" s="6">
        <f>IF(N340&gt;0, S340/N340, "")</f>
        <v/>
      </c>
      <c r="Y340" s="5" t="n"/>
      <c r="Z340" s="7">
        <f>IF(AND(Y340&gt;0,N340&gt;0), Y340/N340, "")</f>
        <v/>
      </c>
      <c r="AA340" s="7">
        <f>IF(AND(Y340&gt;0,N340&gt;0), N340/(Y340/12), "")</f>
        <v/>
      </c>
      <c r="AB340" s="5">
        <f>IF(N340&gt;0, MAX(N340-S340, 0), "")</f>
        <v/>
      </c>
      <c r="AC340" s="5">
        <f>IF(S340&gt;0, MAX(S340-T340, 0), "")</f>
        <v/>
      </c>
      <c r="AD340">
        <f>IF(V340="", "", IF(V340&gt;1, "Dépassement", IF(V340&gt;=0.9, "À surveiller", "OK")))</f>
        <v/>
      </c>
    </row>
    <row r="341">
      <c r="I341" s="4" t="n"/>
      <c r="J341" s="4" t="n"/>
      <c r="K341" s="4" t="n"/>
      <c r="L341" s="5" t="n"/>
      <c r="M341" s="5" t="n"/>
      <c r="N341" s="5">
        <f>IF(SUM(L341:M341)&gt;0, SUM(L341:M341), "")</f>
        <v/>
      </c>
      <c r="O341" s="5">
        <f>IF(A341&lt;&gt;"", SUMIFS(Dépenses!$K:$K, Dépenses!$B:$B, A341, Dépenses!$C:$C, "CAPEX"), "")</f>
        <v/>
      </c>
      <c r="P341" s="5">
        <f>IF(A341&lt;&gt;"", SUMIFS(Dépenses!$K:$K, Dépenses!$B:$B, A341, Dépenses!$C:$C, "CAPEX", Dépenses!$L:$L, "Payé"), "")</f>
        <v/>
      </c>
      <c r="Q341" s="5">
        <f>IF(A341&lt;&gt;"", SUMIFS(Dépenses!$K:$K, Dépenses!$B:$B, A341, Dépenses!$C:$C, "OPEX"), "")</f>
        <v/>
      </c>
      <c r="R341" s="5">
        <f>IF(A341&lt;&gt;"", SUMIFS(Dépenses!$K:$K, Dépenses!$B:$B, A341, Dépenses!$C:$C, "OPEX", Dépenses!$L:$L, "Payé"), "")</f>
        <v/>
      </c>
      <c r="S341" s="5">
        <f>IF(SUM(O341,Q341)&gt;0, SUM(O341,Q341), "")</f>
        <v/>
      </c>
      <c r="T341" s="5">
        <f>IF(SUM(P341,R341)&gt;0, SUM(P341,R341), "")</f>
        <v/>
      </c>
      <c r="U341" s="5">
        <f>IF(N341&gt;0, S341-N341, "")</f>
        <v/>
      </c>
      <c r="V341" s="6">
        <f>IF(N341&gt;0, S341/N341, "")</f>
        <v/>
      </c>
      <c r="Y341" s="5" t="n"/>
      <c r="Z341" s="7">
        <f>IF(AND(Y341&gt;0,N341&gt;0), Y341/N341, "")</f>
        <v/>
      </c>
      <c r="AA341" s="7">
        <f>IF(AND(Y341&gt;0,N341&gt;0), N341/(Y341/12), "")</f>
        <v/>
      </c>
      <c r="AB341" s="5">
        <f>IF(N341&gt;0, MAX(N341-S341, 0), "")</f>
        <v/>
      </c>
      <c r="AC341" s="5">
        <f>IF(S341&gt;0, MAX(S341-T341, 0), "")</f>
        <v/>
      </c>
      <c r="AD341">
        <f>IF(V341="", "", IF(V341&gt;1, "Dépassement", IF(V341&gt;=0.9, "À surveiller", "OK")))</f>
        <v/>
      </c>
    </row>
    <row r="342">
      <c r="I342" s="4" t="n"/>
      <c r="J342" s="4" t="n"/>
      <c r="K342" s="4" t="n"/>
      <c r="L342" s="5" t="n"/>
      <c r="M342" s="5" t="n"/>
      <c r="N342" s="5">
        <f>IF(SUM(L342:M342)&gt;0, SUM(L342:M342), "")</f>
        <v/>
      </c>
      <c r="O342" s="5">
        <f>IF(A342&lt;&gt;"", SUMIFS(Dépenses!$K:$K, Dépenses!$B:$B, A342, Dépenses!$C:$C, "CAPEX"), "")</f>
        <v/>
      </c>
      <c r="P342" s="5">
        <f>IF(A342&lt;&gt;"", SUMIFS(Dépenses!$K:$K, Dépenses!$B:$B, A342, Dépenses!$C:$C, "CAPEX", Dépenses!$L:$L, "Payé"), "")</f>
        <v/>
      </c>
      <c r="Q342" s="5">
        <f>IF(A342&lt;&gt;"", SUMIFS(Dépenses!$K:$K, Dépenses!$B:$B, A342, Dépenses!$C:$C, "OPEX"), "")</f>
        <v/>
      </c>
      <c r="R342" s="5">
        <f>IF(A342&lt;&gt;"", SUMIFS(Dépenses!$K:$K, Dépenses!$B:$B, A342, Dépenses!$C:$C, "OPEX", Dépenses!$L:$L, "Payé"), "")</f>
        <v/>
      </c>
      <c r="S342" s="5">
        <f>IF(SUM(O342,Q342)&gt;0, SUM(O342,Q342), "")</f>
        <v/>
      </c>
      <c r="T342" s="5">
        <f>IF(SUM(P342,R342)&gt;0, SUM(P342,R342), "")</f>
        <v/>
      </c>
      <c r="U342" s="5">
        <f>IF(N342&gt;0, S342-N342, "")</f>
        <v/>
      </c>
      <c r="V342" s="6">
        <f>IF(N342&gt;0, S342/N342, "")</f>
        <v/>
      </c>
      <c r="Y342" s="5" t="n"/>
      <c r="Z342" s="7">
        <f>IF(AND(Y342&gt;0,N342&gt;0), Y342/N342, "")</f>
        <v/>
      </c>
      <c r="AA342" s="7">
        <f>IF(AND(Y342&gt;0,N342&gt;0), N342/(Y342/12), "")</f>
        <v/>
      </c>
      <c r="AB342" s="5">
        <f>IF(N342&gt;0, MAX(N342-S342, 0), "")</f>
        <v/>
      </c>
      <c r="AC342" s="5">
        <f>IF(S342&gt;0, MAX(S342-T342, 0), "")</f>
        <v/>
      </c>
      <c r="AD342">
        <f>IF(V342="", "", IF(V342&gt;1, "Dépassement", IF(V342&gt;=0.9, "À surveiller", "OK")))</f>
        <v/>
      </c>
    </row>
    <row r="343">
      <c r="I343" s="4" t="n"/>
      <c r="J343" s="4" t="n"/>
      <c r="K343" s="4" t="n"/>
      <c r="L343" s="5" t="n"/>
      <c r="M343" s="5" t="n"/>
      <c r="N343" s="5">
        <f>IF(SUM(L343:M343)&gt;0, SUM(L343:M343), "")</f>
        <v/>
      </c>
      <c r="O343" s="5">
        <f>IF(A343&lt;&gt;"", SUMIFS(Dépenses!$K:$K, Dépenses!$B:$B, A343, Dépenses!$C:$C, "CAPEX"), "")</f>
        <v/>
      </c>
      <c r="P343" s="5">
        <f>IF(A343&lt;&gt;"", SUMIFS(Dépenses!$K:$K, Dépenses!$B:$B, A343, Dépenses!$C:$C, "CAPEX", Dépenses!$L:$L, "Payé"), "")</f>
        <v/>
      </c>
      <c r="Q343" s="5">
        <f>IF(A343&lt;&gt;"", SUMIFS(Dépenses!$K:$K, Dépenses!$B:$B, A343, Dépenses!$C:$C, "OPEX"), "")</f>
        <v/>
      </c>
      <c r="R343" s="5">
        <f>IF(A343&lt;&gt;"", SUMIFS(Dépenses!$K:$K, Dépenses!$B:$B, A343, Dépenses!$C:$C, "OPEX", Dépenses!$L:$L, "Payé"), "")</f>
        <v/>
      </c>
      <c r="S343" s="5">
        <f>IF(SUM(O343,Q343)&gt;0, SUM(O343,Q343), "")</f>
        <v/>
      </c>
      <c r="T343" s="5">
        <f>IF(SUM(P343,R343)&gt;0, SUM(P343,R343), "")</f>
        <v/>
      </c>
      <c r="U343" s="5">
        <f>IF(N343&gt;0, S343-N343, "")</f>
        <v/>
      </c>
      <c r="V343" s="6">
        <f>IF(N343&gt;0, S343/N343, "")</f>
        <v/>
      </c>
      <c r="Y343" s="5" t="n"/>
      <c r="Z343" s="7">
        <f>IF(AND(Y343&gt;0,N343&gt;0), Y343/N343, "")</f>
        <v/>
      </c>
      <c r="AA343" s="7">
        <f>IF(AND(Y343&gt;0,N343&gt;0), N343/(Y343/12), "")</f>
        <v/>
      </c>
      <c r="AB343" s="5">
        <f>IF(N343&gt;0, MAX(N343-S343, 0), "")</f>
        <v/>
      </c>
      <c r="AC343" s="5">
        <f>IF(S343&gt;0, MAX(S343-T343, 0), "")</f>
        <v/>
      </c>
      <c r="AD343">
        <f>IF(V343="", "", IF(V343&gt;1, "Dépassement", IF(V343&gt;=0.9, "À surveiller", "OK")))</f>
        <v/>
      </c>
    </row>
    <row r="344">
      <c r="I344" s="4" t="n"/>
      <c r="J344" s="4" t="n"/>
      <c r="K344" s="4" t="n"/>
      <c r="L344" s="5" t="n"/>
      <c r="M344" s="5" t="n"/>
      <c r="N344" s="5">
        <f>IF(SUM(L344:M344)&gt;0, SUM(L344:M344), "")</f>
        <v/>
      </c>
      <c r="O344" s="5">
        <f>IF(A344&lt;&gt;"", SUMIFS(Dépenses!$K:$K, Dépenses!$B:$B, A344, Dépenses!$C:$C, "CAPEX"), "")</f>
        <v/>
      </c>
      <c r="P344" s="5">
        <f>IF(A344&lt;&gt;"", SUMIFS(Dépenses!$K:$K, Dépenses!$B:$B, A344, Dépenses!$C:$C, "CAPEX", Dépenses!$L:$L, "Payé"), "")</f>
        <v/>
      </c>
      <c r="Q344" s="5">
        <f>IF(A344&lt;&gt;"", SUMIFS(Dépenses!$K:$K, Dépenses!$B:$B, A344, Dépenses!$C:$C, "OPEX"), "")</f>
        <v/>
      </c>
      <c r="R344" s="5">
        <f>IF(A344&lt;&gt;"", SUMIFS(Dépenses!$K:$K, Dépenses!$B:$B, A344, Dépenses!$C:$C, "OPEX", Dépenses!$L:$L, "Payé"), "")</f>
        <v/>
      </c>
      <c r="S344" s="5">
        <f>IF(SUM(O344,Q344)&gt;0, SUM(O344,Q344), "")</f>
        <v/>
      </c>
      <c r="T344" s="5">
        <f>IF(SUM(P344,R344)&gt;0, SUM(P344,R344), "")</f>
        <v/>
      </c>
      <c r="U344" s="5">
        <f>IF(N344&gt;0, S344-N344, "")</f>
        <v/>
      </c>
      <c r="V344" s="6">
        <f>IF(N344&gt;0, S344/N344, "")</f>
        <v/>
      </c>
      <c r="Y344" s="5" t="n"/>
      <c r="Z344" s="7">
        <f>IF(AND(Y344&gt;0,N344&gt;0), Y344/N344, "")</f>
        <v/>
      </c>
      <c r="AA344" s="7">
        <f>IF(AND(Y344&gt;0,N344&gt;0), N344/(Y344/12), "")</f>
        <v/>
      </c>
      <c r="AB344" s="5">
        <f>IF(N344&gt;0, MAX(N344-S344, 0), "")</f>
        <v/>
      </c>
      <c r="AC344" s="5">
        <f>IF(S344&gt;0, MAX(S344-T344, 0), "")</f>
        <v/>
      </c>
      <c r="AD344">
        <f>IF(V344="", "", IF(V344&gt;1, "Dépassement", IF(V344&gt;=0.9, "À surveiller", "OK")))</f>
        <v/>
      </c>
    </row>
    <row r="345">
      <c r="I345" s="4" t="n"/>
      <c r="J345" s="4" t="n"/>
      <c r="K345" s="4" t="n"/>
      <c r="L345" s="5" t="n"/>
      <c r="M345" s="5" t="n"/>
      <c r="N345" s="5">
        <f>IF(SUM(L345:M345)&gt;0, SUM(L345:M345), "")</f>
        <v/>
      </c>
      <c r="O345" s="5">
        <f>IF(A345&lt;&gt;"", SUMIFS(Dépenses!$K:$K, Dépenses!$B:$B, A345, Dépenses!$C:$C, "CAPEX"), "")</f>
        <v/>
      </c>
      <c r="P345" s="5">
        <f>IF(A345&lt;&gt;"", SUMIFS(Dépenses!$K:$K, Dépenses!$B:$B, A345, Dépenses!$C:$C, "CAPEX", Dépenses!$L:$L, "Payé"), "")</f>
        <v/>
      </c>
      <c r="Q345" s="5">
        <f>IF(A345&lt;&gt;"", SUMIFS(Dépenses!$K:$K, Dépenses!$B:$B, A345, Dépenses!$C:$C, "OPEX"), "")</f>
        <v/>
      </c>
      <c r="R345" s="5">
        <f>IF(A345&lt;&gt;"", SUMIFS(Dépenses!$K:$K, Dépenses!$B:$B, A345, Dépenses!$C:$C, "OPEX", Dépenses!$L:$L, "Payé"), "")</f>
        <v/>
      </c>
      <c r="S345" s="5">
        <f>IF(SUM(O345,Q345)&gt;0, SUM(O345,Q345), "")</f>
        <v/>
      </c>
      <c r="T345" s="5">
        <f>IF(SUM(P345,R345)&gt;0, SUM(P345,R345), "")</f>
        <v/>
      </c>
      <c r="U345" s="5">
        <f>IF(N345&gt;0, S345-N345, "")</f>
        <v/>
      </c>
      <c r="V345" s="6">
        <f>IF(N345&gt;0, S345/N345, "")</f>
        <v/>
      </c>
      <c r="Y345" s="5" t="n"/>
      <c r="Z345" s="7">
        <f>IF(AND(Y345&gt;0,N345&gt;0), Y345/N345, "")</f>
        <v/>
      </c>
      <c r="AA345" s="7">
        <f>IF(AND(Y345&gt;0,N345&gt;0), N345/(Y345/12), "")</f>
        <v/>
      </c>
      <c r="AB345" s="5">
        <f>IF(N345&gt;0, MAX(N345-S345, 0), "")</f>
        <v/>
      </c>
      <c r="AC345" s="5">
        <f>IF(S345&gt;0, MAX(S345-T345, 0), "")</f>
        <v/>
      </c>
      <c r="AD345">
        <f>IF(V345="", "", IF(V345&gt;1, "Dépassement", IF(V345&gt;=0.9, "À surveiller", "OK")))</f>
        <v/>
      </c>
    </row>
    <row r="346">
      <c r="I346" s="4" t="n"/>
      <c r="J346" s="4" t="n"/>
      <c r="K346" s="4" t="n"/>
      <c r="L346" s="5" t="n"/>
      <c r="M346" s="5" t="n"/>
      <c r="N346" s="5">
        <f>IF(SUM(L346:M346)&gt;0, SUM(L346:M346), "")</f>
        <v/>
      </c>
      <c r="O346" s="5">
        <f>IF(A346&lt;&gt;"", SUMIFS(Dépenses!$K:$K, Dépenses!$B:$B, A346, Dépenses!$C:$C, "CAPEX"), "")</f>
        <v/>
      </c>
      <c r="P346" s="5">
        <f>IF(A346&lt;&gt;"", SUMIFS(Dépenses!$K:$K, Dépenses!$B:$B, A346, Dépenses!$C:$C, "CAPEX", Dépenses!$L:$L, "Payé"), "")</f>
        <v/>
      </c>
      <c r="Q346" s="5">
        <f>IF(A346&lt;&gt;"", SUMIFS(Dépenses!$K:$K, Dépenses!$B:$B, A346, Dépenses!$C:$C, "OPEX"), "")</f>
        <v/>
      </c>
      <c r="R346" s="5">
        <f>IF(A346&lt;&gt;"", SUMIFS(Dépenses!$K:$K, Dépenses!$B:$B, A346, Dépenses!$C:$C, "OPEX", Dépenses!$L:$L, "Payé"), "")</f>
        <v/>
      </c>
      <c r="S346" s="5">
        <f>IF(SUM(O346,Q346)&gt;0, SUM(O346,Q346), "")</f>
        <v/>
      </c>
      <c r="T346" s="5">
        <f>IF(SUM(P346,R346)&gt;0, SUM(P346,R346), "")</f>
        <v/>
      </c>
      <c r="U346" s="5">
        <f>IF(N346&gt;0, S346-N346, "")</f>
        <v/>
      </c>
      <c r="V346" s="6">
        <f>IF(N346&gt;0, S346/N346, "")</f>
        <v/>
      </c>
      <c r="Y346" s="5" t="n"/>
      <c r="Z346" s="7">
        <f>IF(AND(Y346&gt;0,N346&gt;0), Y346/N346, "")</f>
        <v/>
      </c>
      <c r="AA346" s="7">
        <f>IF(AND(Y346&gt;0,N346&gt;0), N346/(Y346/12), "")</f>
        <v/>
      </c>
      <c r="AB346" s="5">
        <f>IF(N346&gt;0, MAX(N346-S346, 0), "")</f>
        <v/>
      </c>
      <c r="AC346" s="5">
        <f>IF(S346&gt;0, MAX(S346-T346, 0), "")</f>
        <v/>
      </c>
      <c r="AD346">
        <f>IF(V346="", "", IF(V346&gt;1, "Dépassement", IF(V346&gt;=0.9, "À surveiller", "OK")))</f>
        <v/>
      </c>
    </row>
    <row r="347">
      <c r="I347" s="4" t="n"/>
      <c r="J347" s="4" t="n"/>
      <c r="K347" s="4" t="n"/>
      <c r="L347" s="5" t="n"/>
      <c r="M347" s="5" t="n"/>
      <c r="N347" s="5">
        <f>IF(SUM(L347:M347)&gt;0, SUM(L347:M347), "")</f>
        <v/>
      </c>
      <c r="O347" s="5">
        <f>IF(A347&lt;&gt;"", SUMIFS(Dépenses!$K:$K, Dépenses!$B:$B, A347, Dépenses!$C:$C, "CAPEX"), "")</f>
        <v/>
      </c>
      <c r="P347" s="5">
        <f>IF(A347&lt;&gt;"", SUMIFS(Dépenses!$K:$K, Dépenses!$B:$B, A347, Dépenses!$C:$C, "CAPEX", Dépenses!$L:$L, "Payé"), "")</f>
        <v/>
      </c>
      <c r="Q347" s="5">
        <f>IF(A347&lt;&gt;"", SUMIFS(Dépenses!$K:$K, Dépenses!$B:$B, A347, Dépenses!$C:$C, "OPEX"), "")</f>
        <v/>
      </c>
      <c r="R347" s="5">
        <f>IF(A347&lt;&gt;"", SUMIFS(Dépenses!$K:$K, Dépenses!$B:$B, A347, Dépenses!$C:$C, "OPEX", Dépenses!$L:$L, "Payé"), "")</f>
        <v/>
      </c>
      <c r="S347" s="5">
        <f>IF(SUM(O347,Q347)&gt;0, SUM(O347,Q347), "")</f>
        <v/>
      </c>
      <c r="T347" s="5">
        <f>IF(SUM(P347,R347)&gt;0, SUM(P347,R347), "")</f>
        <v/>
      </c>
      <c r="U347" s="5">
        <f>IF(N347&gt;0, S347-N347, "")</f>
        <v/>
      </c>
      <c r="V347" s="6">
        <f>IF(N347&gt;0, S347/N347, "")</f>
        <v/>
      </c>
      <c r="Y347" s="5" t="n"/>
      <c r="Z347" s="7">
        <f>IF(AND(Y347&gt;0,N347&gt;0), Y347/N347, "")</f>
        <v/>
      </c>
      <c r="AA347" s="7">
        <f>IF(AND(Y347&gt;0,N347&gt;0), N347/(Y347/12), "")</f>
        <v/>
      </c>
      <c r="AB347" s="5">
        <f>IF(N347&gt;0, MAX(N347-S347, 0), "")</f>
        <v/>
      </c>
      <c r="AC347" s="5">
        <f>IF(S347&gt;0, MAX(S347-T347, 0), "")</f>
        <v/>
      </c>
      <c r="AD347">
        <f>IF(V347="", "", IF(V347&gt;1, "Dépassement", IF(V347&gt;=0.9, "À surveiller", "OK")))</f>
        <v/>
      </c>
    </row>
    <row r="348">
      <c r="I348" s="4" t="n"/>
      <c r="J348" s="4" t="n"/>
      <c r="K348" s="4" t="n"/>
      <c r="L348" s="5" t="n"/>
      <c r="M348" s="5" t="n"/>
      <c r="N348" s="5">
        <f>IF(SUM(L348:M348)&gt;0, SUM(L348:M348), "")</f>
        <v/>
      </c>
      <c r="O348" s="5">
        <f>IF(A348&lt;&gt;"", SUMIFS(Dépenses!$K:$K, Dépenses!$B:$B, A348, Dépenses!$C:$C, "CAPEX"), "")</f>
        <v/>
      </c>
      <c r="P348" s="5">
        <f>IF(A348&lt;&gt;"", SUMIFS(Dépenses!$K:$K, Dépenses!$B:$B, A348, Dépenses!$C:$C, "CAPEX", Dépenses!$L:$L, "Payé"), "")</f>
        <v/>
      </c>
      <c r="Q348" s="5">
        <f>IF(A348&lt;&gt;"", SUMIFS(Dépenses!$K:$K, Dépenses!$B:$B, A348, Dépenses!$C:$C, "OPEX"), "")</f>
        <v/>
      </c>
      <c r="R348" s="5">
        <f>IF(A348&lt;&gt;"", SUMIFS(Dépenses!$K:$K, Dépenses!$B:$B, A348, Dépenses!$C:$C, "OPEX", Dépenses!$L:$L, "Payé"), "")</f>
        <v/>
      </c>
      <c r="S348" s="5">
        <f>IF(SUM(O348,Q348)&gt;0, SUM(O348,Q348), "")</f>
        <v/>
      </c>
      <c r="T348" s="5">
        <f>IF(SUM(P348,R348)&gt;0, SUM(P348,R348), "")</f>
        <v/>
      </c>
      <c r="U348" s="5">
        <f>IF(N348&gt;0, S348-N348, "")</f>
        <v/>
      </c>
      <c r="V348" s="6">
        <f>IF(N348&gt;0, S348/N348, "")</f>
        <v/>
      </c>
      <c r="Y348" s="5" t="n"/>
      <c r="Z348" s="7">
        <f>IF(AND(Y348&gt;0,N348&gt;0), Y348/N348, "")</f>
        <v/>
      </c>
      <c r="AA348" s="7">
        <f>IF(AND(Y348&gt;0,N348&gt;0), N348/(Y348/12), "")</f>
        <v/>
      </c>
      <c r="AB348" s="5">
        <f>IF(N348&gt;0, MAX(N348-S348, 0), "")</f>
        <v/>
      </c>
      <c r="AC348" s="5">
        <f>IF(S348&gt;0, MAX(S348-T348, 0), "")</f>
        <v/>
      </c>
      <c r="AD348">
        <f>IF(V348="", "", IF(V348&gt;1, "Dépassement", IF(V348&gt;=0.9, "À surveiller", "OK")))</f>
        <v/>
      </c>
    </row>
    <row r="349">
      <c r="I349" s="4" t="n"/>
      <c r="J349" s="4" t="n"/>
      <c r="K349" s="4" t="n"/>
      <c r="L349" s="5" t="n"/>
      <c r="M349" s="5" t="n"/>
      <c r="N349" s="5">
        <f>IF(SUM(L349:M349)&gt;0, SUM(L349:M349), "")</f>
        <v/>
      </c>
      <c r="O349" s="5">
        <f>IF(A349&lt;&gt;"", SUMIFS(Dépenses!$K:$K, Dépenses!$B:$B, A349, Dépenses!$C:$C, "CAPEX"), "")</f>
        <v/>
      </c>
      <c r="P349" s="5">
        <f>IF(A349&lt;&gt;"", SUMIFS(Dépenses!$K:$K, Dépenses!$B:$B, A349, Dépenses!$C:$C, "CAPEX", Dépenses!$L:$L, "Payé"), "")</f>
        <v/>
      </c>
      <c r="Q349" s="5">
        <f>IF(A349&lt;&gt;"", SUMIFS(Dépenses!$K:$K, Dépenses!$B:$B, A349, Dépenses!$C:$C, "OPEX"), "")</f>
        <v/>
      </c>
      <c r="R349" s="5">
        <f>IF(A349&lt;&gt;"", SUMIFS(Dépenses!$K:$K, Dépenses!$B:$B, A349, Dépenses!$C:$C, "OPEX", Dépenses!$L:$L, "Payé"), "")</f>
        <v/>
      </c>
      <c r="S349" s="5">
        <f>IF(SUM(O349,Q349)&gt;0, SUM(O349,Q349), "")</f>
        <v/>
      </c>
      <c r="T349" s="5">
        <f>IF(SUM(P349,R349)&gt;0, SUM(P349,R349), "")</f>
        <v/>
      </c>
      <c r="U349" s="5">
        <f>IF(N349&gt;0, S349-N349, "")</f>
        <v/>
      </c>
      <c r="V349" s="6">
        <f>IF(N349&gt;0, S349/N349, "")</f>
        <v/>
      </c>
      <c r="Y349" s="5" t="n"/>
      <c r="Z349" s="7">
        <f>IF(AND(Y349&gt;0,N349&gt;0), Y349/N349, "")</f>
        <v/>
      </c>
      <c r="AA349" s="7">
        <f>IF(AND(Y349&gt;0,N349&gt;0), N349/(Y349/12), "")</f>
        <v/>
      </c>
      <c r="AB349" s="5">
        <f>IF(N349&gt;0, MAX(N349-S349, 0), "")</f>
        <v/>
      </c>
      <c r="AC349" s="5">
        <f>IF(S349&gt;0, MAX(S349-T349, 0), "")</f>
        <v/>
      </c>
      <c r="AD349">
        <f>IF(V349="", "", IF(V349&gt;1, "Dépassement", IF(V349&gt;=0.9, "À surveiller", "OK")))</f>
        <v/>
      </c>
    </row>
    <row r="350">
      <c r="I350" s="4" t="n"/>
      <c r="J350" s="4" t="n"/>
      <c r="K350" s="4" t="n"/>
      <c r="L350" s="5" t="n"/>
      <c r="M350" s="5" t="n"/>
      <c r="N350" s="5">
        <f>IF(SUM(L350:M350)&gt;0, SUM(L350:M350), "")</f>
        <v/>
      </c>
      <c r="O350" s="5">
        <f>IF(A350&lt;&gt;"", SUMIFS(Dépenses!$K:$K, Dépenses!$B:$B, A350, Dépenses!$C:$C, "CAPEX"), "")</f>
        <v/>
      </c>
      <c r="P350" s="5">
        <f>IF(A350&lt;&gt;"", SUMIFS(Dépenses!$K:$K, Dépenses!$B:$B, A350, Dépenses!$C:$C, "CAPEX", Dépenses!$L:$L, "Payé"), "")</f>
        <v/>
      </c>
      <c r="Q350" s="5">
        <f>IF(A350&lt;&gt;"", SUMIFS(Dépenses!$K:$K, Dépenses!$B:$B, A350, Dépenses!$C:$C, "OPEX"), "")</f>
        <v/>
      </c>
      <c r="R350" s="5">
        <f>IF(A350&lt;&gt;"", SUMIFS(Dépenses!$K:$K, Dépenses!$B:$B, A350, Dépenses!$C:$C, "OPEX", Dépenses!$L:$L, "Payé"), "")</f>
        <v/>
      </c>
      <c r="S350" s="5">
        <f>IF(SUM(O350,Q350)&gt;0, SUM(O350,Q350), "")</f>
        <v/>
      </c>
      <c r="T350" s="5">
        <f>IF(SUM(P350,R350)&gt;0, SUM(P350,R350), "")</f>
        <v/>
      </c>
      <c r="U350" s="5">
        <f>IF(N350&gt;0, S350-N350, "")</f>
        <v/>
      </c>
      <c r="V350" s="6">
        <f>IF(N350&gt;0, S350/N350, "")</f>
        <v/>
      </c>
      <c r="Y350" s="5" t="n"/>
      <c r="Z350" s="7">
        <f>IF(AND(Y350&gt;0,N350&gt;0), Y350/N350, "")</f>
        <v/>
      </c>
      <c r="AA350" s="7">
        <f>IF(AND(Y350&gt;0,N350&gt;0), N350/(Y350/12), "")</f>
        <v/>
      </c>
      <c r="AB350" s="5">
        <f>IF(N350&gt;0, MAX(N350-S350, 0), "")</f>
        <v/>
      </c>
      <c r="AC350" s="5">
        <f>IF(S350&gt;0, MAX(S350-T350, 0), "")</f>
        <v/>
      </c>
      <c r="AD350">
        <f>IF(V350="", "", IF(V350&gt;1, "Dépassement", IF(V350&gt;=0.9, "À surveiller", "OK")))</f>
        <v/>
      </c>
    </row>
    <row r="351">
      <c r="I351" s="4" t="n"/>
      <c r="J351" s="4" t="n"/>
      <c r="K351" s="4" t="n"/>
      <c r="L351" s="5" t="n"/>
      <c r="M351" s="5" t="n"/>
      <c r="N351" s="5">
        <f>IF(SUM(L351:M351)&gt;0, SUM(L351:M351), "")</f>
        <v/>
      </c>
      <c r="O351" s="5">
        <f>IF(A351&lt;&gt;"", SUMIFS(Dépenses!$K:$K, Dépenses!$B:$B, A351, Dépenses!$C:$C, "CAPEX"), "")</f>
        <v/>
      </c>
      <c r="P351" s="5">
        <f>IF(A351&lt;&gt;"", SUMIFS(Dépenses!$K:$K, Dépenses!$B:$B, A351, Dépenses!$C:$C, "CAPEX", Dépenses!$L:$L, "Payé"), "")</f>
        <v/>
      </c>
      <c r="Q351" s="5">
        <f>IF(A351&lt;&gt;"", SUMIFS(Dépenses!$K:$K, Dépenses!$B:$B, A351, Dépenses!$C:$C, "OPEX"), "")</f>
        <v/>
      </c>
      <c r="R351" s="5">
        <f>IF(A351&lt;&gt;"", SUMIFS(Dépenses!$K:$K, Dépenses!$B:$B, A351, Dépenses!$C:$C, "OPEX", Dépenses!$L:$L, "Payé"), "")</f>
        <v/>
      </c>
      <c r="S351" s="5">
        <f>IF(SUM(O351,Q351)&gt;0, SUM(O351,Q351), "")</f>
        <v/>
      </c>
      <c r="T351" s="5">
        <f>IF(SUM(P351,R351)&gt;0, SUM(P351,R351), "")</f>
        <v/>
      </c>
      <c r="U351" s="5">
        <f>IF(N351&gt;0, S351-N351, "")</f>
        <v/>
      </c>
      <c r="V351" s="6">
        <f>IF(N351&gt;0, S351/N351, "")</f>
        <v/>
      </c>
      <c r="Y351" s="5" t="n"/>
      <c r="Z351" s="7">
        <f>IF(AND(Y351&gt;0,N351&gt;0), Y351/N351, "")</f>
        <v/>
      </c>
      <c r="AA351" s="7">
        <f>IF(AND(Y351&gt;0,N351&gt;0), N351/(Y351/12), "")</f>
        <v/>
      </c>
      <c r="AB351" s="5">
        <f>IF(N351&gt;0, MAX(N351-S351, 0), "")</f>
        <v/>
      </c>
      <c r="AC351" s="5">
        <f>IF(S351&gt;0, MAX(S351-T351, 0), "")</f>
        <v/>
      </c>
      <c r="AD351">
        <f>IF(V351="", "", IF(V351&gt;1, "Dépassement", IF(V351&gt;=0.9, "À surveiller", "OK")))</f>
        <v/>
      </c>
    </row>
    <row r="352">
      <c r="I352" s="4" t="n"/>
      <c r="J352" s="4" t="n"/>
      <c r="K352" s="4" t="n"/>
      <c r="L352" s="5" t="n"/>
      <c r="M352" s="5" t="n"/>
      <c r="N352" s="5">
        <f>IF(SUM(L352:M352)&gt;0, SUM(L352:M352), "")</f>
        <v/>
      </c>
      <c r="O352" s="5">
        <f>IF(A352&lt;&gt;"", SUMIFS(Dépenses!$K:$K, Dépenses!$B:$B, A352, Dépenses!$C:$C, "CAPEX"), "")</f>
        <v/>
      </c>
      <c r="P352" s="5">
        <f>IF(A352&lt;&gt;"", SUMIFS(Dépenses!$K:$K, Dépenses!$B:$B, A352, Dépenses!$C:$C, "CAPEX", Dépenses!$L:$L, "Payé"), "")</f>
        <v/>
      </c>
      <c r="Q352" s="5">
        <f>IF(A352&lt;&gt;"", SUMIFS(Dépenses!$K:$K, Dépenses!$B:$B, A352, Dépenses!$C:$C, "OPEX"), "")</f>
        <v/>
      </c>
      <c r="R352" s="5">
        <f>IF(A352&lt;&gt;"", SUMIFS(Dépenses!$K:$K, Dépenses!$B:$B, A352, Dépenses!$C:$C, "OPEX", Dépenses!$L:$L, "Payé"), "")</f>
        <v/>
      </c>
      <c r="S352" s="5">
        <f>IF(SUM(O352,Q352)&gt;0, SUM(O352,Q352), "")</f>
        <v/>
      </c>
      <c r="T352" s="5">
        <f>IF(SUM(P352,R352)&gt;0, SUM(P352,R352), "")</f>
        <v/>
      </c>
      <c r="U352" s="5">
        <f>IF(N352&gt;0, S352-N352, "")</f>
        <v/>
      </c>
      <c r="V352" s="6">
        <f>IF(N352&gt;0, S352/N352, "")</f>
        <v/>
      </c>
      <c r="Y352" s="5" t="n"/>
      <c r="Z352" s="7">
        <f>IF(AND(Y352&gt;0,N352&gt;0), Y352/N352, "")</f>
        <v/>
      </c>
      <c r="AA352" s="7">
        <f>IF(AND(Y352&gt;0,N352&gt;0), N352/(Y352/12), "")</f>
        <v/>
      </c>
      <c r="AB352" s="5">
        <f>IF(N352&gt;0, MAX(N352-S352, 0), "")</f>
        <v/>
      </c>
      <c r="AC352" s="5">
        <f>IF(S352&gt;0, MAX(S352-T352, 0), "")</f>
        <v/>
      </c>
      <c r="AD352">
        <f>IF(V352="", "", IF(V352&gt;1, "Dépassement", IF(V352&gt;=0.9, "À surveiller", "OK")))</f>
        <v/>
      </c>
    </row>
    <row r="353">
      <c r="I353" s="4" t="n"/>
      <c r="J353" s="4" t="n"/>
      <c r="K353" s="4" t="n"/>
      <c r="L353" s="5" t="n"/>
      <c r="M353" s="5" t="n"/>
      <c r="N353" s="5">
        <f>IF(SUM(L353:M353)&gt;0, SUM(L353:M353), "")</f>
        <v/>
      </c>
      <c r="O353" s="5">
        <f>IF(A353&lt;&gt;"", SUMIFS(Dépenses!$K:$K, Dépenses!$B:$B, A353, Dépenses!$C:$C, "CAPEX"), "")</f>
        <v/>
      </c>
      <c r="P353" s="5">
        <f>IF(A353&lt;&gt;"", SUMIFS(Dépenses!$K:$K, Dépenses!$B:$B, A353, Dépenses!$C:$C, "CAPEX", Dépenses!$L:$L, "Payé"), "")</f>
        <v/>
      </c>
      <c r="Q353" s="5">
        <f>IF(A353&lt;&gt;"", SUMIFS(Dépenses!$K:$K, Dépenses!$B:$B, A353, Dépenses!$C:$C, "OPEX"), "")</f>
        <v/>
      </c>
      <c r="R353" s="5">
        <f>IF(A353&lt;&gt;"", SUMIFS(Dépenses!$K:$K, Dépenses!$B:$B, A353, Dépenses!$C:$C, "OPEX", Dépenses!$L:$L, "Payé"), "")</f>
        <v/>
      </c>
      <c r="S353" s="5">
        <f>IF(SUM(O353,Q353)&gt;0, SUM(O353,Q353), "")</f>
        <v/>
      </c>
      <c r="T353" s="5">
        <f>IF(SUM(P353,R353)&gt;0, SUM(P353,R353), "")</f>
        <v/>
      </c>
      <c r="U353" s="5">
        <f>IF(N353&gt;0, S353-N353, "")</f>
        <v/>
      </c>
      <c r="V353" s="6">
        <f>IF(N353&gt;0, S353/N353, "")</f>
        <v/>
      </c>
      <c r="Y353" s="5" t="n"/>
      <c r="Z353" s="7">
        <f>IF(AND(Y353&gt;0,N353&gt;0), Y353/N353, "")</f>
        <v/>
      </c>
      <c r="AA353" s="7">
        <f>IF(AND(Y353&gt;0,N353&gt;0), N353/(Y353/12), "")</f>
        <v/>
      </c>
      <c r="AB353" s="5">
        <f>IF(N353&gt;0, MAX(N353-S353, 0), "")</f>
        <v/>
      </c>
      <c r="AC353" s="5">
        <f>IF(S353&gt;0, MAX(S353-T353, 0), "")</f>
        <v/>
      </c>
      <c r="AD353">
        <f>IF(V353="", "", IF(V353&gt;1, "Dépassement", IF(V353&gt;=0.9, "À surveiller", "OK")))</f>
        <v/>
      </c>
    </row>
    <row r="354">
      <c r="I354" s="4" t="n"/>
      <c r="J354" s="4" t="n"/>
      <c r="K354" s="4" t="n"/>
      <c r="L354" s="5" t="n"/>
      <c r="M354" s="5" t="n"/>
      <c r="N354" s="5">
        <f>IF(SUM(L354:M354)&gt;0, SUM(L354:M354), "")</f>
        <v/>
      </c>
      <c r="O354" s="5">
        <f>IF(A354&lt;&gt;"", SUMIFS(Dépenses!$K:$K, Dépenses!$B:$B, A354, Dépenses!$C:$C, "CAPEX"), "")</f>
        <v/>
      </c>
      <c r="P354" s="5">
        <f>IF(A354&lt;&gt;"", SUMIFS(Dépenses!$K:$K, Dépenses!$B:$B, A354, Dépenses!$C:$C, "CAPEX", Dépenses!$L:$L, "Payé"), "")</f>
        <v/>
      </c>
      <c r="Q354" s="5">
        <f>IF(A354&lt;&gt;"", SUMIFS(Dépenses!$K:$K, Dépenses!$B:$B, A354, Dépenses!$C:$C, "OPEX"), "")</f>
        <v/>
      </c>
      <c r="R354" s="5">
        <f>IF(A354&lt;&gt;"", SUMIFS(Dépenses!$K:$K, Dépenses!$B:$B, A354, Dépenses!$C:$C, "OPEX", Dépenses!$L:$L, "Payé"), "")</f>
        <v/>
      </c>
      <c r="S354" s="5">
        <f>IF(SUM(O354,Q354)&gt;0, SUM(O354,Q354), "")</f>
        <v/>
      </c>
      <c r="T354" s="5">
        <f>IF(SUM(P354,R354)&gt;0, SUM(P354,R354), "")</f>
        <v/>
      </c>
      <c r="U354" s="5">
        <f>IF(N354&gt;0, S354-N354, "")</f>
        <v/>
      </c>
      <c r="V354" s="6">
        <f>IF(N354&gt;0, S354/N354, "")</f>
        <v/>
      </c>
      <c r="Y354" s="5" t="n"/>
      <c r="Z354" s="7">
        <f>IF(AND(Y354&gt;0,N354&gt;0), Y354/N354, "")</f>
        <v/>
      </c>
      <c r="AA354" s="7">
        <f>IF(AND(Y354&gt;0,N354&gt;0), N354/(Y354/12), "")</f>
        <v/>
      </c>
      <c r="AB354" s="5">
        <f>IF(N354&gt;0, MAX(N354-S354, 0), "")</f>
        <v/>
      </c>
      <c r="AC354" s="5">
        <f>IF(S354&gt;0, MAX(S354-T354, 0), "")</f>
        <v/>
      </c>
      <c r="AD354">
        <f>IF(V354="", "", IF(V354&gt;1, "Dépassement", IF(V354&gt;=0.9, "À surveiller", "OK")))</f>
        <v/>
      </c>
    </row>
    <row r="355">
      <c r="I355" s="4" t="n"/>
      <c r="J355" s="4" t="n"/>
      <c r="K355" s="4" t="n"/>
      <c r="L355" s="5" t="n"/>
      <c r="M355" s="5" t="n"/>
      <c r="N355" s="5">
        <f>IF(SUM(L355:M355)&gt;0, SUM(L355:M355), "")</f>
        <v/>
      </c>
      <c r="O355" s="5">
        <f>IF(A355&lt;&gt;"", SUMIFS(Dépenses!$K:$K, Dépenses!$B:$B, A355, Dépenses!$C:$C, "CAPEX"), "")</f>
        <v/>
      </c>
      <c r="P355" s="5">
        <f>IF(A355&lt;&gt;"", SUMIFS(Dépenses!$K:$K, Dépenses!$B:$B, A355, Dépenses!$C:$C, "CAPEX", Dépenses!$L:$L, "Payé"), "")</f>
        <v/>
      </c>
      <c r="Q355" s="5">
        <f>IF(A355&lt;&gt;"", SUMIFS(Dépenses!$K:$K, Dépenses!$B:$B, A355, Dépenses!$C:$C, "OPEX"), "")</f>
        <v/>
      </c>
      <c r="R355" s="5">
        <f>IF(A355&lt;&gt;"", SUMIFS(Dépenses!$K:$K, Dépenses!$B:$B, A355, Dépenses!$C:$C, "OPEX", Dépenses!$L:$L, "Payé"), "")</f>
        <v/>
      </c>
      <c r="S355" s="5">
        <f>IF(SUM(O355,Q355)&gt;0, SUM(O355,Q355), "")</f>
        <v/>
      </c>
      <c r="T355" s="5">
        <f>IF(SUM(P355,R355)&gt;0, SUM(P355,R355), "")</f>
        <v/>
      </c>
      <c r="U355" s="5">
        <f>IF(N355&gt;0, S355-N355, "")</f>
        <v/>
      </c>
      <c r="V355" s="6">
        <f>IF(N355&gt;0, S355/N355, "")</f>
        <v/>
      </c>
      <c r="Y355" s="5" t="n"/>
      <c r="Z355" s="7">
        <f>IF(AND(Y355&gt;0,N355&gt;0), Y355/N355, "")</f>
        <v/>
      </c>
      <c r="AA355" s="7">
        <f>IF(AND(Y355&gt;0,N355&gt;0), N355/(Y355/12), "")</f>
        <v/>
      </c>
      <c r="AB355" s="5">
        <f>IF(N355&gt;0, MAX(N355-S355, 0), "")</f>
        <v/>
      </c>
      <c r="AC355" s="5">
        <f>IF(S355&gt;0, MAX(S355-T355, 0), "")</f>
        <v/>
      </c>
      <c r="AD355">
        <f>IF(V355="", "", IF(V355&gt;1, "Dépassement", IF(V355&gt;=0.9, "À surveiller", "OK")))</f>
        <v/>
      </c>
    </row>
    <row r="356">
      <c r="I356" s="4" t="n"/>
      <c r="J356" s="4" t="n"/>
      <c r="K356" s="4" t="n"/>
      <c r="L356" s="5" t="n"/>
      <c r="M356" s="5" t="n"/>
      <c r="N356" s="5">
        <f>IF(SUM(L356:M356)&gt;0, SUM(L356:M356), "")</f>
        <v/>
      </c>
      <c r="O356" s="5">
        <f>IF(A356&lt;&gt;"", SUMIFS(Dépenses!$K:$K, Dépenses!$B:$B, A356, Dépenses!$C:$C, "CAPEX"), "")</f>
        <v/>
      </c>
      <c r="P356" s="5">
        <f>IF(A356&lt;&gt;"", SUMIFS(Dépenses!$K:$K, Dépenses!$B:$B, A356, Dépenses!$C:$C, "CAPEX", Dépenses!$L:$L, "Payé"), "")</f>
        <v/>
      </c>
      <c r="Q356" s="5">
        <f>IF(A356&lt;&gt;"", SUMIFS(Dépenses!$K:$K, Dépenses!$B:$B, A356, Dépenses!$C:$C, "OPEX"), "")</f>
        <v/>
      </c>
      <c r="R356" s="5">
        <f>IF(A356&lt;&gt;"", SUMIFS(Dépenses!$K:$K, Dépenses!$B:$B, A356, Dépenses!$C:$C, "OPEX", Dépenses!$L:$L, "Payé"), "")</f>
        <v/>
      </c>
      <c r="S356" s="5">
        <f>IF(SUM(O356,Q356)&gt;0, SUM(O356,Q356), "")</f>
        <v/>
      </c>
      <c r="T356" s="5">
        <f>IF(SUM(P356,R356)&gt;0, SUM(P356,R356), "")</f>
        <v/>
      </c>
      <c r="U356" s="5">
        <f>IF(N356&gt;0, S356-N356, "")</f>
        <v/>
      </c>
      <c r="V356" s="6">
        <f>IF(N356&gt;0, S356/N356, "")</f>
        <v/>
      </c>
      <c r="Y356" s="5" t="n"/>
      <c r="Z356" s="7">
        <f>IF(AND(Y356&gt;0,N356&gt;0), Y356/N356, "")</f>
        <v/>
      </c>
      <c r="AA356" s="7">
        <f>IF(AND(Y356&gt;0,N356&gt;0), N356/(Y356/12), "")</f>
        <v/>
      </c>
      <c r="AB356" s="5">
        <f>IF(N356&gt;0, MAX(N356-S356, 0), "")</f>
        <v/>
      </c>
      <c r="AC356" s="5">
        <f>IF(S356&gt;0, MAX(S356-T356, 0), "")</f>
        <v/>
      </c>
      <c r="AD356">
        <f>IF(V356="", "", IF(V356&gt;1, "Dépassement", IF(V356&gt;=0.9, "À surveiller", "OK")))</f>
        <v/>
      </c>
    </row>
    <row r="357">
      <c r="I357" s="4" t="n"/>
      <c r="J357" s="4" t="n"/>
      <c r="K357" s="4" t="n"/>
      <c r="L357" s="5" t="n"/>
      <c r="M357" s="5" t="n"/>
      <c r="N357" s="5">
        <f>IF(SUM(L357:M357)&gt;0, SUM(L357:M357), "")</f>
        <v/>
      </c>
      <c r="O357" s="5">
        <f>IF(A357&lt;&gt;"", SUMIFS(Dépenses!$K:$K, Dépenses!$B:$B, A357, Dépenses!$C:$C, "CAPEX"), "")</f>
        <v/>
      </c>
      <c r="P357" s="5">
        <f>IF(A357&lt;&gt;"", SUMIFS(Dépenses!$K:$K, Dépenses!$B:$B, A357, Dépenses!$C:$C, "CAPEX", Dépenses!$L:$L, "Payé"), "")</f>
        <v/>
      </c>
      <c r="Q357" s="5">
        <f>IF(A357&lt;&gt;"", SUMIFS(Dépenses!$K:$K, Dépenses!$B:$B, A357, Dépenses!$C:$C, "OPEX"), "")</f>
        <v/>
      </c>
      <c r="R357" s="5">
        <f>IF(A357&lt;&gt;"", SUMIFS(Dépenses!$K:$K, Dépenses!$B:$B, A357, Dépenses!$C:$C, "OPEX", Dépenses!$L:$L, "Payé"), "")</f>
        <v/>
      </c>
      <c r="S357" s="5">
        <f>IF(SUM(O357,Q357)&gt;0, SUM(O357,Q357), "")</f>
        <v/>
      </c>
      <c r="T357" s="5">
        <f>IF(SUM(P357,R357)&gt;0, SUM(P357,R357), "")</f>
        <v/>
      </c>
      <c r="U357" s="5">
        <f>IF(N357&gt;0, S357-N357, "")</f>
        <v/>
      </c>
      <c r="V357" s="6">
        <f>IF(N357&gt;0, S357/N357, "")</f>
        <v/>
      </c>
      <c r="Y357" s="5" t="n"/>
      <c r="Z357" s="7">
        <f>IF(AND(Y357&gt;0,N357&gt;0), Y357/N357, "")</f>
        <v/>
      </c>
      <c r="AA357" s="7">
        <f>IF(AND(Y357&gt;0,N357&gt;0), N357/(Y357/12), "")</f>
        <v/>
      </c>
      <c r="AB357" s="5">
        <f>IF(N357&gt;0, MAX(N357-S357, 0), "")</f>
        <v/>
      </c>
      <c r="AC357" s="5">
        <f>IF(S357&gt;0, MAX(S357-T357, 0), "")</f>
        <v/>
      </c>
      <c r="AD357">
        <f>IF(V357="", "", IF(V357&gt;1, "Dépassement", IF(V357&gt;=0.9, "À surveiller", "OK")))</f>
        <v/>
      </c>
    </row>
    <row r="358">
      <c r="I358" s="4" t="n"/>
      <c r="J358" s="4" t="n"/>
      <c r="K358" s="4" t="n"/>
      <c r="L358" s="5" t="n"/>
      <c r="M358" s="5" t="n"/>
      <c r="N358" s="5">
        <f>IF(SUM(L358:M358)&gt;0, SUM(L358:M358), "")</f>
        <v/>
      </c>
      <c r="O358" s="5">
        <f>IF(A358&lt;&gt;"", SUMIFS(Dépenses!$K:$K, Dépenses!$B:$B, A358, Dépenses!$C:$C, "CAPEX"), "")</f>
        <v/>
      </c>
      <c r="P358" s="5">
        <f>IF(A358&lt;&gt;"", SUMIFS(Dépenses!$K:$K, Dépenses!$B:$B, A358, Dépenses!$C:$C, "CAPEX", Dépenses!$L:$L, "Payé"), "")</f>
        <v/>
      </c>
      <c r="Q358" s="5">
        <f>IF(A358&lt;&gt;"", SUMIFS(Dépenses!$K:$K, Dépenses!$B:$B, A358, Dépenses!$C:$C, "OPEX"), "")</f>
        <v/>
      </c>
      <c r="R358" s="5">
        <f>IF(A358&lt;&gt;"", SUMIFS(Dépenses!$K:$K, Dépenses!$B:$B, A358, Dépenses!$C:$C, "OPEX", Dépenses!$L:$L, "Payé"), "")</f>
        <v/>
      </c>
      <c r="S358" s="5">
        <f>IF(SUM(O358,Q358)&gt;0, SUM(O358,Q358), "")</f>
        <v/>
      </c>
      <c r="T358" s="5">
        <f>IF(SUM(P358,R358)&gt;0, SUM(P358,R358), "")</f>
        <v/>
      </c>
      <c r="U358" s="5">
        <f>IF(N358&gt;0, S358-N358, "")</f>
        <v/>
      </c>
      <c r="V358" s="6">
        <f>IF(N358&gt;0, S358/N358, "")</f>
        <v/>
      </c>
      <c r="Y358" s="5" t="n"/>
      <c r="Z358" s="7">
        <f>IF(AND(Y358&gt;0,N358&gt;0), Y358/N358, "")</f>
        <v/>
      </c>
      <c r="AA358" s="7">
        <f>IF(AND(Y358&gt;0,N358&gt;0), N358/(Y358/12), "")</f>
        <v/>
      </c>
      <c r="AB358" s="5">
        <f>IF(N358&gt;0, MAX(N358-S358, 0), "")</f>
        <v/>
      </c>
      <c r="AC358" s="5">
        <f>IF(S358&gt;0, MAX(S358-T358, 0), "")</f>
        <v/>
      </c>
      <c r="AD358">
        <f>IF(V358="", "", IF(V358&gt;1, "Dépassement", IF(V358&gt;=0.9, "À surveiller", "OK")))</f>
        <v/>
      </c>
    </row>
    <row r="359">
      <c r="I359" s="4" t="n"/>
      <c r="J359" s="4" t="n"/>
      <c r="K359" s="4" t="n"/>
      <c r="L359" s="5" t="n"/>
      <c r="M359" s="5" t="n"/>
      <c r="N359" s="5">
        <f>IF(SUM(L359:M359)&gt;0, SUM(L359:M359), "")</f>
        <v/>
      </c>
      <c r="O359" s="5">
        <f>IF(A359&lt;&gt;"", SUMIFS(Dépenses!$K:$K, Dépenses!$B:$B, A359, Dépenses!$C:$C, "CAPEX"), "")</f>
        <v/>
      </c>
      <c r="P359" s="5">
        <f>IF(A359&lt;&gt;"", SUMIFS(Dépenses!$K:$K, Dépenses!$B:$B, A359, Dépenses!$C:$C, "CAPEX", Dépenses!$L:$L, "Payé"), "")</f>
        <v/>
      </c>
      <c r="Q359" s="5">
        <f>IF(A359&lt;&gt;"", SUMIFS(Dépenses!$K:$K, Dépenses!$B:$B, A359, Dépenses!$C:$C, "OPEX"), "")</f>
        <v/>
      </c>
      <c r="R359" s="5">
        <f>IF(A359&lt;&gt;"", SUMIFS(Dépenses!$K:$K, Dépenses!$B:$B, A359, Dépenses!$C:$C, "OPEX", Dépenses!$L:$L, "Payé"), "")</f>
        <v/>
      </c>
      <c r="S359" s="5">
        <f>IF(SUM(O359,Q359)&gt;0, SUM(O359,Q359), "")</f>
        <v/>
      </c>
      <c r="T359" s="5">
        <f>IF(SUM(P359,R359)&gt;0, SUM(P359,R359), "")</f>
        <v/>
      </c>
      <c r="U359" s="5">
        <f>IF(N359&gt;0, S359-N359, "")</f>
        <v/>
      </c>
      <c r="V359" s="6">
        <f>IF(N359&gt;0, S359/N359, "")</f>
        <v/>
      </c>
      <c r="Y359" s="5" t="n"/>
      <c r="Z359" s="7">
        <f>IF(AND(Y359&gt;0,N359&gt;0), Y359/N359, "")</f>
        <v/>
      </c>
      <c r="AA359" s="7">
        <f>IF(AND(Y359&gt;0,N359&gt;0), N359/(Y359/12), "")</f>
        <v/>
      </c>
      <c r="AB359" s="5">
        <f>IF(N359&gt;0, MAX(N359-S359, 0), "")</f>
        <v/>
      </c>
      <c r="AC359" s="5">
        <f>IF(S359&gt;0, MAX(S359-T359, 0), "")</f>
        <v/>
      </c>
      <c r="AD359">
        <f>IF(V359="", "", IF(V359&gt;1, "Dépassement", IF(V359&gt;=0.9, "À surveiller", "OK")))</f>
        <v/>
      </c>
    </row>
    <row r="360">
      <c r="I360" s="4" t="n"/>
      <c r="J360" s="4" t="n"/>
      <c r="K360" s="4" t="n"/>
      <c r="L360" s="5" t="n"/>
      <c r="M360" s="5" t="n"/>
      <c r="N360" s="5">
        <f>IF(SUM(L360:M360)&gt;0, SUM(L360:M360), "")</f>
        <v/>
      </c>
      <c r="O360" s="5">
        <f>IF(A360&lt;&gt;"", SUMIFS(Dépenses!$K:$K, Dépenses!$B:$B, A360, Dépenses!$C:$C, "CAPEX"), "")</f>
        <v/>
      </c>
      <c r="P360" s="5">
        <f>IF(A360&lt;&gt;"", SUMIFS(Dépenses!$K:$K, Dépenses!$B:$B, A360, Dépenses!$C:$C, "CAPEX", Dépenses!$L:$L, "Payé"), "")</f>
        <v/>
      </c>
      <c r="Q360" s="5">
        <f>IF(A360&lt;&gt;"", SUMIFS(Dépenses!$K:$K, Dépenses!$B:$B, A360, Dépenses!$C:$C, "OPEX"), "")</f>
        <v/>
      </c>
      <c r="R360" s="5">
        <f>IF(A360&lt;&gt;"", SUMIFS(Dépenses!$K:$K, Dépenses!$B:$B, A360, Dépenses!$C:$C, "OPEX", Dépenses!$L:$L, "Payé"), "")</f>
        <v/>
      </c>
      <c r="S360" s="5">
        <f>IF(SUM(O360,Q360)&gt;0, SUM(O360,Q360), "")</f>
        <v/>
      </c>
      <c r="T360" s="5">
        <f>IF(SUM(P360,R360)&gt;0, SUM(P360,R360), "")</f>
        <v/>
      </c>
      <c r="U360" s="5">
        <f>IF(N360&gt;0, S360-N360, "")</f>
        <v/>
      </c>
      <c r="V360" s="6">
        <f>IF(N360&gt;0, S360/N360, "")</f>
        <v/>
      </c>
      <c r="Y360" s="5" t="n"/>
      <c r="Z360" s="7">
        <f>IF(AND(Y360&gt;0,N360&gt;0), Y360/N360, "")</f>
        <v/>
      </c>
      <c r="AA360" s="7">
        <f>IF(AND(Y360&gt;0,N360&gt;0), N360/(Y360/12), "")</f>
        <v/>
      </c>
      <c r="AB360" s="5">
        <f>IF(N360&gt;0, MAX(N360-S360, 0), "")</f>
        <v/>
      </c>
      <c r="AC360" s="5">
        <f>IF(S360&gt;0, MAX(S360-T360, 0), "")</f>
        <v/>
      </c>
      <c r="AD360">
        <f>IF(V360="", "", IF(V360&gt;1, "Dépassement", IF(V360&gt;=0.9, "À surveiller", "OK")))</f>
        <v/>
      </c>
    </row>
    <row r="361">
      <c r="I361" s="4" t="n"/>
      <c r="J361" s="4" t="n"/>
      <c r="K361" s="4" t="n"/>
      <c r="L361" s="5" t="n"/>
      <c r="M361" s="5" t="n"/>
      <c r="N361" s="5">
        <f>IF(SUM(L361:M361)&gt;0, SUM(L361:M361), "")</f>
        <v/>
      </c>
      <c r="O361" s="5">
        <f>IF(A361&lt;&gt;"", SUMIFS(Dépenses!$K:$K, Dépenses!$B:$B, A361, Dépenses!$C:$C, "CAPEX"), "")</f>
        <v/>
      </c>
      <c r="P361" s="5">
        <f>IF(A361&lt;&gt;"", SUMIFS(Dépenses!$K:$K, Dépenses!$B:$B, A361, Dépenses!$C:$C, "CAPEX", Dépenses!$L:$L, "Payé"), "")</f>
        <v/>
      </c>
      <c r="Q361" s="5">
        <f>IF(A361&lt;&gt;"", SUMIFS(Dépenses!$K:$K, Dépenses!$B:$B, A361, Dépenses!$C:$C, "OPEX"), "")</f>
        <v/>
      </c>
      <c r="R361" s="5">
        <f>IF(A361&lt;&gt;"", SUMIFS(Dépenses!$K:$K, Dépenses!$B:$B, A361, Dépenses!$C:$C, "OPEX", Dépenses!$L:$L, "Payé"), "")</f>
        <v/>
      </c>
      <c r="S361" s="5">
        <f>IF(SUM(O361,Q361)&gt;0, SUM(O361,Q361), "")</f>
        <v/>
      </c>
      <c r="T361" s="5">
        <f>IF(SUM(P361,R361)&gt;0, SUM(P361,R361), "")</f>
        <v/>
      </c>
      <c r="U361" s="5">
        <f>IF(N361&gt;0, S361-N361, "")</f>
        <v/>
      </c>
      <c r="V361" s="6">
        <f>IF(N361&gt;0, S361/N361, "")</f>
        <v/>
      </c>
      <c r="Y361" s="5" t="n"/>
      <c r="Z361" s="7">
        <f>IF(AND(Y361&gt;0,N361&gt;0), Y361/N361, "")</f>
        <v/>
      </c>
      <c r="AA361" s="7">
        <f>IF(AND(Y361&gt;0,N361&gt;0), N361/(Y361/12), "")</f>
        <v/>
      </c>
      <c r="AB361" s="5">
        <f>IF(N361&gt;0, MAX(N361-S361, 0), "")</f>
        <v/>
      </c>
      <c r="AC361" s="5">
        <f>IF(S361&gt;0, MAX(S361-T361, 0), "")</f>
        <v/>
      </c>
      <c r="AD361">
        <f>IF(V361="", "", IF(V361&gt;1, "Dépassement", IF(V361&gt;=0.9, "À surveiller", "OK")))</f>
        <v/>
      </c>
    </row>
    <row r="362">
      <c r="I362" s="4" t="n"/>
      <c r="J362" s="4" t="n"/>
      <c r="K362" s="4" t="n"/>
      <c r="L362" s="5" t="n"/>
      <c r="M362" s="5" t="n"/>
      <c r="N362" s="5">
        <f>IF(SUM(L362:M362)&gt;0, SUM(L362:M362), "")</f>
        <v/>
      </c>
      <c r="O362" s="5">
        <f>IF(A362&lt;&gt;"", SUMIFS(Dépenses!$K:$K, Dépenses!$B:$B, A362, Dépenses!$C:$C, "CAPEX"), "")</f>
        <v/>
      </c>
      <c r="P362" s="5">
        <f>IF(A362&lt;&gt;"", SUMIFS(Dépenses!$K:$K, Dépenses!$B:$B, A362, Dépenses!$C:$C, "CAPEX", Dépenses!$L:$L, "Payé"), "")</f>
        <v/>
      </c>
      <c r="Q362" s="5">
        <f>IF(A362&lt;&gt;"", SUMIFS(Dépenses!$K:$K, Dépenses!$B:$B, A362, Dépenses!$C:$C, "OPEX"), "")</f>
        <v/>
      </c>
      <c r="R362" s="5">
        <f>IF(A362&lt;&gt;"", SUMIFS(Dépenses!$K:$K, Dépenses!$B:$B, A362, Dépenses!$C:$C, "OPEX", Dépenses!$L:$L, "Payé"), "")</f>
        <v/>
      </c>
      <c r="S362" s="5">
        <f>IF(SUM(O362,Q362)&gt;0, SUM(O362,Q362), "")</f>
        <v/>
      </c>
      <c r="T362" s="5">
        <f>IF(SUM(P362,R362)&gt;0, SUM(P362,R362), "")</f>
        <v/>
      </c>
      <c r="U362" s="5">
        <f>IF(N362&gt;0, S362-N362, "")</f>
        <v/>
      </c>
      <c r="V362" s="6">
        <f>IF(N362&gt;0, S362/N362, "")</f>
        <v/>
      </c>
      <c r="Y362" s="5" t="n"/>
      <c r="Z362" s="7">
        <f>IF(AND(Y362&gt;0,N362&gt;0), Y362/N362, "")</f>
        <v/>
      </c>
      <c r="AA362" s="7">
        <f>IF(AND(Y362&gt;0,N362&gt;0), N362/(Y362/12), "")</f>
        <v/>
      </c>
      <c r="AB362" s="5">
        <f>IF(N362&gt;0, MAX(N362-S362, 0), "")</f>
        <v/>
      </c>
      <c r="AC362" s="5">
        <f>IF(S362&gt;0, MAX(S362-T362, 0), "")</f>
        <v/>
      </c>
      <c r="AD362">
        <f>IF(V362="", "", IF(V362&gt;1, "Dépassement", IF(V362&gt;=0.9, "À surveiller", "OK")))</f>
        <v/>
      </c>
    </row>
    <row r="363">
      <c r="I363" s="4" t="n"/>
      <c r="J363" s="4" t="n"/>
      <c r="K363" s="4" t="n"/>
      <c r="L363" s="5" t="n"/>
      <c r="M363" s="5" t="n"/>
      <c r="N363" s="5">
        <f>IF(SUM(L363:M363)&gt;0, SUM(L363:M363), "")</f>
        <v/>
      </c>
      <c r="O363" s="5">
        <f>IF(A363&lt;&gt;"", SUMIFS(Dépenses!$K:$K, Dépenses!$B:$B, A363, Dépenses!$C:$C, "CAPEX"), "")</f>
        <v/>
      </c>
      <c r="P363" s="5">
        <f>IF(A363&lt;&gt;"", SUMIFS(Dépenses!$K:$K, Dépenses!$B:$B, A363, Dépenses!$C:$C, "CAPEX", Dépenses!$L:$L, "Payé"), "")</f>
        <v/>
      </c>
      <c r="Q363" s="5">
        <f>IF(A363&lt;&gt;"", SUMIFS(Dépenses!$K:$K, Dépenses!$B:$B, A363, Dépenses!$C:$C, "OPEX"), "")</f>
        <v/>
      </c>
      <c r="R363" s="5">
        <f>IF(A363&lt;&gt;"", SUMIFS(Dépenses!$K:$K, Dépenses!$B:$B, A363, Dépenses!$C:$C, "OPEX", Dépenses!$L:$L, "Payé"), "")</f>
        <v/>
      </c>
      <c r="S363" s="5">
        <f>IF(SUM(O363,Q363)&gt;0, SUM(O363,Q363), "")</f>
        <v/>
      </c>
      <c r="T363" s="5">
        <f>IF(SUM(P363,R363)&gt;0, SUM(P363,R363), "")</f>
        <v/>
      </c>
      <c r="U363" s="5">
        <f>IF(N363&gt;0, S363-N363, "")</f>
        <v/>
      </c>
      <c r="V363" s="6">
        <f>IF(N363&gt;0, S363/N363, "")</f>
        <v/>
      </c>
      <c r="Y363" s="5" t="n"/>
      <c r="Z363" s="7">
        <f>IF(AND(Y363&gt;0,N363&gt;0), Y363/N363, "")</f>
        <v/>
      </c>
      <c r="AA363" s="7">
        <f>IF(AND(Y363&gt;0,N363&gt;0), N363/(Y363/12), "")</f>
        <v/>
      </c>
      <c r="AB363" s="5">
        <f>IF(N363&gt;0, MAX(N363-S363, 0), "")</f>
        <v/>
      </c>
      <c r="AC363" s="5">
        <f>IF(S363&gt;0, MAX(S363-T363, 0), "")</f>
        <v/>
      </c>
      <c r="AD363">
        <f>IF(V363="", "", IF(V363&gt;1, "Dépassement", IF(V363&gt;=0.9, "À surveiller", "OK")))</f>
        <v/>
      </c>
    </row>
    <row r="364">
      <c r="I364" s="4" t="n"/>
      <c r="J364" s="4" t="n"/>
      <c r="K364" s="4" t="n"/>
      <c r="L364" s="5" t="n"/>
      <c r="M364" s="5" t="n"/>
      <c r="N364" s="5">
        <f>IF(SUM(L364:M364)&gt;0, SUM(L364:M364), "")</f>
        <v/>
      </c>
      <c r="O364" s="5">
        <f>IF(A364&lt;&gt;"", SUMIFS(Dépenses!$K:$K, Dépenses!$B:$B, A364, Dépenses!$C:$C, "CAPEX"), "")</f>
        <v/>
      </c>
      <c r="P364" s="5">
        <f>IF(A364&lt;&gt;"", SUMIFS(Dépenses!$K:$K, Dépenses!$B:$B, A364, Dépenses!$C:$C, "CAPEX", Dépenses!$L:$L, "Payé"), "")</f>
        <v/>
      </c>
      <c r="Q364" s="5">
        <f>IF(A364&lt;&gt;"", SUMIFS(Dépenses!$K:$K, Dépenses!$B:$B, A364, Dépenses!$C:$C, "OPEX"), "")</f>
        <v/>
      </c>
      <c r="R364" s="5">
        <f>IF(A364&lt;&gt;"", SUMIFS(Dépenses!$K:$K, Dépenses!$B:$B, A364, Dépenses!$C:$C, "OPEX", Dépenses!$L:$L, "Payé"), "")</f>
        <v/>
      </c>
      <c r="S364" s="5">
        <f>IF(SUM(O364,Q364)&gt;0, SUM(O364,Q364), "")</f>
        <v/>
      </c>
      <c r="T364" s="5">
        <f>IF(SUM(P364,R364)&gt;0, SUM(P364,R364), "")</f>
        <v/>
      </c>
      <c r="U364" s="5">
        <f>IF(N364&gt;0, S364-N364, "")</f>
        <v/>
      </c>
      <c r="V364" s="6">
        <f>IF(N364&gt;0, S364/N364, "")</f>
        <v/>
      </c>
      <c r="Y364" s="5" t="n"/>
      <c r="Z364" s="7">
        <f>IF(AND(Y364&gt;0,N364&gt;0), Y364/N364, "")</f>
        <v/>
      </c>
      <c r="AA364" s="7">
        <f>IF(AND(Y364&gt;0,N364&gt;0), N364/(Y364/12), "")</f>
        <v/>
      </c>
      <c r="AB364" s="5">
        <f>IF(N364&gt;0, MAX(N364-S364, 0), "")</f>
        <v/>
      </c>
      <c r="AC364" s="5">
        <f>IF(S364&gt;0, MAX(S364-T364, 0), "")</f>
        <v/>
      </c>
      <c r="AD364">
        <f>IF(V364="", "", IF(V364&gt;1, "Dépassement", IF(V364&gt;=0.9, "À surveiller", "OK")))</f>
        <v/>
      </c>
    </row>
    <row r="365">
      <c r="I365" s="4" t="n"/>
      <c r="J365" s="4" t="n"/>
      <c r="K365" s="4" t="n"/>
      <c r="L365" s="5" t="n"/>
      <c r="M365" s="5" t="n"/>
      <c r="N365" s="5">
        <f>IF(SUM(L365:M365)&gt;0, SUM(L365:M365), "")</f>
        <v/>
      </c>
      <c r="O365" s="5">
        <f>IF(A365&lt;&gt;"", SUMIFS(Dépenses!$K:$K, Dépenses!$B:$B, A365, Dépenses!$C:$C, "CAPEX"), "")</f>
        <v/>
      </c>
      <c r="P365" s="5">
        <f>IF(A365&lt;&gt;"", SUMIFS(Dépenses!$K:$K, Dépenses!$B:$B, A365, Dépenses!$C:$C, "CAPEX", Dépenses!$L:$L, "Payé"), "")</f>
        <v/>
      </c>
      <c r="Q365" s="5">
        <f>IF(A365&lt;&gt;"", SUMIFS(Dépenses!$K:$K, Dépenses!$B:$B, A365, Dépenses!$C:$C, "OPEX"), "")</f>
        <v/>
      </c>
      <c r="R365" s="5">
        <f>IF(A365&lt;&gt;"", SUMIFS(Dépenses!$K:$K, Dépenses!$B:$B, A365, Dépenses!$C:$C, "OPEX", Dépenses!$L:$L, "Payé"), "")</f>
        <v/>
      </c>
      <c r="S365" s="5">
        <f>IF(SUM(O365,Q365)&gt;0, SUM(O365,Q365), "")</f>
        <v/>
      </c>
      <c r="T365" s="5">
        <f>IF(SUM(P365,R365)&gt;0, SUM(P365,R365), "")</f>
        <v/>
      </c>
      <c r="U365" s="5">
        <f>IF(N365&gt;0, S365-N365, "")</f>
        <v/>
      </c>
      <c r="V365" s="6">
        <f>IF(N365&gt;0, S365/N365, "")</f>
        <v/>
      </c>
      <c r="Y365" s="5" t="n"/>
      <c r="Z365" s="7">
        <f>IF(AND(Y365&gt;0,N365&gt;0), Y365/N365, "")</f>
        <v/>
      </c>
      <c r="AA365" s="7">
        <f>IF(AND(Y365&gt;0,N365&gt;0), N365/(Y365/12), "")</f>
        <v/>
      </c>
      <c r="AB365" s="5">
        <f>IF(N365&gt;0, MAX(N365-S365, 0), "")</f>
        <v/>
      </c>
      <c r="AC365" s="5">
        <f>IF(S365&gt;0, MAX(S365-T365, 0), "")</f>
        <v/>
      </c>
      <c r="AD365">
        <f>IF(V365="", "", IF(V365&gt;1, "Dépassement", IF(V365&gt;=0.9, "À surveiller", "OK")))</f>
        <v/>
      </c>
    </row>
    <row r="366">
      <c r="I366" s="4" t="n"/>
      <c r="J366" s="4" t="n"/>
      <c r="K366" s="4" t="n"/>
      <c r="L366" s="5" t="n"/>
      <c r="M366" s="5" t="n"/>
      <c r="N366" s="5">
        <f>IF(SUM(L366:M366)&gt;0, SUM(L366:M366), "")</f>
        <v/>
      </c>
      <c r="O366" s="5">
        <f>IF(A366&lt;&gt;"", SUMIFS(Dépenses!$K:$K, Dépenses!$B:$B, A366, Dépenses!$C:$C, "CAPEX"), "")</f>
        <v/>
      </c>
      <c r="P366" s="5">
        <f>IF(A366&lt;&gt;"", SUMIFS(Dépenses!$K:$K, Dépenses!$B:$B, A366, Dépenses!$C:$C, "CAPEX", Dépenses!$L:$L, "Payé"), "")</f>
        <v/>
      </c>
      <c r="Q366" s="5">
        <f>IF(A366&lt;&gt;"", SUMIFS(Dépenses!$K:$K, Dépenses!$B:$B, A366, Dépenses!$C:$C, "OPEX"), "")</f>
        <v/>
      </c>
      <c r="R366" s="5">
        <f>IF(A366&lt;&gt;"", SUMIFS(Dépenses!$K:$K, Dépenses!$B:$B, A366, Dépenses!$C:$C, "OPEX", Dépenses!$L:$L, "Payé"), "")</f>
        <v/>
      </c>
      <c r="S366" s="5">
        <f>IF(SUM(O366,Q366)&gt;0, SUM(O366,Q366), "")</f>
        <v/>
      </c>
      <c r="T366" s="5">
        <f>IF(SUM(P366,R366)&gt;0, SUM(P366,R366), "")</f>
        <v/>
      </c>
      <c r="U366" s="5">
        <f>IF(N366&gt;0, S366-N366, "")</f>
        <v/>
      </c>
      <c r="V366" s="6">
        <f>IF(N366&gt;0, S366/N366, "")</f>
        <v/>
      </c>
      <c r="Y366" s="5" t="n"/>
      <c r="Z366" s="7">
        <f>IF(AND(Y366&gt;0,N366&gt;0), Y366/N366, "")</f>
        <v/>
      </c>
      <c r="AA366" s="7">
        <f>IF(AND(Y366&gt;0,N366&gt;0), N366/(Y366/12), "")</f>
        <v/>
      </c>
      <c r="AB366" s="5">
        <f>IF(N366&gt;0, MAX(N366-S366, 0), "")</f>
        <v/>
      </c>
      <c r="AC366" s="5">
        <f>IF(S366&gt;0, MAX(S366-T366, 0), "")</f>
        <v/>
      </c>
      <c r="AD366">
        <f>IF(V366="", "", IF(V366&gt;1, "Dépassement", IF(V366&gt;=0.9, "À surveiller", "OK")))</f>
        <v/>
      </c>
    </row>
    <row r="367">
      <c r="I367" s="4" t="n"/>
      <c r="J367" s="4" t="n"/>
      <c r="K367" s="4" t="n"/>
      <c r="L367" s="5" t="n"/>
      <c r="M367" s="5" t="n"/>
      <c r="N367" s="5">
        <f>IF(SUM(L367:M367)&gt;0, SUM(L367:M367), "")</f>
        <v/>
      </c>
      <c r="O367" s="5">
        <f>IF(A367&lt;&gt;"", SUMIFS(Dépenses!$K:$K, Dépenses!$B:$B, A367, Dépenses!$C:$C, "CAPEX"), "")</f>
        <v/>
      </c>
      <c r="P367" s="5">
        <f>IF(A367&lt;&gt;"", SUMIFS(Dépenses!$K:$K, Dépenses!$B:$B, A367, Dépenses!$C:$C, "CAPEX", Dépenses!$L:$L, "Payé"), "")</f>
        <v/>
      </c>
      <c r="Q367" s="5">
        <f>IF(A367&lt;&gt;"", SUMIFS(Dépenses!$K:$K, Dépenses!$B:$B, A367, Dépenses!$C:$C, "OPEX"), "")</f>
        <v/>
      </c>
      <c r="R367" s="5">
        <f>IF(A367&lt;&gt;"", SUMIFS(Dépenses!$K:$K, Dépenses!$B:$B, A367, Dépenses!$C:$C, "OPEX", Dépenses!$L:$L, "Payé"), "")</f>
        <v/>
      </c>
      <c r="S367" s="5">
        <f>IF(SUM(O367,Q367)&gt;0, SUM(O367,Q367), "")</f>
        <v/>
      </c>
      <c r="T367" s="5">
        <f>IF(SUM(P367,R367)&gt;0, SUM(P367,R367), "")</f>
        <v/>
      </c>
      <c r="U367" s="5">
        <f>IF(N367&gt;0, S367-N367, "")</f>
        <v/>
      </c>
      <c r="V367" s="6">
        <f>IF(N367&gt;0, S367/N367, "")</f>
        <v/>
      </c>
      <c r="Y367" s="5" t="n"/>
      <c r="Z367" s="7">
        <f>IF(AND(Y367&gt;0,N367&gt;0), Y367/N367, "")</f>
        <v/>
      </c>
      <c r="AA367" s="7">
        <f>IF(AND(Y367&gt;0,N367&gt;0), N367/(Y367/12), "")</f>
        <v/>
      </c>
      <c r="AB367" s="5">
        <f>IF(N367&gt;0, MAX(N367-S367, 0), "")</f>
        <v/>
      </c>
      <c r="AC367" s="5">
        <f>IF(S367&gt;0, MAX(S367-T367, 0), "")</f>
        <v/>
      </c>
      <c r="AD367">
        <f>IF(V367="", "", IF(V367&gt;1, "Dépassement", IF(V367&gt;=0.9, "À surveiller", "OK")))</f>
        <v/>
      </c>
    </row>
    <row r="368">
      <c r="I368" s="4" t="n"/>
      <c r="J368" s="4" t="n"/>
      <c r="K368" s="4" t="n"/>
      <c r="L368" s="5" t="n"/>
      <c r="M368" s="5" t="n"/>
      <c r="N368" s="5">
        <f>IF(SUM(L368:M368)&gt;0, SUM(L368:M368), "")</f>
        <v/>
      </c>
      <c r="O368" s="5">
        <f>IF(A368&lt;&gt;"", SUMIFS(Dépenses!$K:$K, Dépenses!$B:$B, A368, Dépenses!$C:$C, "CAPEX"), "")</f>
        <v/>
      </c>
      <c r="P368" s="5">
        <f>IF(A368&lt;&gt;"", SUMIFS(Dépenses!$K:$K, Dépenses!$B:$B, A368, Dépenses!$C:$C, "CAPEX", Dépenses!$L:$L, "Payé"), "")</f>
        <v/>
      </c>
      <c r="Q368" s="5">
        <f>IF(A368&lt;&gt;"", SUMIFS(Dépenses!$K:$K, Dépenses!$B:$B, A368, Dépenses!$C:$C, "OPEX"), "")</f>
        <v/>
      </c>
      <c r="R368" s="5">
        <f>IF(A368&lt;&gt;"", SUMIFS(Dépenses!$K:$K, Dépenses!$B:$B, A368, Dépenses!$C:$C, "OPEX", Dépenses!$L:$L, "Payé"), "")</f>
        <v/>
      </c>
      <c r="S368" s="5">
        <f>IF(SUM(O368,Q368)&gt;0, SUM(O368,Q368), "")</f>
        <v/>
      </c>
      <c r="T368" s="5">
        <f>IF(SUM(P368,R368)&gt;0, SUM(P368,R368), "")</f>
        <v/>
      </c>
      <c r="U368" s="5">
        <f>IF(N368&gt;0, S368-N368, "")</f>
        <v/>
      </c>
      <c r="V368" s="6">
        <f>IF(N368&gt;0, S368/N368, "")</f>
        <v/>
      </c>
      <c r="Y368" s="5" t="n"/>
      <c r="Z368" s="7">
        <f>IF(AND(Y368&gt;0,N368&gt;0), Y368/N368, "")</f>
        <v/>
      </c>
      <c r="AA368" s="7">
        <f>IF(AND(Y368&gt;0,N368&gt;0), N368/(Y368/12), "")</f>
        <v/>
      </c>
      <c r="AB368" s="5">
        <f>IF(N368&gt;0, MAX(N368-S368, 0), "")</f>
        <v/>
      </c>
      <c r="AC368" s="5">
        <f>IF(S368&gt;0, MAX(S368-T368, 0), "")</f>
        <v/>
      </c>
      <c r="AD368">
        <f>IF(V368="", "", IF(V368&gt;1, "Dépassement", IF(V368&gt;=0.9, "À surveiller", "OK")))</f>
        <v/>
      </c>
    </row>
    <row r="369">
      <c r="I369" s="4" t="n"/>
      <c r="J369" s="4" t="n"/>
      <c r="K369" s="4" t="n"/>
      <c r="L369" s="5" t="n"/>
      <c r="M369" s="5" t="n"/>
      <c r="N369" s="5">
        <f>IF(SUM(L369:M369)&gt;0, SUM(L369:M369), "")</f>
        <v/>
      </c>
      <c r="O369" s="5">
        <f>IF(A369&lt;&gt;"", SUMIFS(Dépenses!$K:$K, Dépenses!$B:$B, A369, Dépenses!$C:$C, "CAPEX"), "")</f>
        <v/>
      </c>
      <c r="P369" s="5">
        <f>IF(A369&lt;&gt;"", SUMIFS(Dépenses!$K:$K, Dépenses!$B:$B, A369, Dépenses!$C:$C, "CAPEX", Dépenses!$L:$L, "Payé"), "")</f>
        <v/>
      </c>
      <c r="Q369" s="5">
        <f>IF(A369&lt;&gt;"", SUMIFS(Dépenses!$K:$K, Dépenses!$B:$B, A369, Dépenses!$C:$C, "OPEX"), "")</f>
        <v/>
      </c>
      <c r="R369" s="5">
        <f>IF(A369&lt;&gt;"", SUMIFS(Dépenses!$K:$K, Dépenses!$B:$B, A369, Dépenses!$C:$C, "OPEX", Dépenses!$L:$L, "Payé"), "")</f>
        <v/>
      </c>
      <c r="S369" s="5">
        <f>IF(SUM(O369,Q369)&gt;0, SUM(O369,Q369), "")</f>
        <v/>
      </c>
      <c r="T369" s="5">
        <f>IF(SUM(P369,R369)&gt;0, SUM(P369,R369), "")</f>
        <v/>
      </c>
      <c r="U369" s="5">
        <f>IF(N369&gt;0, S369-N369, "")</f>
        <v/>
      </c>
      <c r="V369" s="6">
        <f>IF(N369&gt;0, S369/N369, "")</f>
        <v/>
      </c>
      <c r="Y369" s="5" t="n"/>
      <c r="Z369" s="7">
        <f>IF(AND(Y369&gt;0,N369&gt;0), Y369/N369, "")</f>
        <v/>
      </c>
      <c r="AA369" s="7">
        <f>IF(AND(Y369&gt;0,N369&gt;0), N369/(Y369/12), "")</f>
        <v/>
      </c>
      <c r="AB369" s="5">
        <f>IF(N369&gt;0, MAX(N369-S369, 0), "")</f>
        <v/>
      </c>
      <c r="AC369" s="5">
        <f>IF(S369&gt;0, MAX(S369-T369, 0), "")</f>
        <v/>
      </c>
      <c r="AD369">
        <f>IF(V369="", "", IF(V369&gt;1, "Dépassement", IF(V369&gt;=0.9, "À surveiller", "OK")))</f>
        <v/>
      </c>
    </row>
    <row r="370">
      <c r="I370" s="4" t="n"/>
      <c r="J370" s="4" t="n"/>
      <c r="K370" s="4" t="n"/>
      <c r="L370" s="5" t="n"/>
      <c r="M370" s="5" t="n"/>
      <c r="N370" s="5">
        <f>IF(SUM(L370:M370)&gt;0, SUM(L370:M370), "")</f>
        <v/>
      </c>
      <c r="O370" s="5">
        <f>IF(A370&lt;&gt;"", SUMIFS(Dépenses!$K:$K, Dépenses!$B:$B, A370, Dépenses!$C:$C, "CAPEX"), "")</f>
        <v/>
      </c>
      <c r="P370" s="5">
        <f>IF(A370&lt;&gt;"", SUMIFS(Dépenses!$K:$K, Dépenses!$B:$B, A370, Dépenses!$C:$C, "CAPEX", Dépenses!$L:$L, "Payé"), "")</f>
        <v/>
      </c>
      <c r="Q370" s="5">
        <f>IF(A370&lt;&gt;"", SUMIFS(Dépenses!$K:$K, Dépenses!$B:$B, A370, Dépenses!$C:$C, "OPEX"), "")</f>
        <v/>
      </c>
      <c r="R370" s="5">
        <f>IF(A370&lt;&gt;"", SUMIFS(Dépenses!$K:$K, Dépenses!$B:$B, A370, Dépenses!$C:$C, "OPEX", Dépenses!$L:$L, "Payé"), "")</f>
        <v/>
      </c>
      <c r="S370" s="5">
        <f>IF(SUM(O370,Q370)&gt;0, SUM(O370,Q370), "")</f>
        <v/>
      </c>
      <c r="T370" s="5">
        <f>IF(SUM(P370,R370)&gt;0, SUM(P370,R370), "")</f>
        <v/>
      </c>
      <c r="U370" s="5">
        <f>IF(N370&gt;0, S370-N370, "")</f>
        <v/>
      </c>
      <c r="V370" s="6">
        <f>IF(N370&gt;0, S370/N370, "")</f>
        <v/>
      </c>
      <c r="Y370" s="5" t="n"/>
      <c r="Z370" s="7">
        <f>IF(AND(Y370&gt;0,N370&gt;0), Y370/N370, "")</f>
        <v/>
      </c>
      <c r="AA370" s="7">
        <f>IF(AND(Y370&gt;0,N370&gt;0), N370/(Y370/12), "")</f>
        <v/>
      </c>
      <c r="AB370" s="5">
        <f>IF(N370&gt;0, MAX(N370-S370, 0), "")</f>
        <v/>
      </c>
      <c r="AC370" s="5">
        <f>IF(S370&gt;0, MAX(S370-T370, 0), "")</f>
        <v/>
      </c>
      <c r="AD370">
        <f>IF(V370="", "", IF(V370&gt;1, "Dépassement", IF(V370&gt;=0.9, "À surveiller", "OK")))</f>
        <v/>
      </c>
    </row>
    <row r="371">
      <c r="I371" s="4" t="n"/>
      <c r="J371" s="4" t="n"/>
      <c r="K371" s="4" t="n"/>
      <c r="L371" s="5" t="n"/>
      <c r="M371" s="5" t="n"/>
      <c r="N371" s="5">
        <f>IF(SUM(L371:M371)&gt;0, SUM(L371:M371), "")</f>
        <v/>
      </c>
      <c r="O371" s="5">
        <f>IF(A371&lt;&gt;"", SUMIFS(Dépenses!$K:$K, Dépenses!$B:$B, A371, Dépenses!$C:$C, "CAPEX"), "")</f>
        <v/>
      </c>
      <c r="P371" s="5">
        <f>IF(A371&lt;&gt;"", SUMIFS(Dépenses!$K:$K, Dépenses!$B:$B, A371, Dépenses!$C:$C, "CAPEX", Dépenses!$L:$L, "Payé"), "")</f>
        <v/>
      </c>
      <c r="Q371" s="5">
        <f>IF(A371&lt;&gt;"", SUMIFS(Dépenses!$K:$K, Dépenses!$B:$B, A371, Dépenses!$C:$C, "OPEX"), "")</f>
        <v/>
      </c>
      <c r="R371" s="5">
        <f>IF(A371&lt;&gt;"", SUMIFS(Dépenses!$K:$K, Dépenses!$B:$B, A371, Dépenses!$C:$C, "OPEX", Dépenses!$L:$L, "Payé"), "")</f>
        <v/>
      </c>
      <c r="S371" s="5">
        <f>IF(SUM(O371,Q371)&gt;0, SUM(O371,Q371), "")</f>
        <v/>
      </c>
      <c r="T371" s="5">
        <f>IF(SUM(P371,R371)&gt;0, SUM(P371,R371), "")</f>
        <v/>
      </c>
      <c r="U371" s="5">
        <f>IF(N371&gt;0, S371-N371, "")</f>
        <v/>
      </c>
      <c r="V371" s="6">
        <f>IF(N371&gt;0, S371/N371, "")</f>
        <v/>
      </c>
      <c r="Y371" s="5" t="n"/>
      <c r="Z371" s="7">
        <f>IF(AND(Y371&gt;0,N371&gt;0), Y371/N371, "")</f>
        <v/>
      </c>
      <c r="AA371" s="7">
        <f>IF(AND(Y371&gt;0,N371&gt;0), N371/(Y371/12), "")</f>
        <v/>
      </c>
      <c r="AB371" s="5">
        <f>IF(N371&gt;0, MAX(N371-S371, 0), "")</f>
        <v/>
      </c>
      <c r="AC371" s="5">
        <f>IF(S371&gt;0, MAX(S371-T371, 0), "")</f>
        <v/>
      </c>
      <c r="AD371">
        <f>IF(V371="", "", IF(V371&gt;1, "Dépassement", IF(V371&gt;=0.9, "À surveiller", "OK")))</f>
        <v/>
      </c>
    </row>
    <row r="372">
      <c r="I372" s="4" t="n"/>
      <c r="J372" s="4" t="n"/>
      <c r="K372" s="4" t="n"/>
      <c r="L372" s="5" t="n"/>
      <c r="M372" s="5" t="n"/>
      <c r="N372" s="5">
        <f>IF(SUM(L372:M372)&gt;0, SUM(L372:M372), "")</f>
        <v/>
      </c>
      <c r="O372" s="5">
        <f>IF(A372&lt;&gt;"", SUMIFS(Dépenses!$K:$K, Dépenses!$B:$B, A372, Dépenses!$C:$C, "CAPEX"), "")</f>
        <v/>
      </c>
      <c r="P372" s="5">
        <f>IF(A372&lt;&gt;"", SUMIFS(Dépenses!$K:$K, Dépenses!$B:$B, A372, Dépenses!$C:$C, "CAPEX", Dépenses!$L:$L, "Payé"), "")</f>
        <v/>
      </c>
      <c r="Q372" s="5">
        <f>IF(A372&lt;&gt;"", SUMIFS(Dépenses!$K:$K, Dépenses!$B:$B, A372, Dépenses!$C:$C, "OPEX"), "")</f>
        <v/>
      </c>
      <c r="R372" s="5">
        <f>IF(A372&lt;&gt;"", SUMIFS(Dépenses!$K:$K, Dépenses!$B:$B, A372, Dépenses!$C:$C, "OPEX", Dépenses!$L:$L, "Payé"), "")</f>
        <v/>
      </c>
      <c r="S372" s="5">
        <f>IF(SUM(O372,Q372)&gt;0, SUM(O372,Q372), "")</f>
        <v/>
      </c>
      <c r="T372" s="5">
        <f>IF(SUM(P372,R372)&gt;0, SUM(P372,R372), "")</f>
        <v/>
      </c>
      <c r="U372" s="5">
        <f>IF(N372&gt;0, S372-N372, "")</f>
        <v/>
      </c>
      <c r="V372" s="6">
        <f>IF(N372&gt;0, S372/N372, "")</f>
        <v/>
      </c>
      <c r="Y372" s="5" t="n"/>
      <c r="Z372" s="7">
        <f>IF(AND(Y372&gt;0,N372&gt;0), Y372/N372, "")</f>
        <v/>
      </c>
      <c r="AA372" s="7">
        <f>IF(AND(Y372&gt;0,N372&gt;0), N372/(Y372/12), "")</f>
        <v/>
      </c>
      <c r="AB372" s="5">
        <f>IF(N372&gt;0, MAX(N372-S372, 0), "")</f>
        <v/>
      </c>
      <c r="AC372" s="5">
        <f>IF(S372&gt;0, MAX(S372-T372, 0), "")</f>
        <v/>
      </c>
      <c r="AD372">
        <f>IF(V372="", "", IF(V372&gt;1, "Dépassement", IF(V372&gt;=0.9, "À surveiller", "OK")))</f>
        <v/>
      </c>
    </row>
    <row r="373">
      <c r="I373" s="4" t="n"/>
      <c r="J373" s="4" t="n"/>
      <c r="K373" s="4" t="n"/>
      <c r="L373" s="5" t="n"/>
      <c r="M373" s="5" t="n"/>
      <c r="N373" s="5">
        <f>IF(SUM(L373:M373)&gt;0, SUM(L373:M373), "")</f>
        <v/>
      </c>
      <c r="O373" s="5">
        <f>IF(A373&lt;&gt;"", SUMIFS(Dépenses!$K:$K, Dépenses!$B:$B, A373, Dépenses!$C:$C, "CAPEX"), "")</f>
        <v/>
      </c>
      <c r="P373" s="5">
        <f>IF(A373&lt;&gt;"", SUMIFS(Dépenses!$K:$K, Dépenses!$B:$B, A373, Dépenses!$C:$C, "CAPEX", Dépenses!$L:$L, "Payé"), "")</f>
        <v/>
      </c>
      <c r="Q373" s="5">
        <f>IF(A373&lt;&gt;"", SUMIFS(Dépenses!$K:$K, Dépenses!$B:$B, A373, Dépenses!$C:$C, "OPEX"), "")</f>
        <v/>
      </c>
      <c r="R373" s="5">
        <f>IF(A373&lt;&gt;"", SUMIFS(Dépenses!$K:$K, Dépenses!$B:$B, A373, Dépenses!$C:$C, "OPEX", Dépenses!$L:$L, "Payé"), "")</f>
        <v/>
      </c>
      <c r="S373" s="5">
        <f>IF(SUM(O373,Q373)&gt;0, SUM(O373,Q373), "")</f>
        <v/>
      </c>
      <c r="T373" s="5">
        <f>IF(SUM(P373,R373)&gt;0, SUM(P373,R373), "")</f>
        <v/>
      </c>
      <c r="U373" s="5">
        <f>IF(N373&gt;0, S373-N373, "")</f>
        <v/>
      </c>
      <c r="V373" s="6">
        <f>IF(N373&gt;0, S373/N373, "")</f>
        <v/>
      </c>
      <c r="Y373" s="5" t="n"/>
      <c r="Z373" s="7">
        <f>IF(AND(Y373&gt;0,N373&gt;0), Y373/N373, "")</f>
        <v/>
      </c>
      <c r="AA373" s="7">
        <f>IF(AND(Y373&gt;0,N373&gt;0), N373/(Y373/12), "")</f>
        <v/>
      </c>
      <c r="AB373" s="5">
        <f>IF(N373&gt;0, MAX(N373-S373, 0), "")</f>
        <v/>
      </c>
      <c r="AC373" s="5">
        <f>IF(S373&gt;0, MAX(S373-T373, 0), "")</f>
        <v/>
      </c>
      <c r="AD373">
        <f>IF(V373="", "", IF(V373&gt;1, "Dépassement", IF(V373&gt;=0.9, "À surveiller", "OK")))</f>
        <v/>
      </c>
    </row>
    <row r="374">
      <c r="I374" s="4" t="n"/>
      <c r="J374" s="4" t="n"/>
      <c r="K374" s="4" t="n"/>
      <c r="L374" s="5" t="n"/>
      <c r="M374" s="5" t="n"/>
      <c r="N374" s="5">
        <f>IF(SUM(L374:M374)&gt;0, SUM(L374:M374), "")</f>
        <v/>
      </c>
      <c r="O374" s="5">
        <f>IF(A374&lt;&gt;"", SUMIFS(Dépenses!$K:$K, Dépenses!$B:$B, A374, Dépenses!$C:$C, "CAPEX"), "")</f>
        <v/>
      </c>
      <c r="P374" s="5">
        <f>IF(A374&lt;&gt;"", SUMIFS(Dépenses!$K:$K, Dépenses!$B:$B, A374, Dépenses!$C:$C, "CAPEX", Dépenses!$L:$L, "Payé"), "")</f>
        <v/>
      </c>
      <c r="Q374" s="5">
        <f>IF(A374&lt;&gt;"", SUMIFS(Dépenses!$K:$K, Dépenses!$B:$B, A374, Dépenses!$C:$C, "OPEX"), "")</f>
        <v/>
      </c>
      <c r="R374" s="5">
        <f>IF(A374&lt;&gt;"", SUMIFS(Dépenses!$K:$K, Dépenses!$B:$B, A374, Dépenses!$C:$C, "OPEX", Dépenses!$L:$L, "Payé"), "")</f>
        <v/>
      </c>
      <c r="S374" s="5">
        <f>IF(SUM(O374,Q374)&gt;0, SUM(O374,Q374), "")</f>
        <v/>
      </c>
      <c r="T374" s="5">
        <f>IF(SUM(P374,R374)&gt;0, SUM(P374,R374), "")</f>
        <v/>
      </c>
      <c r="U374" s="5">
        <f>IF(N374&gt;0, S374-N374, "")</f>
        <v/>
      </c>
      <c r="V374" s="6">
        <f>IF(N374&gt;0, S374/N374, "")</f>
        <v/>
      </c>
      <c r="Y374" s="5" t="n"/>
      <c r="Z374" s="7">
        <f>IF(AND(Y374&gt;0,N374&gt;0), Y374/N374, "")</f>
        <v/>
      </c>
      <c r="AA374" s="7">
        <f>IF(AND(Y374&gt;0,N374&gt;0), N374/(Y374/12), "")</f>
        <v/>
      </c>
      <c r="AB374" s="5">
        <f>IF(N374&gt;0, MAX(N374-S374, 0), "")</f>
        <v/>
      </c>
      <c r="AC374" s="5">
        <f>IF(S374&gt;0, MAX(S374-T374, 0), "")</f>
        <v/>
      </c>
      <c r="AD374">
        <f>IF(V374="", "", IF(V374&gt;1, "Dépassement", IF(V374&gt;=0.9, "À surveiller", "OK")))</f>
        <v/>
      </c>
    </row>
    <row r="375">
      <c r="I375" s="4" t="n"/>
      <c r="J375" s="4" t="n"/>
      <c r="K375" s="4" t="n"/>
      <c r="L375" s="5" t="n"/>
      <c r="M375" s="5" t="n"/>
      <c r="N375" s="5">
        <f>IF(SUM(L375:M375)&gt;0, SUM(L375:M375), "")</f>
        <v/>
      </c>
      <c r="O375" s="5">
        <f>IF(A375&lt;&gt;"", SUMIFS(Dépenses!$K:$K, Dépenses!$B:$B, A375, Dépenses!$C:$C, "CAPEX"), "")</f>
        <v/>
      </c>
      <c r="P375" s="5">
        <f>IF(A375&lt;&gt;"", SUMIFS(Dépenses!$K:$K, Dépenses!$B:$B, A375, Dépenses!$C:$C, "CAPEX", Dépenses!$L:$L, "Payé"), "")</f>
        <v/>
      </c>
      <c r="Q375" s="5">
        <f>IF(A375&lt;&gt;"", SUMIFS(Dépenses!$K:$K, Dépenses!$B:$B, A375, Dépenses!$C:$C, "OPEX"), "")</f>
        <v/>
      </c>
      <c r="R375" s="5">
        <f>IF(A375&lt;&gt;"", SUMIFS(Dépenses!$K:$K, Dépenses!$B:$B, A375, Dépenses!$C:$C, "OPEX", Dépenses!$L:$L, "Payé"), "")</f>
        <v/>
      </c>
      <c r="S375" s="5">
        <f>IF(SUM(O375,Q375)&gt;0, SUM(O375,Q375), "")</f>
        <v/>
      </c>
      <c r="T375" s="5">
        <f>IF(SUM(P375,R375)&gt;0, SUM(P375,R375), "")</f>
        <v/>
      </c>
      <c r="U375" s="5">
        <f>IF(N375&gt;0, S375-N375, "")</f>
        <v/>
      </c>
      <c r="V375" s="6">
        <f>IF(N375&gt;0, S375/N375, "")</f>
        <v/>
      </c>
      <c r="Y375" s="5" t="n"/>
      <c r="Z375" s="7">
        <f>IF(AND(Y375&gt;0,N375&gt;0), Y375/N375, "")</f>
        <v/>
      </c>
      <c r="AA375" s="7">
        <f>IF(AND(Y375&gt;0,N375&gt;0), N375/(Y375/12), "")</f>
        <v/>
      </c>
      <c r="AB375" s="5">
        <f>IF(N375&gt;0, MAX(N375-S375, 0), "")</f>
        <v/>
      </c>
      <c r="AC375" s="5">
        <f>IF(S375&gt;0, MAX(S375-T375, 0), "")</f>
        <v/>
      </c>
      <c r="AD375">
        <f>IF(V375="", "", IF(V375&gt;1, "Dépassement", IF(V375&gt;=0.9, "À surveiller", "OK")))</f>
        <v/>
      </c>
    </row>
    <row r="376">
      <c r="I376" s="4" t="n"/>
      <c r="J376" s="4" t="n"/>
      <c r="K376" s="4" t="n"/>
      <c r="L376" s="5" t="n"/>
      <c r="M376" s="5" t="n"/>
      <c r="N376" s="5">
        <f>IF(SUM(L376:M376)&gt;0, SUM(L376:M376), "")</f>
        <v/>
      </c>
      <c r="O376" s="5">
        <f>IF(A376&lt;&gt;"", SUMIFS(Dépenses!$K:$K, Dépenses!$B:$B, A376, Dépenses!$C:$C, "CAPEX"), "")</f>
        <v/>
      </c>
      <c r="P376" s="5">
        <f>IF(A376&lt;&gt;"", SUMIFS(Dépenses!$K:$K, Dépenses!$B:$B, A376, Dépenses!$C:$C, "CAPEX", Dépenses!$L:$L, "Payé"), "")</f>
        <v/>
      </c>
      <c r="Q376" s="5">
        <f>IF(A376&lt;&gt;"", SUMIFS(Dépenses!$K:$K, Dépenses!$B:$B, A376, Dépenses!$C:$C, "OPEX"), "")</f>
        <v/>
      </c>
      <c r="R376" s="5">
        <f>IF(A376&lt;&gt;"", SUMIFS(Dépenses!$K:$K, Dépenses!$B:$B, A376, Dépenses!$C:$C, "OPEX", Dépenses!$L:$L, "Payé"), "")</f>
        <v/>
      </c>
      <c r="S376" s="5">
        <f>IF(SUM(O376,Q376)&gt;0, SUM(O376,Q376), "")</f>
        <v/>
      </c>
      <c r="T376" s="5">
        <f>IF(SUM(P376,R376)&gt;0, SUM(P376,R376), "")</f>
        <v/>
      </c>
      <c r="U376" s="5">
        <f>IF(N376&gt;0, S376-N376, "")</f>
        <v/>
      </c>
      <c r="V376" s="6">
        <f>IF(N376&gt;0, S376/N376, "")</f>
        <v/>
      </c>
      <c r="Y376" s="5" t="n"/>
      <c r="Z376" s="7">
        <f>IF(AND(Y376&gt;0,N376&gt;0), Y376/N376, "")</f>
        <v/>
      </c>
      <c r="AA376" s="7">
        <f>IF(AND(Y376&gt;0,N376&gt;0), N376/(Y376/12), "")</f>
        <v/>
      </c>
      <c r="AB376" s="5">
        <f>IF(N376&gt;0, MAX(N376-S376, 0), "")</f>
        <v/>
      </c>
      <c r="AC376" s="5">
        <f>IF(S376&gt;0, MAX(S376-T376, 0), "")</f>
        <v/>
      </c>
      <c r="AD376">
        <f>IF(V376="", "", IF(V376&gt;1, "Dépassement", IF(V376&gt;=0.9, "À surveiller", "OK")))</f>
        <v/>
      </c>
    </row>
    <row r="377">
      <c r="I377" s="4" t="n"/>
      <c r="J377" s="4" t="n"/>
      <c r="K377" s="4" t="n"/>
      <c r="L377" s="5" t="n"/>
      <c r="M377" s="5" t="n"/>
      <c r="N377" s="5">
        <f>IF(SUM(L377:M377)&gt;0, SUM(L377:M377), "")</f>
        <v/>
      </c>
      <c r="O377" s="5">
        <f>IF(A377&lt;&gt;"", SUMIFS(Dépenses!$K:$K, Dépenses!$B:$B, A377, Dépenses!$C:$C, "CAPEX"), "")</f>
        <v/>
      </c>
      <c r="P377" s="5">
        <f>IF(A377&lt;&gt;"", SUMIFS(Dépenses!$K:$K, Dépenses!$B:$B, A377, Dépenses!$C:$C, "CAPEX", Dépenses!$L:$L, "Payé"), "")</f>
        <v/>
      </c>
      <c r="Q377" s="5">
        <f>IF(A377&lt;&gt;"", SUMIFS(Dépenses!$K:$K, Dépenses!$B:$B, A377, Dépenses!$C:$C, "OPEX"), "")</f>
        <v/>
      </c>
      <c r="R377" s="5">
        <f>IF(A377&lt;&gt;"", SUMIFS(Dépenses!$K:$K, Dépenses!$B:$B, A377, Dépenses!$C:$C, "OPEX", Dépenses!$L:$L, "Payé"), "")</f>
        <v/>
      </c>
      <c r="S377" s="5">
        <f>IF(SUM(O377,Q377)&gt;0, SUM(O377,Q377), "")</f>
        <v/>
      </c>
      <c r="T377" s="5">
        <f>IF(SUM(P377,R377)&gt;0, SUM(P377,R377), "")</f>
        <v/>
      </c>
      <c r="U377" s="5">
        <f>IF(N377&gt;0, S377-N377, "")</f>
        <v/>
      </c>
      <c r="V377" s="6">
        <f>IF(N377&gt;0, S377/N377, "")</f>
        <v/>
      </c>
      <c r="Y377" s="5" t="n"/>
      <c r="Z377" s="7">
        <f>IF(AND(Y377&gt;0,N377&gt;0), Y377/N377, "")</f>
        <v/>
      </c>
      <c r="AA377" s="7">
        <f>IF(AND(Y377&gt;0,N377&gt;0), N377/(Y377/12), "")</f>
        <v/>
      </c>
      <c r="AB377" s="5">
        <f>IF(N377&gt;0, MAX(N377-S377, 0), "")</f>
        <v/>
      </c>
      <c r="AC377" s="5">
        <f>IF(S377&gt;0, MAX(S377-T377, 0), "")</f>
        <v/>
      </c>
      <c r="AD377">
        <f>IF(V377="", "", IF(V377&gt;1, "Dépassement", IF(V377&gt;=0.9, "À surveiller", "OK")))</f>
        <v/>
      </c>
    </row>
    <row r="378">
      <c r="I378" s="4" t="n"/>
      <c r="J378" s="4" t="n"/>
      <c r="K378" s="4" t="n"/>
      <c r="L378" s="5" t="n"/>
      <c r="M378" s="5" t="n"/>
      <c r="N378" s="5">
        <f>IF(SUM(L378:M378)&gt;0, SUM(L378:M378), "")</f>
        <v/>
      </c>
      <c r="O378" s="5">
        <f>IF(A378&lt;&gt;"", SUMIFS(Dépenses!$K:$K, Dépenses!$B:$B, A378, Dépenses!$C:$C, "CAPEX"), "")</f>
        <v/>
      </c>
      <c r="P378" s="5">
        <f>IF(A378&lt;&gt;"", SUMIFS(Dépenses!$K:$K, Dépenses!$B:$B, A378, Dépenses!$C:$C, "CAPEX", Dépenses!$L:$L, "Payé"), "")</f>
        <v/>
      </c>
      <c r="Q378" s="5">
        <f>IF(A378&lt;&gt;"", SUMIFS(Dépenses!$K:$K, Dépenses!$B:$B, A378, Dépenses!$C:$C, "OPEX"), "")</f>
        <v/>
      </c>
      <c r="R378" s="5">
        <f>IF(A378&lt;&gt;"", SUMIFS(Dépenses!$K:$K, Dépenses!$B:$B, A378, Dépenses!$C:$C, "OPEX", Dépenses!$L:$L, "Payé"), "")</f>
        <v/>
      </c>
      <c r="S378" s="5">
        <f>IF(SUM(O378,Q378)&gt;0, SUM(O378,Q378), "")</f>
        <v/>
      </c>
      <c r="T378" s="5">
        <f>IF(SUM(P378,R378)&gt;0, SUM(P378,R378), "")</f>
        <v/>
      </c>
      <c r="U378" s="5">
        <f>IF(N378&gt;0, S378-N378, "")</f>
        <v/>
      </c>
      <c r="V378" s="6">
        <f>IF(N378&gt;0, S378/N378, "")</f>
        <v/>
      </c>
      <c r="Y378" s="5" t="n"/>
      <c r="Z378" s="7">
        <f>IF(AND(Y378&gt;0,N378&gt;0), Y378/N378, "")</f>
        <v/>
      </c>
      <c r="AA378" s="7">
        <f>IF(AND(Y378&gt;0,N378&gt;0), N378/(Y378/12), "")</f>
        <v/>
      </c>
      <c r="AB378" s="5">
        <f>IF(N378&gt;0, MAX(N378-S378, 0), "")</f>
        <v/>
      </c>
      <c r="AC378" s="5">
        <f>IF(S378&gt;0, MAX(S378-T378, 0), "")</f>
        <v/>
      </c>
      <c r="AD378">
        <f>IF(V378="", "", IF(V378&gt;1, "Dépassement", IF(V378&gt;=0.9, "À surveiller", "OK")))</f>
        <v/>
      </c>
    </row>
    <row r="379">
      <c r="I379" s="4" t="n"/>
      <c r="J379" s="4" t="n"/>
      <c r="K379" s="4" t="n"/>
      <c r="L379" s="5" t="n"/>
      <c r="M379" s="5" t="n"/>
      <c r="N379" s="5">
        <f>IF(SUM(L379:M379)&gt;0, SUM(L379:M379), "")</f>
        <v/>
      </c>
      <c r="O379" s="5">
        <f>IF(A379&lt;&gt;"", SUMIFS(Dépenses!$K:$K, Dépenses!$B:$B, A379, Dépenses!$C:$C, "CAPEX"), "")</f>
        <v/>
      </c>
      <c r="P379" s="5">
        <f>IF(A379&lt;&gt;"", SUMIFS(Dépenses!$K:$K, Dépenses!$B:$B, A379, Dépenses!$C:$C, "CAPEX", Dépenses!$L:$L, "Payé"), "")</f>
        <v/>
      </c>
      <c r="Q379" s="5">
        <f>IF(A379&lt;&gt;"", SUMIFS(Dépenses!$K:$K, Dépenses!$B:$B, A379, Dépenses!$C:$C, "OPEX"), "")</f>
        <v/>
      </c>
      <c r="R379" s="5">
        <f>IF(A379&lt;&gt;"", SUMIFS(Dépenses!$K:$K, Dépenses!$B:$B, A379, Dépenses!$C:$C, "OPEX", Dépenses!$L:$L, "Payé"), "")</f>
        <v/>
      </c>
      <c r="S379" s="5">
        <f>IF(SUM(O379,Q379)&gt;0, SUM(O379,Q379), "")</f>
        <v/>
      </c>
      <c r="T379" s="5">
        <f>IF(SUM(P379,R379)&gt;0, SUM(P379,R379), "")</f>
        <v/>
      </c>
      <c r="U379" s="5">
        <f>IF(N379&gt;0, S379-N379, "")</f>
        <v/>
      </c>
      <c r="V379" s="6">
        <f>IF(N379&gt;0, S379/N379, "")</f>
        <v/>
      </c>
      <c r="Y379" s="5" t="n"/>
      <c r="Z379" s="7">
        <f>IF(AND(Y379&gt;0,N379&gt;0), Y379/N379, "")</f>
        <v/>
      </c>
      <c r="AA379" s="7">
        <f>IF(AND(Y379&gt;0,N379&gt;0), N379/(Y379/12), "")</f>
        <v/>
      </c>
      <c r="AB379" s="5">
        <f>IF(N379&gt;0, MAX(N379-S379, 0), "")</f>
        <v/>
      </c>
      <c r="AC379" s="5">
        <f>IF(S379&gt;0, MAX(S379-T379, 0), "")</f>
        <v/>
      </c>
      <c r="AD379">
        <f>IF(V379="", "", IF(V379&gt;1, "Dépassement", IF(V379&gt;=0.9, "À surveiller", "OK")))</f>
        <v/>
      </c>
    </row>
    <row r="380">
      <c r="I380" s="4" t="n"/>
      <c r="J380" s="4" t="n"/>
      <c r="K380" s="4" t="n"/>
      <c r="L380" s="5" t="n"/>
      <c r="M380" s="5" t="n"/>
      <c r="N380" s="5">
        <f>IF(SUM(L380:M380)&gt;0, SUM(L380:M380), "")</f>
        <v/>
      </c>
      <c r="O380" s="5">
        <f>IF(A380&lt;&gt;"", SUMIFS(Dépenses!$K:$K, Dépenses!$B:$B, A380, Dépenses!$C:$C, "CAPEX"), "")</f>
        <v/>
      </c>
      <c r="P380" s="5">
        <f>IF(A380&lt;&gt;"", SUMIFS(Dépenses!$K:$K, Dépenses!$B:$B, A380, Dépenses!$C:$C, "CAPEX", Dépenses!$L:$L, "Payé"), "")</f>
        <v/>
      </c>
      <c r="Q380" s="5">
        <f>IF(A380&lt;&gt;"", SUMIFS(Dépenses!$K:$K, Dépenses!$B:$B, A380, Dépenses!$C:$C, "OPEX"), "")</f>
        <v/>
      </c>
      <c r="R380" s="5">
        <f>IF(A380&lt;&gt;"", SUMIFS(Dépenses!$K:$K, Dépenses!$B:$B, A380, Dépenses!$C:$C, "OPEX", Dépenses!$L:$L, "Payé"), "")</f>
        <v/>
      </c>
      <c r="S380" s="5">
        <f>IF(SUM(O380,Q380)&gt;0, SUM(O380,Q380), "")</f>
        <v/>
      </c>
      <c r="T380" s="5">
        <f>IF(SUM(P380,R380)&gt;0, SUM(P380,R380), "")</f>
        <v/>
      </c>
      <c r="U380" s="5">
        <f>IF(N380&gt;0, S380-N380, "")</f>
        <v/>
      </c>
      <c r="V380" s="6">
        <f>IF(N380&gt;0, S380/N380, "")</f>
        <v/>
      </c>
      <c r="Y380" s="5" t="n"/>
      <c r="Z380" s="7">
        <f>IF(AND(Y380&gt;0,N380&gt;0), Y380/N380, "")</f>
        <v/>
      </c>
      <c r="AA380" s="7">
        <f>IF(AND(Y380&gt;0,N380&gt;0), N380/(Y380/12), "")</f>
        <v/>
      </c>
      <c r="AB380" s="5">
        <f>IF(N380&gt;0, MAX(N380-S380, 0), "")</f>
        <v/>
      </c>
      <c r="AC380" s="5">
        <f>IF(S380&gt;0, MAX(S380-T380, 0), "")</f>
        <v/>
      </c>
      <c r="AD380">
        <f>IF(V380="", "", IF(V380&gt;1, "Dépassement", IF(V380&gt;=0.9, "À surveiller", "OK")))</f>
        <v/>
      </c>
    </row>
    <row r="381">
      <c r="I381" s="4" t="n"/>
      <c r="J381" s="4" t="n"/>
      <c r="K381" s="4" t="n"/>
      <c r="L381" s="5" t="n"/>
      <c r="M381" s="5" t="n"/>
      <c r="N381" s="5">
        <f>IF(SUM(L381:M381)&gt;0, SUM(L381:M381), "")</f>
        <v/>
      </c>
      <c r="O381" s="5">
        <f>IF(A381&lt;&gt;"", SUMIFS(Dépenses!$K:$K, Dépenses!$B:$B, A381, Dépenses!$C:$C, "CAPEX"), "")</f>
        <v/>
      </c>
      <c r="P381" s="5">
        <f>IF(A381&lt;&gt;"", SUMIFS(Dépenses!$K:$K, Dépenses!$B:$B, A381, Dépenses!$C:$C, "CAPEX", Dépenses!$L:$L, "Payé"), "")</f>
        <v/>
      </c>
      <c r="Q381" s="5">
        <f>IF(A381&lt;&gt;"", SUMIFS(Dépenses!$K:$K, Dépenses!$B:$B, A381, Dépenses!$C:$C, "OPEX"), "")</f>
        <v/>
      </c>
      <c r="R381" s="5">
        <f>IF(A381&lt;&gt;"", SUMIFS(Dépenses!$K:$K, Dépenses!$B:$B, A381, Dépenses!$C:$C, "OPEX", Dépenses!$L:$L, "Payé"), "")</f>
        <v/>
      </c>
      <c r="S381" s="5">
        <f>IF(SUM(O381,Q381)&gt;0, SUM(O381,Q381), "")</f>
        <v/>
      </c>
      <c r="T381" s="5">
        <f>IF(SUM(P381,R381)&gt;0, SUM(P381,R381), "")</f>
        <v/>
      </c>
      <c r="U381" s="5">
        <f>IF(N381&gt;0, S381-N381, "")</f>
        <v/>
      </c>
      <c r="V381" s="6">
        <f>IF(N381&gt;0, S381/N381, "")</f>
        <v/>
      </c>
      <c r="Y381" s="5" t="n"/>
      <c r="Z381" s="7">
        <f>IF(AND(Y381&gt;0,N381&gt;0), Y381/N381, "")</f>
        <v/>
      </c>
      <c r="AA381" s="7">
        <f>IF(AND(Y381&gt;0,N381&gt;0), N381/(Y381/12), "")</f>
        <v/>
      </c>
      <c r="AB381" s="5">
        <f>IF(N381&gt;0, MAX(N381-S381, 0), "")</f>
        <v/>
      </c>
      <c r="AC381" s="5">
        <f>IF(S381&gt;0, MAX(S381-T381, 0), "")</f>
        <v/>
      </c>
      <c r="AD381">
        <f>IF(V381="", "", IF(V381&gt;1, "Dépassement", IF(V381&gt;=0.9, "À surveiller", "OK")))</f>
        <v/>
      </c>
    </row>
    <row r="382">
      <c r="I382" s="4" t="n"/>
      <c r="J382" s="4" t="n"/>
      <c r="K382" s="4" t="n"/>
      <c r="L382" s="5" t="n"/>
      <c r="M382" s="5" t="n"/>
      <c r="N382" s="5">
        <f>IF(SUM(L382:M382)&gt;0, SUM(L382:M382), "")</f>
        <v/>
      </c>
      <c r="O382" s="5">
        <f>IF(A382&lt;&gt;"", SUMIFS(Dépenses!$K:$K, Dépenses!$B:$B, A382, Dépenses!$C:$C, "CAPEX"), "")</f>
        <v/>
      </c>
      <c r="P382" s="5">
        <f>IF(A382&lt;&gt;"", SUMIFS(Dépenses!$K:$K, Dépenses!$B:$B, A382, Dépenses!$C:$C, "CAPEX", Dépenses!$L:$L, "Payé"), "")</f>
        <v/>
      </c>
      <c r="Q382" s="5">
        <f>IF(A382&lt;&gt;"", SUMIFS(Dépenses!$K:$K, Dépenses!$B:$B, A382, Dépenses!$C:$C, "OPEX"), "")</f>
        <v/>
      </c>
      <c r="R382" s="5">
        <f>IF(A382&lt;&gt;"", SUMIFS(Dépenses!$K:$K, Dépenses!$B:$B, A382, Dépenses!$C:$C, "OPEX", Dépenses!$L:$L, "Payé"), "")</f>
        <v/>
      </c>
      <c r="S382" s="5">
        <f>IF(SUM(O382,Q382)&gt;0, SUM(O382,Q382), "")</f>
        <v/>
      </c>
      <c r="T382" s="5">
        <f>IF(SUM(P382,R382)&gt;0, SUM(P382,R382), "")</f>
        <v/>
      </c>
      <c r="U382" s="5">
        <f>IF(N382&gt;0, S382-N382, "")</f>
        <v/>
      </c>
      <c r="V382" s="6">
        <f>IF(N382&gt;0, S382/N382, "")</f>
        <v/>
      </c>
      <c r="Y382" s="5" t="n"/>
      <c r="Z382" s="7">
        <f>IF(AND(Y382&gt;0,N382&gt;0), Y382/N382, "")</f>
        <v/>
      </c>
      <c r="AA382" s="7">
        <f>IF(AND(Y382&gt;0,N382&gt;0), N382/(Y382/12), "")</f>
        <v/>
      </c>
      <c r="AB382" s="5">
        <f>IF(N382&gt;0, MAX(N382-S382, 0), "")</f>
        <v/>
      </c>
      <c r="AC382" s="5">
        <f>IF(S382&gt;0, MAX(S382-T382, 0), "")</f>
        <v/>
      </c>
      <c r="AD382">
        <f>IF(V382="", "", IF(V382&gt;1, "Dépassement", IF(V382&gt;=0.9, "À surveiller", "OK")))</f>
        <v/>
      </c>
    </row>
    <row r="383">
      <c r="I383" s="4" t="n"/>
      <c r="J383" s="4" t="n"/>
      <c r="K383" s="4" t="n"/>
      <c r="L383" s="5" t="n"/>
      <c r="M383" s="5" t="n"/>
      <c r="N383" s="5">
        <f>IF(SUM(L383:M383)&gt;0, SUM(L383:M383), "")</f>
        <v/>
      </c>
      <c r="O383" s="5">
        <f>IF(A383&lt;&gt;"", SUMIFS(Dépenses!$K:$K, Dépenses!$B:$B, A383, Dépenses!$C:$C, "CAPEX"), "")</f>
        <v/>
      </c>
      <c r="P383" s="5">
        <f>IF(A383&lt;&gt;"", SUMIFS(Dépenses!$K:$K, Dépenses!$B:$B, A383, Dépenses!$C:$C, "CAPEX", Dépenses!$L:$L, "Payé"), "")</f>
        <v/>
      </c>
      <c r="Q383" s="5">
        <f>IF(A383&lt;&gt;"", SUMIFS(Dépenses!$K:$K, Dépenses!$B:$B, A383, Dépenses!$C:$C, "OPEX"), "")</f>
        <v/>
      </c>
      <c r="R383" s="5">
        <f>IF(A383&lt;&gt;"", SUMIFS(Dépenses!$K:$K, Dépenses!$B:$B, A383, Dépenses!$C:$C, "OPEX", Dépenses!$L:$L, "Payé"), "")</f>
        <v/>
      </c>
      <c r="S383" s="5">
        <f>IF(SUM(O383,Q383)&gt;0, SUM(O383,Q383), "")</f>
        <v/>
      </c>
      <c r="T383" s="5">
        <f>IF(SUM(P383,R383)&gt;0, SUM(P383,R383), "")</f>
        <v/>
      </c>
      <c r="U383" s="5">
        <f>IF(N383&gt;0, S383-N383, "")</f>
        <v/>
      </c>
      <c r="V383" s="6">
        <f>IF(N383&gt;0, S383/N383, "")</f>
        <v/>
      </c>
      <c r="Y383" s="5" t="n"/>
      <c r="Z383" s="7">
        <f>IF(AND(Y383&gt;0,N383&gt;0), Y383/N383, "")</f>
        <v/>
      </c>
      <c r="AA383" s="7">
        <f>IF(AND(Y383&gt;0,N383&gt;0), N383/(Y383/12), "")</f>
        <v/>
      </c>
      <c r="AB383" s="5">
        <f>IF(N383&gt;0, MAX(N383-S383, 0), "")</f>
        <v/>
      </c>
      <c r="AC383" s="5">
        <f>IF(S383&gt;0, MAX(S383-T383, 0), "")</f>
        <v/>
      </c>
      <c r="AD383">
        <f>IF(V383="", "", IF(V383&gt;1, "Dépassement", IF(V383&gt;=0.9, "À surveiller", "OK")))</f>
        <v/>
      </c>
    </row>
    <row r="384">
      <c r="I384" s="4" t="n"/>
      <c r="J384" s="4" t="n"/>
      <c r="K384" s="4" t="n"/>
      <c r="L384" s="5" t="n"/>
      <c r="M384" s="5" t="n"/>
      <c r="N384" s="5">
        <f>IF(SUM(L384:M384)&gt;0, SUM(L384:M384), "")</f>
        <v/>
      </c>
      <c r="O384" s="5">
        <f>IF(A384&lt;&gt;"", SUMIFS(Dépenses!$K:$K, Dépenses!$B:$B, A384, Dépenses!$C:$C, "CAPEX"), "")</f>
        <v/>
      </c>
      <c r="P384" s="5">
        <f>IF(A384&lt;&gt;"", SUMIFS(Dépenses!$K:$K, Dépenses!$B:$B, A384, Dépenses!$C:$C, "CAPEX", Dépenses!$L:$L, "Payé"), "")</f>
        <v/>
      </c>
      <c r="Q384" s="5">
        <f>IF(A384&lt;&gt;"", SUMIFS(Dépenses!$K:$K, Dépenses!$B:$B, A384, Dépenses!$C:$C, "OPEX"), "")</f>
        <v/>
      </c>
      <c r="R384" s="5">
        <f>IF(A384&lt;&gt;"", SUMIFS(Dépenses!$K:$K, Dépenses!$B:$B, A384, Dépenses!$C:$C, "OPEX", Dépenses!$L:$L, "Payé"), "")</f>
        <v/>
      </c>
      <c r="S384" s="5">
        <f>IF(SUM(O384,Q384)&gt;0, SUM(O384,Q384), "")</f>
        <v/>
      </c>
      <c r="T384" s="5">
        <f>IF(SUM(P384,R384)&gt;0, SUM(P384,R384), "")</f>
        <v/>
      </c>
      <c r="U384" s="5">
        <f>IF(N384&gt;0, S384-N384, "")</f>
        <v/>
      </c>
      <c r="V384" s="6">
        <f>IF(N384&gt;0, S384/N384, "")</f>
        <v/>
      </c>
      <c r="Y384" s="5" t="n"/>
      <c r="Z384" s="7">
        <f>IF(AND(Y384&gt;0,N384&gt;0), Y384/N384, "")</f>
        <v/>
      </c>
      <c r="AA384" s="7">
        <f>IF(AND(Y384&gt;0,N384&gt;0), N384/(Y384/12), "")</f>
        <v/>
      </c>
      <c r="AB384" s="5">
        <f>IF(N384&gt;0, MAX(N384-S384, 0), "")</f>
        <v/>
      </c>
      <c r="AC384" s="5">
        <f>IF(S384&gt;0, MAX(S384-T384, 0), "")</f>
        <v/>
      </c>
      <c r="AD384">
        <f>IF(V384="", "", IF(V384&gt;1, "Dépassement", IF(V384&gt;=0.9, "À surveiller", "OK")))</f>
        <v/>
      </c>
    </row>
    <row r="385">
      <c r="I385" s="4" t="n"/>
      <c r="J385" s="4" t="n"/>
      <c r="K385" s="4" t="n"/>
      <c r="L385" s="5" t="n"/>
      <c r="M385" s="5" t="n"/>
      <c r="N385" s="5">
        <f>IF(SUM(L385:M385)&gt;0, SUM(L385:M385), "")</f>
        <v/>
      </c>
      <c r="O385" s="5">
        <f>IF(A385&lt;&gt;"", SUMIFS(Dépenses!$K:$K, Dépenses!$B:$B, A385, Dépenses!$C:$C, "CAPEX"), "")</f>
        <v/>
      </c>
      <c r="P385" s="5">
        <f>IF(A385&lt;&gt;"", SUMIFS(Dépenses!$K:$K, Dépenses!$B:$B, A385, Dépenses!$C:$C, "CAPEX", Dépenses!$L:$L, "Payé"), "")</f>
        <v/>
      </c>
      <c r="Q385" s="5">
        <f>IF(A385&lt;&gt;"", SUMIFS(Dépenses!$K:$K, Dépenses!$B:$B, A385, Dépenses!$C:$C, "OPEX"), "")</f>
        <v/>
      </c>
      <c r="R385" s="5">
        <f>IF(A385&lt;&gt;"", SUMIFS(Dépenses!$K:$K, Dépenses!$B:$B, A385, Dépenses!$C:$C, "OPEX", Dépenses!$L:$L, "Payé"), "")</f>
        <v/>
      </c>
      <c r="S385" s="5">
        <f>IF(SUM(O385,Q385)&gt;0, SUM(O385,Q385), "")</f>
        <v/>
      </c>
      <c r="T385" s="5">
        <f>IF(SUM(P385,R385)&gt;0, SUM(P385,R385), "")</f>
        <v/>
      </c>
      <c r="U385" s="5">
        <f>IF(N385&gt;0, S385-N385, "")</f>
        <v/>
      </c>
      <c r="V385" s="6">
        <f>IF(N385&gt;0, S385/N385, "")</f>
        <v/>
      </c>
      <c r="Y385" s="5" t="n"/>
      <c r="Z385" s="7">
        <f>IF(AND(Y385&gt;0,N385&gt;0), Y385/N385, "")</f>
        <v/>
      </c>
      <c r="AA385" s="7">
        <f>IF(AND(Y385&gt;0,N385&gt;0), N385/(Y385/12), "")</f>
        <v/>
      </c>
      <c r="AB385" s="5">
        <f>IF(N385&gt;0, MAX(N385-S385, 0), "")</f>
        <v/>
      </c>
      <c r="AC385" s="5">
        <f>IF(S385&gt;0, MAX(S385-T385, 0), "")</f>
        <v/>
      </c>
      <c r="AD385">
        <f>IF(V385="", "", IF(V385&gt;1, "Dépassement", IF(V385&gt;=0.9, "À surveiller", "OK")))</f>
        <v/>
      </c>
    </row>
    <row r="386">
      <c r="I386" s="4" t="n"/>
      <c r="J386" s="4" t="n"/>
      <c r="K386" s="4" t="n"/>
      <c r="L386" s="5" t="n"/>
      <c r="M386" s="5" t="n"/>
      <c r="N386" s="5">
        <f>IF(SUM(L386:M386)&gt;0, SUM(L386:M386), "")</f>
        <v/>
      </c>
      <c r="O386" s="5">
        <f>IF(A386&lt;&gt;"", SUMIFS(Dépenses!$K:$K, Dépenses!$B:$B, A386, Dépenses!$C:$C, "CAPEX"), "")</f>
        <v/>
      </c>
      <c r="P386" s="5">
        <f>IF(A386&lt;&gt;"", SUMIFS(Dépenses!$K:$K, Dépenses!$B:$B, A386, Dépenses!$C:$C, "CAPEX", Dépenses!$L:$L, "Payé"), "")</f>
        <v/>
      </c>
      <c r="Q386" s="5">
        <f>IF(A386&lt;&gt;"", SUMIFS(Dépenses!$K:$K, Dépenses!$B:$B, A386, Dépenses!$C:$C, "OPEX"), "")</f>
        <v/>
      </c>
      <c r="R386" s="5">
        <f>IF(A386&lt;&gt;"", SUMIFS(Dépenses!$K:$K, Dépenses!$B:$B, A386, Dépenses!$C:$C, "OPEX", Dépenses!$L:$L, "Payé"), "")</f>
        <v/>
      </c>
      <c r="S386" s="5">
        <f>IF(SUM(O386,Q386)&gt;0, SUM(O386,Q386), "")</f>
        <v/>
      </c>
      <c r="T386" s="5">
        <f>IF(SUM(P386,R386)&gt;0, SUM(P386,R386), "")</f>
        <v/>
      </c>
      <c r="U386" s="5">
        <f>IF(N386&gt;0, S386-N386, "")</f>
        <v/>
      </c>
      <c r="V386" s="6">
        <f>IF(N386&gt;0, S386/N386, "")</f>
        <v/>
      </c>
      <c r="Y386" s="5" t="n"/>
      <c r="Z386" s="7">
        <f>IF(AND(Y386&gt;0,N386&gt;0), Y386/N386, "")</f>
        <v/>
      </c>
      <c r="AA386" s="7">
        <f>IF(AND(Y386&gt;0,N386&gt;0), N386/(Y386/12), "")</f>
        <v/>
      </c>
      <c r="AB386" s="5">
        <f>IF(N386&gt;0, MAX(N386-S386, 0), "")</f>
        <v/>
      </c>
      <c r="AC386" s="5">
        <f>IF(S386&gt;0, MAX(S386-T386, 0), "")</f>
        <v/>
      </c>
      <c r="AD386">
        <f>IF(V386="", "", IF(V386&gt;1, "Dépassement", IF(V386&gt;=0.9, "À surveiller", "OK")))</f>
        <v/>
      </c>
    </row>
    <row r="387">
      <c r="I387" s="4" t="n"/>
      <c r="J387" s="4" t="n"/>
      <c r="K387" s="4" t="n"/>
      <c r="L387" s="5" t="n"/>
      <c r="M387" s="5" t="n"/>
      <c r="N387" s="5">
        <f>IF(SUM(L387:M387)&gt;0, SUM(L387:M387), "")</f>
        <v/>
      </c>
      <c r="O387" s="5">
        <f>IF(A387&lt;&gt;"", SUMIFS(Dépenses!$K:$K, Dépenses!$B:$B, A387, Dépenses!$C:$C, "CAPEX"), "")</f>
        <v/>
      </c>
      <c r="P387" s="5">
        <f>IF(A387&lt;&gt;"", SUMIFS(Dépenses!$K:$K, Dépenses!$B:$B, A387, Dépenses!$C:$C, "CAPEX", Dépenses!$L:$L, "Payé"), "")</f>
        <v/>
      </c>
      <c r="Q387" s="5">
        <f>IF(A387&lt;&gt;"", SUMIFS(Dépenses!$K:$K, Dépenses!$B:$B, A387, Dépenses!$C:$C, "OPEX"), "")</f>
        <v/>
      </c>
      <c r="R387" s="5">
        <f>IF(A387&lt;&gt;"", SUMIFS(Dépenses!$K:$K, Dépenses!$B:$B, A387, Dépenses!$C:$C, "OPEX", Dépenses!$L:$L, "Payé"), "")</f>
        <v/>
      </c>
      <c r="S387" s="5">
        <f>IF(SUM(O387,Q387)&gt;0, SUM(O387,Q387), "")</f>
        <v/>
      </c>
      <c r="T387" s="5">
        <f>IF(SUM(P387,R387)&gt;0, SUM(P387,R387), "")</f>
        <v/>
      </c>
      <c r="U387" s="5">
        <f>IF(N387&gt;0, S387-N387, "")</f>
        <v/>
      </c>
      <c r="V387" s="6">
        <f>IF(N387&gt;0, S387/N387, "")</f>
        <v/>
      </c>
      <c r="Y387" s="5" t="n"/>
      <c r="Z387" s="7">
        <f>IF(AND(Y387&gt;0,N387&gt;0), Y387/N387, "")</f>
        <v/>
      </c>
      <c r="AA387" s="7">
        <f>IF(AND(Y387&gt;0,N387&gt;0), N387/(Y387/12), "")</f>
        <v/>
      </c>
      <c r="AB387" s="5">
        <f>IF(N387&gt;0, MAX(N387-S387, 0), "")</f>
        <v/>
      </c>
      <c r="AC387" s="5">
        <f>IF(S387&gt;0, MAX(S387-T387, 0), "")</f>
        <v/>
      </c>
      <c r="AD387">
        <f>IF(V387="", "", IF(V387&gt;1, "Dépassement", IF(V387&gt;=0.9, "À surveiller", "OK")))</f>
        <v/>
      </c>
    </row>
    <row r="388">
      <c r="I388" s="4" t="n"/>
      <c r="J388" s="4" t="n"/>
      <c r="K388" s="4" t="n"/>
      <c r="L388" s="5" t="n"/>
      <c r="M388" s="5" t="n"/>
      <c r="N388" s="5">
        <f>IF(SUM(L388:M388)&gt;0, SUM(L388:M388), "")</f>
        <v/>
      </c>
      <c r="O388" s="5">
        <f>IF(A388&lt;&gt;"", SUMIFS(Dépenses!$K:$K, Dépenses!$B:$B, A388, Dépenses!$C:$C, "CAPEX"), "")</f>
        <v/>
      </c>
      <c r="P388" s="5">
        <f>IF(A388&lt;&gt;"", SUMIFS(Dépenses!$K:$K, Dépenses!$B:$B, A388, Dépenses!$C:$C, "CAPEX", Dépenses!$L:$L, "Payé"), "")</f>
        <v/>
      </c>
      <c r="Q388" s="5">
        <f>IF(A388&lt;&gt;"", SUMIFS(Dépenses!$K:$K, Dépenses!$B:$B, A388, Dépenses!$C:$C, "OPEX"), "")</f>
        <v/>
      </c>
      <c r="R388" s="5">
        <f>IF(A388&lt;&gt;"", SUMIFS(Dépenses!$K:$K, Dépenses!$B:$B, A388, Dépenses!$C:$C, "OPEX", Dépenses!$L:$L, "Payé"), "")</f>
        <v/>
      </c>
      <c r="S388" s="5">
        <f>IF(SUM(O388,Q388)&gt;0, SUM(O388,Q388), "")</f>
        <v/>
      </c>
      <c r="T388" s="5">
        <f>IF(SUM(P388,R388)&gt;0, SUM(P388,R388), "")</f>
        <v/>
      </c>
      <c r="U388" s="5">
        <f>IF(N388&gt;0, S388-N388, "")</f>
        <v/>
      </c>
      <c r="V388" s="6">
        <f>IF(N388&gt;0, S388/N388, "")</f>
        <v/>
      </c>
      <c r="Y388" s="5" t="n"/>
      <c r="Z388" s="7">
        <f>IF(AND(Y388&gt;0,N388&gt;0), Y388/N388, "")</f>
        <v/>
      </c>
      <c r="AA388" s="7">
        <f>IF(AND(Y388&gt;0,N388&gt;0), N388/(Y388/12), "")</f>
        <v/>
      </c>
      <c r="AB388" s="5">
        <f>IF(N388&gt;0, MAX(N388-S388, 0), "")</f>
        <v/>
      </c>
      <c r="AC388" s="5">
        <f>IF(S388&gt;0, MAX(S388-T388, 0), "")</f>
        <v/>
      </c>
      <c r="AD388">
        <f>IF(V388="", "", IF(V388&gt;1, "Dépassement", IF(V388&gt;=0.9, "À surveiller", "OK")))</f>
        <v/>
      </c>
    </row>
    <row r="389">
      <c r="I389" s="4" t="n"/>
      <c r="J389" s="4" t="n"/>
      <c r="K389" s="4" t="n"/>
      <c r="L389" s="5" t="n"/>
      <c r="M389" s="5" t="n"/>
      <c r="N389" s="5">
        <f>IF(SUM(L389:M389)&gt;0, SUM(L389:M389), "")</f>
        <v/>
      </c>
      <c r="O389" s="5">
        <f>IF(A389&lt;&gt;"", SUMIFS(Dépenses!$K:$K, Dépenses!$B:$B, A389, Dépenses!$C:$C, "CAPEX"), "")</f>
        <v/>
      </c>
      <c r="P389" s="5">
        <f>IF(A389&lt;&gt;"", SUMIFS(Dépenses!$K:$K, Dépenses!$B:$B, A389, Dépenses!$C:$C, "CAPEX", Dépenses!$L:$L, "Payé"), "")</f>
        <v/>
      </c>
      <c r="Q389" s="5">
        <f>IF(A389&lt;&gt;"", SUMIFS(Dépenses!$K:$K, Dépenses!$B:$B, A389, Dépenses!$C:$C, "OPEX"), "")</f>
        <v/>
      </c>
      <c r="R389" s="5">
        <f>IF(A389&lt;&gt;"", SUMIFS(Dépenses!$K:$K, Dépenses!$B:$B, A389, Dépenses!$C:$C, "OPEX", Dépenses!$L:$L, "Payé"), "")</f>
        <v/>
      </c>
      <c r="S389" s="5">
        <f>IF(SUM(O389,Q389)&gt;0, SUM(O389,Q389), "")</f>
        <v/>
      </c>
      <c r="T389" s="5">
        <f>IF(SUM(P389,R389)&gt;0, SUM(P389,R389), "")</f>
        <v/>
      </c>
      <c r="U389" s="5">
        <f>IF(N389&gt;0, S389-N389, "")</f>
        <v/>
      </c>
      <c r="V389" s="6">
        <f>IF(N389&gt;0, S389/N389, "")</f>
        <v/>
      </c>
      <c r="Y389" s="5" t="n"/>
      <c r="Z389" s="7">
        <f>IF(AND(Y389&gt;0,N389&gt;0), Y389/N389, "")</f>
        <v/>
      </c>
      <c r="AA389" s="7">
        <f>IF(AND(Y389&gt;0,N389&gt;0), N389/(Y389/12), "")</f>
        <v/>
      </c>
      <c r="AB389" s="5">
        <f>IF(N389&gt;0, MAX(N389-S389, 0), "")</f>
        <v/>
      </c>
      <c r="AC389" s="5">
        <f>IF(S389&gt;0, MAX(S389-T389, 0), "")</f>
        <v/>
      </c>
      <c r="AD389">
        <f>IF(V389="", "", IF(V389&gt;1, "Dépassement", IF(V389&gt;=0.9, "À surveiller", "OK")))</f>
        <v/>
      </c>
    </row>
    <row r="390">
      <c r="I390" s="4" t="n"/>
      <c r="J390" s="4" t="n"/>
      <c r="K390" s="4" t="n"/>
      <c r="L390" s="5" t="n"/>
      <c r="M390" s="5" t="n"/>
      <c r="N390" s="5">
        <f>IF(SUM(L390:M390)&gt;0, SUM(L390:M390), "")</f>
        <v/>
      </c>
      <c r="O390" s="5">
        <f>IF(A390&lt;&gt;"", SUMIFS(Dépenses!$K:$K, Dépenses!$B:$B, A390, Dépenses!$C:$C, "CAPEX"), "")</f>
        <v/>
      </c>
      <c r="P390" s="5">
        <f>IF(A390&lt;&gt;"", SUMIFS(Dépenses!$K:$K, Dépenses!$B:$B, A390, Dépenses!$C:$C, "CAPEX", Dépenses!$L:$L, "Payé"), "")</f>
        <v/>
      </c>
      <c r="Q390" s="5">
        <f>IF(A390&lt;&gt;"", SUMIFS(Dépenses!$K:$K, Dépenses!$B:$B, A390, Dépenses!$C:$C, "OPEX"), "")</f>
        <v/>
      </c>
      <c r="R390" s="5">
        <f>IF(A390&lt;&gt;"", SUMIFS(Dépenses!$K:$K, Dépenses!$B:$B, A390, Dépenses!$C:$C, "OPEX", Dépenses!$L:$L, "Payé"), "")</f>
        <v/>
      </c>
      <c r="S390" s="5">
        <f>IF(SUM(O390,Q390)&gt;0, SUM(O390,Q390), "")</f>
        <v/>
      </c>
      <c r="T390" s="5">
        <f>IF(SUM(P390,R390)&gt;0, SUM(P390,R390), "")</f>
        <v/>
      </c>
      <c r="U390" s="5">
        <f>IF(N390&gt;0, S390-N390, "")</f>
        <v/>
      </c>
      <c r="V390" s="6">
        <f>IF(N390&gt;0, S390/N390, "")</f>
        <v/>
      </c>
      <c r="Y390" s="5" t="n"/>
      <c r="Z390" s="7">
        <f>IF(AND(Y390&gt;0,N390&gt;0), Y390/N390, "")</f>
        <v/>
      </c>
      <c r="AA390" s="7">
        <f>IF(AND(Y390&gt;0,N390&gt;0), N390/(Y390/12), "")</f>
        <v/>
      </c>
      <c r="AB390" s="5">
        <f>IF(N390&gt;0, MAX(N390-S390, 0), "")</f>
        <v/>
      </c>
      <c r="AC390" s="5">
        <f>IF(S390&gt;0, MAX(S390-T390, 0), "")</f>
        <v/>
      </c>
      <c r="AD390">
        <f>IF(V390="", "", IF(V390&gt;1, "Dépassement", IF(V390&gt;=0.9, "À surveiller", "OK")))</f>
        <v/>
      </c>
    </row>
    <row r="391">
      <c r="I391" s="4" t="n"/>
      <c r="J391" s="4" t="n"/>
      <c r="K391" s="4" t="n"/>
      <c r="L391" s="5" t="n"/>
      <c r="M391" s="5" t="n"/>
      <c r="N391" s="5">
        <f>IF(SUM(L391:M391)&gt;0, SUM(L391:M391), "")</f>
        <v/>
      </c>
      <c r="O391" s="5">
        <f>IF(A391&lt;&gt;"", SUMIFS(Dépenses!$K:$K, Dépenses!$B:$B, A391, Dépenses!$C:$C, "CAPEX"), "")</f>
        <v/>
      </c>
      <c r="P391" s="5">
        <f>IF(A391&lt;&gt;"", SUMIFS(Dépenses!$K:$K, Dépenses!$B:$B, A391, Dépenses!$C:$C, "CAPEX", Dépenses!$L:$L, "Payé"), "")</f>
        <v/>
      </c>
      <c r="Q391" s="5">
        <f>IF(A391&lt;&gt;"", SUMIFS(Dépenses!$K:$K, Dépenses!$B:$B, A391, Dépenses!$C:$C, "OPEX"), "")</f>
        <v/>
      </c>
      <c r="R391" s="5">
        <f>IF(A391&lt;&gt;"", SUMIFS(Dépenses!$K:$K, Dépenses!$B:$B, A391, Dépenses!$C:$C, "OPEX", Dépenses!$L:$L, "Payé"), "")</f>
        <v/>
      </c>
      <c r="S391" s="5">
        <f>IF(SUM(O391,Q391)&gt;0, SUM(O391,Q391), "")</f>
        <v/>
      </c>
      <c r="T391" s="5">
        <f>IF(SUM(P391,R391)&gt;0, SUM(P391,R391), "")</f>
        <v/>
      </c>
      <c r="U391" s="5">
        <f>IF(N391&gt;0, S391-N391, "")</f>
        <v/>
      </c>
      <c r="V391" s="6">
        <f>IF(N391&gt;0, S391/N391, "")</f>
        <v/>
      </c>
      <c r="Y391" s="5" t="n"/>
      <c r="Z391" s="7">
        <f>IF(AND(Y391&gt;0,N391&gt;0), Y391/N391, "")</f>
        <v/>
      </c>
      <c r="AA391" s="7">
        <f>IF(AND(Y391&gt;0,N391&gt;0), N391/(Y391/12), "")</f>
        <v/>
      </c>
      <c r="AB391" s="5">
        <f>IF(N391&gt;0, MAX(N391-S391, 0), "")</f>
        <v/>
      </c>
      <c r="AC391" s="5">
        <f>IF(S391&gt;0, MAX(S391-T391, 0), "")</f>
        <v/>
      </c>
      <c r="AD391">
        <f>IF(V391="", "", IF(V391&gt;1, "Dépassement", IF(V391&gt;=0.9, "À surveiller", "OK")))</f>
        <v/>
      </c>
    </row>
    <row r="392">
      <c r="I392" s="4" t="n"/>
      <c r="J392" s="4" t="n"/>
      <c r="K392" s="4" t="n"/>
      <c r="L392" s="5" t="n"/>
      <c r="M392" s="5" t="n"/>
      <c r="N392" s="5">
        <f>IF(SUM(L392:M392)&gt;0, SUM(L392:M392), "")</f>
        <v/>
      </c>
      <c r="O392" s="5">
        <f>IF(A392&lt;&gt;"", SUMIFS(Dépenses!$K:$K, Dépenses!$B:$B, A392, Dépenses!$C:$C, "CAPEX"), "")</f>
        <v/>
      </c>
      <c r="P392" s="5">
        <f>IF(A392&lt;&gt;"", SUMIFS(Dépenses!$K:$K, Dépenses!$B:$B, A392, Dépenses!$C:$C, "CAPEX", Dépenses!$L:$L, "Payé"), "")</f>
        <v/>
      </c>
      <c r="Q392" s="5">
        <f>IF(A392&lt;&gt;"", SUMIFS(Dépenses!$K:$K, Dépenses!$B:$B, A392, Dépenses!$C:$C, "OPEX"), "")</f>
        <v/>
      </c>
      <c r="R392" s="5">
        <f>IF(A392&lt;&gt;"", SUMIFS(Dépenses!$K:$K, Dépenses!$B:$B, A392, Dépenses!$C:$C, "OPEX", Dépenses!$L:$L, "Payé"), "")</f>
        <v/>
      </c>
      <c r="S392" s="5">
        <f>IF(SUM(O392,Q392)&gt;0, SUM(O392,Q392), "")</f>
        <v/>
      </c>
      <c r="T392" s="5">
        <f>IF(SUM(P392,R392)&gt;0, SUM(P392,R392), "")</f>
        <v/>
      </c>
      <c r="U392" s="5">
        <f>IF(N392&gt;0, S392-N392, "")</f>
        <v/>
      </c>
      <c r="V392" s="6">
        <f>IF(N392&gt;0, S392/N392, "")</f>
        <v/>
      </c>
      <c r="Y392" s="5" t="n"/>
      <c r="Z392" s="7">
        <f>IF(AND(Y392&gt;0,N392&gt;0), Y392/N392, "")</f>
        <v/>
      </c>
      <c r="AA392" s="7">
        <f>IF(AND(Y392&gt;0,N392&gt;0), N392/(Y392/12), "")</f>
        <v/>
      </c>
      <c r="AB392" s="5">
        <f>IF(N392&gt;0, MAX(N392-S392, 0), "")</f>
        <v/>
      </c>
      <c r="AC392" s="5">
        <f>IF(S392&gt;0, MAX(S392-T392, 0), "")</f>
        <v/>
      </c>
      <c r="AD392">
        <f>IF(V392="", "", IF(V392&gt;1, "Dépassement", IF(V392&gt;=0.9, "À surveiller", "OK")))</f>
        <v/>
      </c>
    </row>
    <row r="393">
      <c r="I393" s="4" t="n"/>
      <c r="J393" s="4" t="n"/>
      <c r="K393" s="4" t="n"/>
      <c r="L393" s="5" t="n"/>
      <c r="M393" s="5" t="n"/>
      <c r="N393" s="5">
        <f>IF(SUM(L393:M393)&gt;0, SUM(L393:M393), "")</f>
        <v/>
      </c>
      <c r="O393" s="5">
        <f>IF(A393&lt;&gt;"", SUMIFS(Dépenses!$K:$K, Dépenses!$B:$B, A393, Dépenses!$C:$C, "CAPEX"), "")</f>
        <v/>
      </c>
      <c r="P393" s="5">
        <f>IF(A393&lt;&gt;"", SUMIFS(Dépenses!$K:$K, Dépenses!$B:$B, A393, Dépenses!$C:$C, "CAPEX", Dépenses!$L:$L, "Payé"), "")</f>
        <v/>
      </c>
      <c r="Q393" s="5">
        <f>IF(A393&lt;&gt;"", SUMIFS(Dépenses!$K:$K, Dépenses!$B:$B, A393, Dépenses!$C:$C, "OPEX"), "")</f>
        <v/>
      </c>
      <c r="R393" s="5">
        <f>IF(A393&lt;&gt;"", SUMIFS(Dépenses!$K:$K, Dépenses!$B:$B, A393, Dépenses!$C:$C, "OPEX", Dépenses!$L:$L, "Payé"), "")</f>
        <v/>
      </c>
      <c r="S393" s="5">
        <f>IF(SUM(O393,Q393)&gt;0, SUM(O393,Q393), "")</f>
        <v/>
      </c>
      <c r="T393" s="5">
        <f>IF(SUM(P393,R393)&gt;0, SUM(P393,R393), "")</f>
        <v/>
      </c>
      <c r="U393" s="5">
        <f>IF(N393&gt;0, S393-N393, "")</f>
        <v/>
      </c>
      <c r="V393" s="6">
        <f>IF(N393&gt;0, S393/N393, "")</f>
        <v/>
      </c>
      <c r="Y393" s="5" t="n"/>
      <c r="Z393" s="7">
        <f>IF(AND(Y393&gt;0,N393&gt;0), Y393/N393, "")</f>
        <v/>
      </c>
      <c r="AA393" s="7">
        <f>IF(AND(Y393&gt;0,N393&gt;0), N393/(Y393/12), "")</f>
        <v/>
      </c>
      <c r="AB393" s="5">
        <f>IF(N393&gt;0, MAX(N393-S393, 0), "")</f>
        <v/>
      </c>
      <c r="AC393" s="5">
        <f>IF(S393&gt;0, MAX(S393-T393, 0), "")</f>
        <v/>
      </c>
      <c r="AD393">
        <f>IF(V393="", "", IF(V393&gt;1, "Dépassement", IF(V393&gt;=0.9, "À surveiller", "OK")))</f>
        <v/>
      </c>
    </row>
    <row r="394">
      <c r="I394" s="4" t="n"/>
      <c r="J394" s="4" t="n"/>
      <c r="K394" s="4" t="n"/>
      <c r="L394" s="5" t="n"/>
      <c r="M394" s="5" t="n"/>
      <c r="N394" s="5">
        <f>IF(SUM(L394:M394)&gt;0, SUM(L394:M394), "")</f>
        <v/>
      </c>
      <c r="O394" s="5">
        <f>IF(A394&lt;&gt;"", SUMIFS(Dépenses!$K:$K, Dépenses!$B:$B, A394, Dépenses!$C:$C, "CAPEX"), "")</f>
        <v/>
      </c>
      <c r="P394" s="5">
        <f>IF(A394&lt;&gt;"", SUMIFS(Dépenses!$K:$K, Dépenses!$B:$B, A394, Dépenses!$C:$C, "CAPEX", Dépenses!$L:$L, "Payé"), "")</f>
        <v/>
      </c>
      <c r="Q394" s="5">
        <f>IF(A394&lt;&gt;"", SUMIFS(Dépenses!$K:$K, Dépenses!$B:$B, A394, Dépenses!$C:$C, "OPEX"), "")</f>
        <v/>
      </c>
      <c r="R394" s="5">
        <f>IF(A394&lt;&gt;"", SUMIFS(Dépenses!$K:$K, Dépenses!$B:$B, A394, Dépenses!$C:$C, "OPEX", Dépenses!$L:$L, "Payé"), "")</f>
        <v/>
      </c>
      <c r="S394" s="5">
        <f>IF(SUM(O394,Q394)&gt;0, SUM(O394,Q394), "")</f>
        <v/>
      </c>
      <c r="T394" s="5">
        <f>IF(SUM(P394,R394)&gt;0, SUM(P394,R394), "")</f>
        <v/>
      </c>
      <c r="U394" s="5">
        <f>IF(N394&gt;0, S394-N394, "")</f>
        <v/>
      </c>
      <c r="V394" s="6">
        <f>IF(N394&gt;0, S394/N394, "")</f>
        <v/>
      </c>
      <c r="Y394" s="5" t="n"/>
      <c r="Z394" s="7">
        <f>IF(AND(Y394&gt;0,N394&gt;0), Y394/N394, "")</f>
        <v/>
      </c>
      <c r="AA394" s="7">
        <f>IF(AND(Y394&gt;0,N394&gt;0), N394/(Y394/12), "")</f>
        <v/>
      </c>
      <c r="AB394" s="5">
        <f>IF(N394&gt;0, MAX(N394-S394, 0), "")</f>
        <v/>
      </c>
      <c r="AC394" s="5">
        <f>IF(S394&gt;0, MAX(S394-T394, 0), "")</f>
        <v/>
      </c>
      <c r="AD394">
        <f>IF(V394="", "", IF(V394&gt;1, "Dépassement", IF(V394&gt;=0.9, "À surveiller", "OK")))</f>
        <v/>
      </c>
    </row>
    <row r="395">
      <c r="I395" s="4" t="n"/>
      <c r="J395" s="4" t="n"/>
      <c r="K395" s="4" t="n"/>
      <c r="L395" s="5" t="n"/>
      <c r="M395" s="5" t="n"/>
      <c r="N395" s="5">
        <f>IF(SUM(L395:M395)&gt;0, SUM(L395:M395), "")</f>
        <v/>
      </c>
      <c r="O395" s="5">
        <f>IF(A395&lt;&gt;"", SUMIFS(Dépenses!$K:$K, Dépenses!$B:$B, A395, Dépenses!$C:$C, "CAPEX"), "")</f>
        <v/>
      </c>
      <c r="P395" s="5">
        <f>IF(A395&lt;&gt;"", SUMIFS(Dépenses!$K:$K, Dépenses!$B:$B, A395, Dépenses!$C:$C, "CAPEX", Dépenses!$L:$L, "Payé"), "")</f>
        <v/>
      </c>
      <c r="Q395" s="5">
        <f>IF(A395&lt;&gt;"", SUMIFS(Dépenses!$K:$K, Dépenses!$B:$B, A395, Dépenses!$C:$C, "OPEX"), "")</f>
        <v/>
      </c>
      <c r="R395" s="5">
        <f>IF(A395&lt;&gt;"", SUMIFS(Dépenses!$K:$K, Dépenses!$B:$B, A395, Dépenses!$C:$C, "OPEX", Dépenses!$L:$L, "Payé"), "")</f>
        <v/>
      </c>
      <c r="S395" s="5">
        <f>IF(SUM(O395,Q395)&gt;0, SUM(O395,Q395), "")</f>
        <v/>
      </c>
      <c r="T395" s="5">
        <f>IF(SUM(P395,R395)&gt;0, SUM(P395,R395), "")</f>
        <v/>
      </c>
      <c r="U395" s="5">
        <f>IF(N395&gt;0, S395-N395, "")</f>
        <v/>
      </c>
      <c r="V395" s="6">
        <f>IF(N395&gt;0, S395/N395, "")</f>
        <v/>
      </c>
      <c r="Y395" s="5" t="n"/>
      <c r="Z395" s="7">
        <f>IF(AND(Y395&gt;0,N395&gt;0), Y395/N395, "")</f>
        <v/>
      </c>
      <c r="AA395" s="7">
        <f>IF(AND(Y395&gt;0,N395&gt;0), N395/(Y395/12), "")</f>
        <v/>
      </c>
      <c r="AB395" s="5">
        <f>IF(N395&gt;0, MAX(N395-S395, 0), "")</f>
        <v/>
      </c>
      <c r="AC395" s="5">
        <f>IF(S395&gt;0, MAX(S395-T395, 0), "")</f>
        <v/>
      </c>
      <c r="AD395">
        <f>IF(V395="", "", IF(V395&gt;1, "Dépassement", IF(V395&gt;=0.9, "À surveiller", "OK")))</f>
        <v/>
      </c>
    </row>
    <row r="396">
      <c r="I396" s="4" t="n"/>
      <c r="J396" s="4" t="n"/>
      <c r="K396" s="4" t="n"/>
      <c r="L396" s="5" t="n"/>
      <c r="M396" s="5" t="n"/>
      <c r="N396" s="5">
        <f>IF(SUM(L396:M396)&gt;0, SUM(L396:M396), "")</f>
        <v/>
      </c>
      <c r="O396" s="5">
        <f>IF(A396&lt;&gt;"", SUMIFS(Dépenses!$K:$K, Dépenses!$B:$B, A396, Dépenses!$C:$C, "CAPEX"), "")</f>
        <v/>
      </c>
      <c r="P396" s="5">
        <f>IF(A396&lt;&gt;"", SUMIFS(Dépenses!$K:$K, Dépenses!$B:$B, A396, Dépenses!$C:$C, "CAPEX", Dépenses!$L:$L, "Payé"), "")</f>
        <v/>
      </c>
      <c r="Q396" s="5">
        <f>IF(A396&lt;&gt;"", SUMIFS(Dépenses!$K:$K, Dépenses!$B:$B, A396, Dépenses!$C:$C, "OPEX"), "")</f>
        <v/>
      </c>
      <c r="R396" s="5">
        <f>IF(A396&lt;&gt;"", SUMIFS(Dépenses!$K:$K, Dépenses!$B:$B, A396, Dépenses!$C:$C, "OPEX", Dépenses!$L:$L, "Payé"), "")</f>
        <v/>
      </c>
      <c r="S396" s="5">
        <f>IF(SUM(O396,Q396)&gt;0, SUM(O396,Q396), "")</f>
        <v/>
      </c>
      <c r="T396" s="5">
        <f>IF(SUM(P396,R396)&gt;0, SUM(P396,R396), "")</f>
        <v/>
      </c>
      <c r="U396" s="5">
        <f>IF(N396&gt;0, S396-N396, "")</f>
        <v/>
      </c>
      <c r="V396" s="6">
        <f>IF(N396&gt;0, S396/N396, "")</f>
        <v/>
      </c>
      <c r="Y396" s="5" t="n"/>
      <c r="Z396" s="7">
        <f>IF(AND(Y396&gt;0,N396&gt;0), Y396/N396, "")</f>
        <v/>
      </c>
      <c r="AA396" s="7">
        <f>IF(AND(Y396&gt;0,N396&gt;0), N396/(Y396/12), "")</f>
        <v/>
      </c>
      <c r="AB396" s="5">
        <f>IF(N396&gt;0, MAX(N396-S396, 0), "")</f>
        <v/>
      </c>
      <c r="AC396" s="5">
        <f>IF(S396&gt;0, MAX(S396-T396, 0), "")</f>
        <v/>
      </c>
      <c r="AD396">
        <f>IF(V396="", "", IF(V396&gt;1, "Dépassement", IF(V396&gt;=0.9, "À surveiller", "OK")))</f>
        <v/>
      </c>
    </row>
    <row r="397">
      <c r="I397" s="4" t="n"/>
      <c r="J397" s="4" t="n"/>
      <c r="K397" s="4" t="n"/>
      <c r="L397" s="5" t="n"/>
      <c r="M397" s="5" t="n"/>
      <c r="N397" s="5">
        <f>IF(SUM(L397:M397)&gt;0, SUM(L397:M397), "")</f>
        <v/>
      </c>
      <c r="O397" s="5">
        <f>IF(A397&lt;&gt;"", SUMIFS(Dépenses!$K:$K, Dépenses!$B:$B, A397, Dépenses!$C:$C, "CAPEX"), "")</f>
        <v/>
      </c>
      <c r="P397" s="5">
        <f>IF(A397&lt;&gt;"", SUMIFS(Dépenses!$K:$K, Dépenses!$B:$B, A397, Dépenses!$C:$C, "CAPEX", Dépenses!$L:$L, "Payé"), "")</f>
        <v/>
      </c>
      <c r="Q397" s="5">
        <f>IF(A397&lt;&gt;"", SUMIFS(Dépenses!$K:$K, Dépenses!$B:$B, A397, Dépenses!$C:$C, "OPEX"), "")</f>
        <v/>
      </c>
      <c r="R397" s="5">
        <f>IF(A397&lt;&gt;"", SUMIFS(Dépenses!$K:$K, Dépenses!$B:$B, A397, Dépenses!$C:$C, "OPEX", Dépenses!$L:$L, "Payé"), "")</f>
        <v/>
      </c>
      <c r="S397" s="5">
        <f>IF(SUM(O397,Q397)&gt;0, SUM(O397,Q397), "")</f>
        <v/>
      </c>
      <c r="T397" s="5">
        <f>IF(SUM(P397,R397)&gt;0, SUM(P397,R397), "")</f>
        <v/>
      </c>
      <c r="U397" s="5">
        <f>IF(N397&gt;0, S397-N397, "")</f>
        <v/>
      </c>
      <c r="V397" s="6">
        <f>IF(N397&gt;0, S397/N397, "")</f>
        <v/>
      </c>
      <c r="Y397" s="5" t="n"/>
      <c r="Z397" s="7">
        <f>IF(AND(Y397&gt;0,N397&gt;0), Y397/N397, "")</f>
        <v/>
      </c>
      <c r="AA397" s="7">
        <f>IF(AND(Y397&gt;0,N397&gt;0), N397/(Y397/12), "")</f>
        <v/>
      </c>
      <c r="AB397" s="5">
        <f>IF(N397&gt;0, MAX(N397-S397, 0), "")</f>
        <v/>
      </c>
      <c r="AC397" s="5">
        <f>IF(S397&gt;0, MAX(S397-T397, 0), "")</f>
        <v/>
      </c>
      <c r="AD397">
        <f>IF(V397="", "", IF(V397&gt;1, "Dépassement", IF(V397&gt;=0.9, "À surveiller", "OK")))</f>
        <v/>
      </c>
    </row>
    <row r="398">
      <c r="I398" s="4" t="n"/>
      <c r="J398" s="4" t="n"/>
      <c r="K398" s="4" t="n"/>
      <c r="L398" s="5" t="n"/>
      <c r="M398" s="5" t="n"/>
      <c r="N398" s="5">
        <f>IF(SUM(L398:M398)&gt;0, SUM(L398:M398), "")</f>
        <v/>
      </c>
      <c r="O398" s="5">
        <f>IF(A398&lt;&gt;"", SUMIFS(Dépenses!$K:$K, Dépenses!$B:$B, A398, Dépenses!$C:$C, "CAPEX"), "")</f>
        <v/>
      </c>
      <c r="P398" s="5">
        <f>IF(A398&lt;&gt;"", SUMIFS(Dépenses!$K:$K, Dépenses!$B:$B, A398, Dépenses!$C:$C, "CAPEX", Dépenses!$L:$L, "Payé"), "")</f>
        <v/>
      </c>
      <c r="Q398" s="5">
        <f>IF(A398&lt;&gt;"", SUMIFS(Dépenses!$K:$K, Dépenses!$B:$B, A398, Dépenses!$C:$C, "OPEX"), "")</f>
        <v/>
      </c>
      <c r="R398" s="5">
        <f>IF(A398&lt;&gt;"", SUMIFS(Dépenses!$K:$K, Dépenses!$B:$B, A398, Dépenses!$C:$C, "OPEX", Dépenses!$L:$L, "Payé"), "")</f>
        <v/>
      </c>
      <c r="S398" s="5">
        <f>IF(SUM(O398,Q398)&gt;0, SUM(O398,Q398), "")</f>
        <v/>
      </c>
      <c r="T398" s="5">
        <f>IF(SUM(P398,R398)&gt;0, SUM(P398,R398), "")</f>
        <v/>
      </c>
      <c r="U398" s="5">
        <f>IF(N398&gt;0, S398-N398, "")</f>
        <v/>
      </c>
      <c r="V398" s="6">
        <f>IF(N398&gt;0, S398/N398, "")</f>
        <v/>
      </c>
      <c r="Y398" s="5" t="n"/>
      <c r="Z398" s="7">
        <f>IF(AND(Y398&gt;0,N398&gt;0), Y398/N398, "")</f>
        <v/>
      </c>
      <c r="AA398" s="7">
        <f>IF(AND(Y398&gt;0,N398&gt;0), N398/(Y398/12), "")</f>
        <v/>
      </c>
      <c r="AB398" s="5">
        <f>IF(N398&gt;0, MAX(N398-S398, 0), "")</f>
        <v/>
      </c>
      <c r="AC398" s="5">
        <f>IF(S398&gt;0, MAX(S398-T398, 0), "")</f>
        <v/>
      </c>
      <c r="AD398">
        <f>IF(V398="", "", IF(V398&gt;1, "Dépassement", IF(V398&gt;=0.9, "À surveiller", "OK")))</f>
        <v/>
      </c>
    </row>
    <row r="399">
      <c r="I399" s="4" t="n"/>
      <c r="J399" s="4" t="n"/>
      <c r="K399" s="4" t="n"/>
      <c r="L399" s="5" t="n"/>
      <c r="M399" s="5" t="n"/>
      <c r="N399" s="5">
        <f>IF(SUM(L399:M399)&gt;0, SUM(L399:M399), "")</f>
        <v/>
      </c>
      <c r="O399" s="5">
        <f>IF(A399&lt;&gt;"", SUMIFS(Dépenses!$K:$K, Dépenses!$B:$B, A399, Dépenses!$C:$C, "CAPEX"), "")</f>
        <v/>
      </c>
      <c r="P399" s="5">
        <f>IF(A399&lt;&gt;"", SUMIFS(Dépenses!$K:$K, Dépenses!$B:$B, A399, Dépenses!$C:$C, "CAPEX", Dépenses!$L:$L, "Payé"), "")</f>
        <v/>
      </c>
      <c r="Q399" s="5">
        <f>IF(A399&lt;&gt;"", SUMIFS(Dépenses!$K:$K, Dépenses!$B:$B, A399, Dépenses!$C:$C, "OPEX"), "")</f>
        <v/>
      </c>
      <c r="R399" s="5">
        <f>IF(A399&lt;&gt;"", SUMIFS(Dépenses!$K:$K, Dépenses!$B:$B, A399, Dépenses!$C:$C, "OPEX", Dépenses!$L:$L, "Payé"), "")</f>
        <v/>
      </c>
      <c r="S399" s="5">
        <f>IF(SUM(O399,Q399)&gt;0, SUM(O399,Q399), "")</f>
        <v/>
      </c>
      <c r="T399" s="5">
        <f>IF(SUM(P399,R399)&gt;0, SUM(P399,R399), "")</f>
        <v/>
      </c>
      <c r="U399" s="5">
        <f>IF(N399&gt;0, S399-N399, "")</f>
        <v/>
      </c>
      <c r="V399" s="6">
        <f>IF(N399&gt;0, S399/N399, "")</f>
        <v/>
      </c>
      <c r="Y399" s="5" t="n"/>
      <c r="Z399" s="7">
        <f>IF(AND(Y399&gt;0,N399&gt;0), Y399/N399, "")</f>
        <v/>
      </c>
      <c r="AA399" s="7">
        <f>IF(AND(Y399&gt;0,N399&gt;0), N399/(Y399/12), "")</f>
        <v/>
      </c>
      <c r="AB399" s="5">
        <f>IF(N399&gt;0, MAX(N399-S399, 0), "")</f>
        <v/>
      </c>
      <c r="AC399" s="5">
        <f>IF(S399&gt;0, MAX(S399-T399, 0), "")</f>
        <v/>
      </c>
      <c r="AD399">
        <f>IF(V399="", "", IF(V399&gt;1, "Dépassement", IF(V399&gt;=0.9, "À surveiller", "OK")))</f>
        <v/>
      </c>
    </row>
    <row r="400">
      <c r="I400" s="4" t="n"/>
      <c r="J400" s="4" t="n"/>
      <c r="K400" s="4" t="n"/>
      <c r="L400" s="5" t="n"/>
      <c r="M400" s="5" t="n"/>
      <c r="N400" s="5">
        <f>IF(SUM(L400:M400)&gt;0, SUM(L400:M400), "")</f>
        <v/>
      </c>
      <c r="O400" s="5">
        <f>IF(A400&lt;&gt;"", SUMIFS(Dépenses!$K:$K, Dépenses!$B:$B, A400, Dépenses!$C:$C, "CAPEX"), "")</f>
        <v/>
      </c>
      <c r="P400" s="5">
        <f>IF(A400&lt;&gt;"", SUMIFS(Dépenses!$K:$K, Dépenses!$B:$B, A400, Dépenses!$C:$C, "CAPEX", Dépenses!$L:$L, "Payé"), "")</f>
        <v/>
      </c>
      <c r="Q400" s="5">
        <f>IF(A400&lt;&gt;"", SUMIFS(Dépenses!$K:$K, Dépenses!$B:$B, A400, Dépenses!$C:$C, "OPEX"), "")</f>
        <v/>
      </c>
      <c r="R400" s="5">
        <f>IF(A400&lt;&gt;"", SUMIFS(Dépenses!$K:$K, Dépenses!$B:$B, A400, Dépenses!$C:$C, "OPEX", Dépenses!$L:$L, "Payé"), "")</f>
        <v/>
      </c>
      <c r="S400" s="5">
        <f>IF(SUM(O400,Q400)&gt;0, SUM(O400,Q400), "")</f>
        <v/>
      </c>
      <c r="T400" s="5">
        <f>IF(SUM(P400,R400)&gt;0, SUM(P400,R400), "")</f>
        <v/>
      </c>
      <c r="U400" s="5">
        <f>IF(N400&gt;0, S400-N400, "")</f>
        <v/>
      </c>
      <c r="V400" s="6">
        <f>IF(N400&gt;0, S400/N400, "")</f>
        <v/>
      </c>
      <c r="Y400" s="5" t="n"/>
      <c r="Z400" s="7">
        <f>IF(AND(Y400&gt;0,N400&gt;0), Y400/N400, "")</f>
        <v/>
      </c>
      <c r="AA400" s="7">
        <f>IF(AND(Y400&gt;0,N400&gt;0), N400/(Y400/12), "")</f>
        <v/>
      </c>
      <c r="AB400" s="5">
        <f>IF(N400&gt;0, MAX(N400-S400, 0), "")</f>
        <v/>
      </c>
      <c r="AC400" s="5">
        <f>IF(S400&gt;0, MAX(S400-T400, 0), "")</f>
        <v/>
      </c>
      <c r="AD400">
        <f>IF(V400="", "", IF(V400&gt;1, "Dépassement", IF(V400&gt;=0.9, "À surveiller", "OK")))</f>
        <v/>
      </c>
    </row>
    <row r="401">
      <c r="I401" s="4" t="n"/>
      <c r="J401" s="4" t="n"/>
      <c r="K401" s="4" t="n"/>
      <c r="L401" s="5" t="n"/>
      <c r="M401" s="5" t="n"/>
      <c r="N401" s="5">
        <f>IF(SUM(L401:M401)&gt;0, SUM(L401:M401), "")</f>
        <v/>
      </c>
      <c r="O401" s="5">
        <f>IF(A401&lt;&gt;"", SUMIFS(Dépenses!$K:$K, Dépenses!$B:$B, A401, Dépenses!$C:$C, "CAPEX"), "")</f>
        <v/>
      </c>
      <c r="P401" s="5">
        <f>IF(A401&lt;&gt;"", SUMIFS(Dépenses!$K:$K, Dépenses!$B:$B, A401, Dépenses!$C:$C, "CAPEX", Dépenses!$L:$L, "Payé"), "")</f>
        <v/>
      </c>
      <c r="Q401" s="5">
        <f>IF(A401&lt;&gt;"", SUMIFS(Dépenses!$K:$K, Dépenses!$B:$B, A401, Dépenses!$C:$C, "OPEX"), "")</f>
        <v/>
      </c>
      <c r="R401" s="5">
        <f>IF(A401&lt;&gt;"", SUMIFS(Dépenses!$K:$K, Dépenses!$B:$B, A401, Dépenses!$C:$C, "OPEX", Dépenses!$L:$L, "Payé"), "")</f>
        <v/>
      </c>
      <c r="S401" s="5">
        <f>IF(SUM(O401,Q401)&gt;0, SUM(O401,Q401), "")</f>
        <v/>
      </c>
      <c r="T401" s="5">
        <f>IF(SUM(P401,R401)&gt;0, SUM(P401,R401), "")</f>
        <v/>
      </c>
      <c r="U401" s="5">
        <f>IF(N401&gt;0, S401-N401, "")</f>
        <v/>
      </c>
      <c r="V401" s="6">
        <f>IF(N401&gt;0, S401/N401, "")</f>
        <v/>
      </c>
      <c r="Y401" s="5" t="n"/>
      <c r="Z401" s="7">
        <f>IF(AND(Y401&gt;0,N401&gt;0), Y401/N401, "")</f>
        <v/>
      </c>
      <c r="AA401" s="7">
        <f>IF(AND(Y401&gt;0,N401&gt;0), N401/(Y401/12), "")</f>
        <v/>
      </c>
      <c r="AB401" s="5">
        <f>IF(N401&gt;0, MAX(N401-S401, 0), "")</f>
        <v/>
      </c>
      <c r="AC401" s="5">
        <f>IF(S401&gt;0, MAX(S401-T401, 0), "")</f>
        <v/>
      </c>
      <c r="AD401">
        <f>IF(V401="", "", IF(V401&gt;1, "Dépassement", IF(V401&gt;=0.9, "À surveiller", "OK")))</f>
        <v/>
      </c>
    </row>
    <row r="402">
      <c r="I402" s="4" t="n"/>
      <c r="J402" s="4" t="n"/>
      <c r="K402" s="4" t="n"/>
      <c r="L402" s="5" t="n"/>
      <c r="M402" s="5" t="n"/>
      <c r="N402" s="5">
        <f>IF(SUM(L402:M402)&gt;0, SUM(L402:M402), "")</f>
        <v/>
      </c>
      <c r="O402" s="5">
        <f>IF(A402&lt;&gt;"", SUMIFS(Dépenses!$K:$K, Dépenses!$B:$B, A402, Dépenses!$C:$C, "CAPEX"), "")</f>
        <v/>
      </c>
      <c r="P402" s="5">
        <f>IF(A402&lt;&gt;"", SUMIFS(Dépenses!$K:$K, Dépenses!$B:$B, A402, Dépenses!$C:$C, "CAPEX", Dépenses!$L:$L, "Payé"), "")</f>
        <v/>
      </c>
      <c r="Q402" s="5">
        <f>IF(A402&lt;&gt;"", SUMIFS(Dépenses!$K:$K, Dépenses!$B:$B, A402, Dépenses!$C:$C, "OPEX"), "")</f>
        <v/>
      </c>
      <c r="R402" s="5">
        <f>IF(A402&lt;&gt;"", SUMIFS(Dépenses!$K:$K, Dépenses!$B:$B, A402, Dépenses!$C:$C, "OPEX", Dépenses!$L:$L, "Payé"), "")</f>
        <v/>
      </c>
      <c r="S402" s="5">
        <f>IF(SUM(O402,Q402)&gt;0, SUM(O402,Q402), "")</f>
        <v/>
      </c>
      <c r="T402" s="5">
        <f>IF(SUM(P402,R402)&gt;0, SUM(P402,R402), "")</f>
        <v/>
      </c>
      <c r="U402" s="5">
        <f>IF(N402&gt;0, S402-N402, "")</f>
        <v/>
      </c>
      <c r="V402" s="6">
        <f>IF(N402&gt;0, S402/N402, "")</f>
        <v/>
      </c>
      <c r="Y402" s="5" t="n"/>
      <c r="Z402" s="7">
        <f>IF(AND(Y402&gt;0,N402&gt;0), Y402/N402, "")</f>
        <v/>
      </c>
      <c r="AA402" s="7">
        <f>IF(AND(Y402&gt;0,N402&gt;0), N402/(Y402/12), "")</f>
        <v/>
      </c>
      <c r="AB402" s="5">
        <f>IF(N402&gt;0, MAX(N402-S402, 0), "")</f>
        <v/>
      </c>
      <c r="AC402" s="5">
        <f>IF(S402&gt;0, MAX(S402-T402, 0), "")</f>
        <v/>
      </c>
      <c r="AD402">
        <f>IF(V402="", "", IF(V402&gt;1, "Dépassement", IF(V402&gt;=0.9, "À surveiller", "OK")))</f>
        <v/>
      </c>
    </row>
    <row r="403">
      <c r="I403" s="4" t="n"/>
      <c r="J403" s="4" t="n"/>
      <c r="K403" s="4" t="n"/>
      <c r="L403" s="5" t="n"/>
      <c r="M403" s="5" t="n"/>
      <c r="N403" s="5">
        <f>IF(SUM(L403:M403)&gt;0, SUM(L403:M403), "")</f>
        <v/>
      </c>
      <c r="O403" s="5">
        <f>IF(A403&lt;&gt;"", SUMIFS(Dépenses!$K:$K, Dépenses!$B:$B, A403, Dépenses!$C:$C, "CAPEX"), "")</f>
        <v/>
      </c>
      <c r="P403" s="5">
        <f>IF(A403&lt;&gt;"", SUMIFS(Dépenses!$K:$K, Dépenses!$B:$B, A403, Dépenses!$C:$C, "CAPEX", Dépenses!$L:$L, "Payé"), "")</f>
        <v/>
      </c>
      <c r="Q403" s="5">
        <f>IF(A403&lt;&gt;"", SUMIFS(Dépenses!$K:$K, Dépenses!$B:$B, A403, Dépenses!$C:$C, "OPEX"), "")</f>
        <v/>
      </c>
      <c r="R403" s="5">
        <f>IF(A403&lt;&gt;"", SUMIFS(Dépenses!$K:$K, Dépenses!$B:$B, A403, Dépenses!$C:$C, "OPEX", Dépenses!$L:$L, "Payé"), "")</f>
        <v/>
      </c>
      <c r="S403" s="5">
        <f>IF(SUM(O403,Q403)&gt;0, SUM(O403,Q403), "")</f>
        <v/>
      </c>
      <c r="T403" s="5">
        <f>IF(SUM(P403,R403)&gt;0, SUM(P403,R403), "")</f>
        <v/>
      </c>
      <c r="U403" s="5">
        <f>IF(N403&gt;0, S403-N403, "")</f>
        <v/>
      </c>
      <c r="V403" s="6">
        <f>IF(N403&gt;0, S403/N403, "")</f>
        <v/>
      </c>
      <c r="Y403" s="5" t="n"/>
      <c r="Z403" s="7">
        <f>IF(AND(Y403&gt;0,N403&gt;0), Y403/N403, "")</f>
        <v/>
      </c>
      <c r="AA403" s="7">
        <f>IF(AND(Y403&gt;0,N403&gt;0), N403/(Y403/12), "")</f>
        <v/>
      </c>
      <c r="AB403" s="5">
        <f>IF(N403&gt;0, MAX(N403-S403, 0), "")</f>
        <v/>
      </c>
      <c r="AC403" s="5">
        <f>IF(S403&gt;0, MAX(S403-T403, 0), "")</f>
        <v/>
      </c>
      <c r="AD403">
        <f>IF(V403="", "", IF(V403&gt;1, "Dépassement", IF(V403&gt;=0.9, "À surveiller", "OK")))</f>
        <v/>
      </c>
    </row>
    <row r="404">
      <c r="I404" s="4" t="n"/>
      <c r="J404" s="4" t="n"/>
      <c r="K404" s="4" t="n"/>
      <c r="L404" s="5" t="n"/>
      <c r="M404" s="5" t="n"/>
      <c r="N404" s="5">
        <f>IF(SUM(L404:M404)&gt;0, SUM(L404:M404), "")</f>
        <v/>
      </c>
      <c r="O404" s="5">
        <f>IF(A404&lt;&gt;"", SUMIFS(Dépenses!$K:$K, Dépenses!$B:$B, A404, Dépenses!$C:$C, "CAPEX"), "")</f>
        <v/>
      </c>
      <c r="P404" s="5">
        <f>IF(A404&lt;&gt;"", SUMIFS(Dépenses!$K:$K, Dépenses!$B:$B, A404, Dépenses!$C:$C, "CAPEX", Dépenses!$L:$L, "Payé"), "")</f>
        <v/>
      </c>
      <c r="Q404" s="5">
        <f>IF(A404&lt;&gt;"", SUMIFS(Dépenses!$K:$K, Dépenses!$B:$B, A404, Dépenses!$C:$C, "OPEX"), "")</f>
        <v/>
      </c>
      <c r="R404" s="5">
        <f>IF(A404&lt;&gt;"", SUMIFS(Dépenses!$K:$K, Dépenses!$B:$B, A404, Dépenses!$C:$C, "OPEX", Dépenses!$L:$L, "Payé"), "")</f>
        <v/>
      </c>
      <c r="S404" s="5">
        <f>IF(SUM(O404,Q404)&gt;0, SUM(O404,Q404), "")</f>
        <v/>
      </c>
      <c r="T404" s="5">
        <f>IF(SUM(P404,R404)&gt;0, SUM(P404,R404), "")</f>
        <v/>
      </c>
      <c r="U404" s="5">
        <f>IF(N404&gt;0, S404-N404, "")</f>
        <v/>
      </c>
      <c r="V404" s="6">
        <f>IF(N404&gt;0, S404/N404, "")</f>
        <v/>
      </c>
      <c r="Y404" s="5" t="n"/>
      <c r="Z404" s="7">
        <f>IF(AND(Y404&gt;0,N404&gt;0), Y404/N404, "")</f>
        <v/>
      </c>
      <c r="AA404" s="7">
        <f>IF(AND(Y404&gt;0,N404&gt;0), N404/(Y404/12), "")</f>
        <v/>
      </c>
      <c r="AB404" s="5">
        <f>IF(N404&gt;0, MAX(N404-S404, 0), "")</f>
        <v/>
      </c>
      <c r="AC404" s="5">
        <f>IF(S404&gt;0, MAX(S404-T404, 0), "")</f>
        <v/>
      </c>
      <c r="AD404">
        <f>IF(V404="", "", IF(V404&gt;1, "Dépassement", IF(V404&gt;=0.9, "À surveiller", "OK")))</f>
        <v/>
      </c>
    </row>
    <row r="405">
      <c r="I405" s="4" t="n"/>
      <c r="J405" s="4" t="n"/>
      <c r="K405" s="4" t="n"/>
      <c r="L405" s="5" t="n"/>
      <c r="M405" s="5" t="n"/>
      <c r="N405" s="5">
        <f>IF(SUM(L405:M405)&gt;0, SUM(L405:M405), "")</f>
        <v/>
      </c>
      <c r="O405" s="5">
        <f>IF(A405&lt;&gt;"", SUMIFS(Dépenses!$K:$K, Dépenses!$B:$B, A405, Dépenses!$C:$C, "CAPEX"), "")</f>
        <v/>
      </c>
      <c r="P405" s="5">
        <f>IF(A405&lt;&gt;"", SUMIFS(Dépenses!$K:$K, Dépenses!$B:$B, A405, Dépenses!$C:$C, "CAPEX", Dépenses!$L:$L, "Payé"), "")</f>
        <v/>
      </c>
      <c r="Q405" s="5">
        <f>IF(A405&lt;&gt;"", SUMIFS(Dépenses!$K:$K, Dépenses!$B:$B, A405, Dépenses!$C:$C, "OPEX"), "")</f>
        <v/>
      </c>
      <c r="R405" s="5">
        <f>IF(A405&lt;&gt;"", SUMIFS(Dépenses!$K:$K, Dépenses!$B:$B, A405, Dépenses!$C:$C, "OPEX", Dépenses!$L:$L, "Payé"), "")</f>
        <v/>
      </c>
      <c r="S405" s="5">
        <f>IF(SUM(O405,Q405)&gt;0, SUM(O405,Q405), "")</f>
        <v/>
      </c>
      <c r="T405" s="5">
        <f>IF(SUM(P405,R405)&gt;0, SUM(P405,R405), "")</f>
        <v/>
      </c>
      <c r="U405" s="5">
        <f>IF(N405&gt;0, S405-N405, "")</f>
        <v/>
      </c>
      <c r="V405" s="6">
        <f>IF(N405&gt;0, S405/N405, "")</f>
        <v/>
      </c>
      <c r="Y405" s="5" t="n"/>
      <c r="Z405" s="7">
        <f>IF(AND(Y405&gt;0,N405&gt;0), Y405/N405, "")</f>
        <v/>
      </c>
      <c r="AA405" s="7">
        <f>IF(AND(Y405&gt;0,N405&gt;0), N405/(Y405/12), "")</f>
        <v/>
      </c>
      <c r="AB405" s="5">
        <f>IF(N405&gt;0, MAX(N405-S405, 0), "")</f>
        <v/>
      </c>
      <c r="AC405" s="5">
        <f>IF(S405&gt;0, MAX(S405-T405, 0), "")</f>
        <v/>
      </c>
      <c r="AD405">
        <f>IF(V405="", "", IF(V405&gt;1, "Dépassement", IF(V405&gt;=0.9, "À surveiller", "OK")))</f>
        <v/>
      </c>
    </row>
    <row r="406">
      <c r="I406" s="4" t="n"/>
      <c r="J406" s="4" t="n"/>
      <c r="K406" s="4" t="n"/>
      <c r="L406" s="5" t="n"/>
      <c r="M406" s="5" t="n"/>
      <c r="N406" s="5">
        <f>IF(SUM(L406:M406)&gt;0, SUM(L406:M406), "")</f>
        <v/>
      </c>
      <c r="O406" s="5">
        <f>IF(A406&lt;&gt;"", SUMIFS(Dépenses!$K:$K, Dépenses!$B:$B, A406, Dépenses!$C:$C, "CAPEX"), "")</f>
        <v/>
      </c>
      <c r="P406" s="5">
        <f>IF(A406&lt;&gt;"", SUMIFS(Dépenses!$K:$K, Dépenses!$B:$B, A406, Dépenses!$C:$C, "CAPEX", Dépenses!$L:$L, "Payé"), "")</f>
        <v/>
      </c>
      <c r="Q406" s="5">
        <f>IF(A406&lt;&gt;"", SUMIFS(Dépenses!$K:$K, Dépenses!$B:$B, A406, Dépenses!$C:$C, "OPEX"), "")</f>
        <v/>
      </c>
      <c r="R406" s="5">
        <f>IF(A406&lt;&gt;"", SUMIFS(Dépenses!$K:$K, Dépenses!$B:$B, A406, Dépenses!$C:$C, "OPEX", Dépenses!$L:$L, "Payé"), "")</f>
        <v/>
      </c>
      <c r="S406" s="5">
        <f>IF(SUM(O406,Q406)&gt;0, SUM(O406,Q406), "")</f>
        <v/>
      </c>
      <c r="T406" s="5">
        <f>IF(SUM(P406,R406)&gt;0, SUM(P406,R406), "")</f>
        <v/>
      </c>
      <c r="U406" s="5">
        <f>IF(N406&gt;0, S406-N406, "")</f>
        <v/>
      </c>
      <c r="V406" s="6">
        <f>IF(N406&gt;0, S406/N406, "")</f>
        <v/>
      </c>
      <c r="Y406" s="5" t="n"/>
      <c r="Z406" s="7">
        <f>IF(AND(Y406&gt;0,N406&gt;0), Y406/N406, "")</f>
        <v/>
      </c>
      <c r="AA406" s="7">
        <f>IF(AND(Y406&gt;0,N406&gt;0), N406/(Y406/12), "")</f>
        <v/>
      </c>
      <c r="AB406" s="5">
        <f>IF(N406&gt;0, MAX(N406-S406, 0), "")</f>
        <v/>
      </c>
      <c r="AC406" s="5">
        <f>IF(S406&gt;0, MAX(S406-T406, 0), "")</f>
        <v/>
      </c>
      <c r="AD406">
        <f>IF(V406="", "", IF(V406&gt;1, "Dépassement", IF(V406&gt;=0.9, "À surveiller", "OK")))</f>
        <v/>
      </c>
    </row>
    <row r="407">
      <c r="I407" s="4" t="n"/>
      <c r="J407" s="4" t="n"/>
      <c r="K407" s="4" t="n"/>
      <c r="L407" s="5" t="n"/>
      <c r="M407" s="5" t="n"/>
      <c r="N407" s="5">
        <f>IF(SUM(L407:M407)&gt;0, SUM(L407:M407), "")</f>
        <v/>
      </c>
      <c r="O407" s="5">
        <f>IF(A407&lt;&gt;"", SUMIFS(Dépenses!$K:$K, Dépenses!$B:$B, A407, Dépenses!$C:$C, "CAPEX"), "")</f>
        <v/>
      </c>
      <c r="P407" s="5">
        <f>IF(A407&lt;&gt;"", SUMIFS(Dépenses!$K:$K, Dépenses!$B:$B, A407, Dépenses!$C:$C, "CAPEX", Dépenses!$L:$L, "Payé"), "")</f>
        <v/>
      </c>
      <c r="Q407" s="5">
        <f>IF(A407&lt;&gt;"", SUMIFS(Dépenses!$K:$K, Dépenses!$B:$B, A407, Dépenses!$C:$C, "OPEX"), "")</f>
        <v/>
      </c>
      <c r="R407" s="5">
        <f>IF(A407&lt;&gt;"", SUMIFS(Dépenses!$K:$K, Dépenses!$B:$B, A407, Dépenses!$C:$C, "OPEX", Dépenses!$L:$L, "Payé"), "")</f>
        <v/>
      </c>
      <c r="S407" s="5">
        <f>IF(SUM(O407,Q407)&gt;0, SUM(O407,Q407), "")</f>
        <v/>
      </c>
      <c r="T407" s="5">
        <f>IF(SUM(P407,R407)&gt;0, SUM(P407,R407), "")</f>
        <v/>
      </c>
      <c r="U407" s="5">
        <f>IF(N407&gt;0, S407-N407, "")</f>
        <v/>
      </c>
      <c r="V407" s="6">
        <f>IF(N407&gt;0, S407/N407, "")</f>
        <v/>
      </c>
      <c r="Y407" s="5" t="n"/>
      <c r="Z407" s="7">
        <f>IF(AND(Y407&gt;0,N407&gt;0), Y407/N407, "")</f>
        <v/>
      </c>
      <c r="AA407" s="7">
        <f>IF(AND(Y407&gt;0,N407&gt;0), N407/(Y407/12), "")</f>
        <v/>
      </c>
      <c r="AB407" s="5">
        <f>IF(N407&gt;0, MAX(N407-S407, 0), "")</f>
        <v/>
      </c>
      <c r="AC407" s="5">
        <f>IF(S407&gt;0, MAX(S407-T407, 0), "")</f>
        <v/>
      </c>
      <c r="AD407">
        <f>IF(V407="", "", IF(V407&gt;1, "Dépassement", IF(V407&gt;=0.9, "À surveiller", "OK")))</f>
        <v/>
      </c>
    </row>
    <row r="408">
      <c r="I408" s="4" t="n"/>
      <c r="J408" s="4" t="n"/>
      <c r="K408" s="4" t="n"/>
      <c r="L408" s="5" t="n"/>
      <c r="M408" s="5" t="n"/>
      <c r="N408" s="5">
        <f>IF(SUM(L408:M408)&gt;0, SUM(L408:M408), "")</f>
        <v/>
      </c>
      <c r="O408" s="5">
        <f>IF(A408&lt;&gt;"", SUMIFS(Dépenses!$K:$K, Dépenses!$B:$B, A408, Dépenses!$C:$C, "CAPEX"), "")</f>
        <v/>
      </c>
      <c r="P408" s="5">
        <f>IF(A408&lt;&gt;"", SUMIFS(Dépenses!$K:$K, Dépenses!$B:$B, A408, Dépenses!$C:$C, "CAPEX", Dépenses!$L:$L, "Payé"), "")</f>
        <v/>
      </c>
      <c r="Q408" s="5">
        <f>IF(A408&lt;&gt;"", SUMIFS(Dépenses!$K:$K, Dépenses!$B:$B, A408, Dépenses!$C:$C, "OPEX"), "")</f>
        <v/>
      </c>
      <c r="R408" s="5">
        <f>IF(A408&lt;&gt;"", SUMIFS(Dépenses!$K:$K, Dépenses!$B:$B, A408, Dépenses!$C:$C, "OPEX", Dépenses!$L:$L, "Payé"), "")</f>
        <v/>
      </c>
      <c r="S408" s="5">
        <f>IF(SUM(O408,Q408)&gt;0, SUM(O408,Q408), "")</f>
        <v/>
      </c>
      <c r="T408" s="5">
        <f>IF(SUM(P408,R408)&gt;0, SUM(P408,R408), "")</f>
        <v/>
      </c>
      <c r="U408" s="5">
        <f>IF(N408&gt;0, S408-N408, "")</f>
        <v/>
      </c>
      <c r="V408" s="6">
        <f>IF(N408&gt;0, S408/N408, "")</f>
        <v/>
      </c>
      <c r="Y408" s="5" t="n"/>
      <c r="Z408" s="7">
        <f>IF(AND(Y408&gt;0,N408&gt;0), Y408/N408, "")</f>
        <v/>
      </c>
      <c r="AA408" s="7">
        <f>IF(AND(Y408&gt;0,N408&gt;0), N408/(Y408/12), "")</f>
        <v/>
      </c>
      <c r="AB408" s="5">
        <f>IF(N408&gt;0, MAX(N408-S408, 0), "")</f>
        <v/>
      </c>
      <c r="AC408" s="5">
        <f>IF(S408&gt;0, MAX(S408-T408, 0), "")</f>
        <v/>
      </c>
      <c r="AD408">
        <f>IF(V408="", "", IF(V408&gt;1, "Dépassement", IF(V408&gt;=0.9, "À surveiller", "OK")))</f>
        <v/>
      </c>
    </row>
    <row r="409">
      <c r="I409" s="4" t="n"/>
      <c r="J409" s="4" t="n"/>
      <c r="K409" s="4" t="n"/>
      <c r="L409" s="5" t="n"/>
      <c r="M409" s="5" t="n"/>
      <c r="N409" s="5">
        <f>IF(SUM(L409:M409)&gt;0, SUM(L409:M409), "")</f>
        <v/>
      </c>
      <c r="O409" s="5">
        <f>IF(A409&lt;&gt;"", SUMIFS(Dépenses!$K:$K, Dépenses!$B:$B, A409, Dépenses!$C:$C, "CAPEX"), "")</f>
        <v/>
      </c>
      <c r="P409" s="5">
        <f>IF(A409&lt;&gt;"", SUMIFS(Dépenses!$K:$K, Dépenses!$B:$B, A409, Dépenses!$C:$C, "CAPEX", Dépenses!$L:$L, "Payé"), "")</f>
        <v/>
      </c>
      <c r="Q409" s="5">
        <f>IF(A409&lt;&gt;"", SUMIFS(Dépenses!$K:$K, Dépenses!$B:$B, A409, Dépenses!$C:$C, "OPEX"), "")</f>
        <v/>
      </c>
      <c r="R409" s="5">
        <f>IF(A409&lt;&gt;"", SUMIFS(Dépenses!$K:$K, Dépenses!$B:$B, A409, Dépenses!$C:$C, "OPEX", Dépenses!$L:$L, "Payé"), "")</f>
        <v/>
      </c>
      <c r="S409" s="5">
        <f>IF(SUM(O409,Q409)&gt;0, SUM(O409,Q409), "")</f>
        <v/>
      </c>
      <c r="T409" s="5">
        <f>IF(SUM(P409,R409)&gt;0, SUM(P409,R409), "")</f>
        <v/>
      </c>
      <c r="U409" s="5">
        <f>IF(N409&gt;0, S409-N409, "")</f>
        <v/>
      </c>
      <c r="V409" s="6">
        <f>IF(N409&gt;0, S409/N409, "")</f>
        <v/>
      </c>
      <c r="Y409" s="5" t="n"/>
      <c r="Z409" s="7">
        <f>IF(AND(Y409&gt;0,N409&gt;0), Y409/N409, "")</f>
        <v/>
      </c>
      <c r="AA409" s="7">
        <f>IF(AND(Y409&gt;0,N409&gt;0), N409/(Y409/12), "")</f>
        <v/>
      </c>
      <c r="AB409" s="5">
        <f>IF(N409&gt;0, MAX(N409-S409, 0), "")</f>
        <v/>
      </c>
      <c r="AC409" s="5">
        <f>IF(S409&gt;0, MAX(S409-T409, 0), "")</f>
        <v/>
      </c>
      <c r="AD409">
        <f>IF(V409="", "", IF(V409&gt;1, "Dépassement", IF(V409&gt;=0.9, "À surveiller", "OK")))</f>
        <v/>
      </c>
    </row>
    <row r="410">
      <c r="I410" s="4" t="n"/>
      <c r="J410" s="4" t="n"/>
      <c r="K410" s="4" t="n"/>
      <c r="L410" s="5" t="n"/>
      <c r="M410" s="5" t="n"/>
      <c r="N410" s="5">
        <f>IF(SUM(L410:M410)&gt;0, SUM(L410:M410), "")</f>
        <v/>
      </c>
      <c r="O410" s="5">
        <f>IF(A410&lt;&gt;"", SUMIFS(Dépenses!$K:$K, Dépenses!$B:$B, A410, Dépenses!$C:$C, "CAPEX"), "")</f>
        <v/>
      </c>
      <c r="P410" s="5">
        <f>IF(A410&lt;&gt;"", SUMIFS(Dépenses!$K:$K, Dépenses!$B:$B, A410, Dépenses!$C:$C, "CAPEX", Dépenses!$L:$L, "Payé"), "")</f>
        <v/>
      </c>
      <c r="Q410" s="5">
        <f>IF(A410&lt;&gt;"", SUMIFS(Dépenses!$K:$K, Dépenses!$B:$B, A410, Dépenses!$C:$C, "OPEX"), "")</f>
        <v/>
      </c>
      <c r="R410" s="5">
        <f>IF(A410&lt;&gt;"", SUMIFS(Dépenses!$K:$K, Dépenses!$B:$B, A410, Dépenses!$C:$C, "OPEX", Dépenses!$L:$L, "Payé"), "")</f>
        <v/>
      </c>
      <c r="S410" s="5">
        <f>IF(SUM(O410,Q410)&gt;0, SUM(O410,Q410), "")</f>
        <v/>
      </c>
      <c r="T410" s="5">
        <f>IF(SUM(P410,R410)&gt;0, SUM(P410,R410), "")</f>
        <v/>
      </c>
      <c r="U410" s="5">
        <f>IF(N410&gt;0, S410-N410, "")</f>
        <v/>
      </c>
      <c r="V410" s="6">
        <f>IF(N410&gt;0, S410/N410, "")</f>
        <v/>
      </c>
      <c r="Y410" s="5" t="n"/>
      <c r="Z410" s="7">
        <f>IF(AND(Y410&gt;0,N410&gt;0), Y410/N410, "")</f>
        <v/>
      </c>
      <c r="AA410" s="7">
        <f>IF(AND(Y410&gt;0,N410&gt;0), N410/(Y410/12), "")</f>
        <v/>
      </c>
      <c r="AB410" s="5">
        <f>IF(N410&gt;0, MAX(N410-S410, 0), "")</f>
        <v/>
      </c>
      <c r="AC410" s="5">
        <f>IF(S410&gt;0, MAX(S410-T410, 0), "")</f>
        <v/>
      </c>
      <c r="AD410">
        <f>IF(V410="", "", IF(V410&gt;1, "Dépassement", IF(V410&gt;=0.9, "À surveiller", "OK")))</f>
        <v/>
      </c>
    </row>
    <row r="411">
      <c r="I411" s="4" t="n"/>
      <c r="J411" s="4" t="n"/>
      <c r="K411" s="4" t="n"/>
      <c r="L411" s="5" t="n"/>
      <c r="M411" s="5" t="n"/>
      <c r="N411" s="5">
        <f>IF(SUM(L411:M411)&gt;0, SUM(L411:M411), "")</f>
        <v/>
      </c>
      <c r="O411" s="5">
        <f>IF(A411&lt;&gt;"", SUMIFS(Dépenses!$K:$K, Dépenses!$B:$B, A411, Dépenses!$C:$C, "CAPEX"), "")</f>
        <v/>
      </c>
      <c r="P411" s="5">
        <f>IF(A411&lt;&gt;"", SUMIFS(Dépenses!$K:$K, Dépenses!$B:$B, A411, Dépenses!$C:$C, "CAPEX", Dépenses!$L:$L, "Payé"), "")</f>
        <v/>
      </c>
      <c r="Q411" s="5">
        <f>IF(A411&lt;&gt;"", SUMIFS(Dépenses!$K:$K, Dépenses!$B:$B, A411, Dépenses!$C:$C, "OPEX"), "")</f>
        <v/>
      </c>
      <c r="R411" s="5">
        <f>IF(A411&lt;&gt;"", SUMIFS(Dépenses!$K:$K, Dépenses!$B:$B, A411, Dépenses!$C:$C, "OPEX", Dépenses!$L:$L, "Payé"), "")</f>
        <v/>
      </c>
      <c r="S411" s="5">
        <f>IF(SUM(O411,Q411)&gt;0, SUM(O411,Q411), "")</f>
        <v/>
      </c>
      <c r="T411" s="5">
        <f>IF(SUM(P411,R411)&gt;0, SUM(P411,R411), "")</f>
        <v/>
      </c>
      <c r="U411" s="5">
        <f>IF(N411&gt;0, S411-N411, "")</f>
        <v/>
      </c>
      <c r="V411" s="6">
        <f>IF(N411&gt;0, S411/N411, "")</f>
        <v/>
      </c>
      <c r="Y411" s="5" t="n"/>
      <c r="Z411" s="7">
        <f>IF(AND(Y411&gt;0,N411&gt;0), Y411/N411, "")</f>
        <v/>
      </c>
      <c r="AA411" s="7">
        <f>IF(AND(Y411&gt;0,N411&gt;0), N411/(Y411/12), "")</f>
        <v/>
      </c>
      <c r="AB411" s="5">
        <f>IF(N411&gt;0, MAX(N411-S411, 0), "")</f>
        <v/>
      </c>
      <c r="AC411" s="5">
        <f>IF(S411&gt;0, MAX(S411-T411, 0), "")</f>
        <v/>
      </c>
      <c r="AD411">
        <f>IF(V411="", "", IF(V411&gt;1, "Dépassement", IF(V411&gt;=0.9, "À surveiller", "OK")))</f>
        <v/>
      </c>
    </row>
    <row r="412">
      <c r="I412" s="4" t="n"/>
      <c r="J412" s="4" t="n"/>
      <c r="K412" s="4" t="n"/>
      <c r="L412" s="5" t="n"/>
      <c r="M412" s="5" t="n"/>
      <c r="N412" s="5">
        <f>IF(SUM(L412:M412)&gt;0, SUM(L412:M412), "")</f>
        <v/>
      </c>
      <c r="O412" s="5">
        <f>IF(A412&lt;&gt;"", SUMIFS(Dépenses!$K:$K, Dépenses!$B:$B, A412, Dépenses!$C:$C, "CAPEX"), "")</f>
        <v/>
      </c>
      <c r="P412" s="5">
        <f>IF(A412&lt;&gt;"", SUMIFS(Dépenses!$K:$K, Dépenses!$B:$B, A412, Dépenses!$C:$C, "CAPEX", Dépenses!$L:$L, "Payé"), "")</f>
        <v/>
      </c>
      <c r="Q412" s="5">
        <f>IF(A412&lt;&gt;"", SUMIFS(Dépenses!$K:$K, Dépenses!$B:$B, A412, Dépenses!$C:$C, "OPEX"), "")</f>
        <v/>
      </c>
      <c r="R412" s="5">
        <f>IF(A412&lt;&gt;"", SUMIFS(Dépenses!$K:$K, Dépenses!$B:$B, A412, Dépenses!$C:$C, "OPEX", Dépenses!$L:$L, "Payé"), "")</f>
        <v/>
      </c>
      <c r="S412" s="5">
        <f>IF(SUM(O412,Q412)&gt;0, SUM(O412,Q412), "")</f>
        <v/>
      </c>
      <c r="T412" s="5">
        <f>IF(SUM(P412,R412)&gt;0, SUM(P412,R412), "")</f>
        <v/>
      </c>
      <c r="U412" s="5">
        <f>IF(N412&gt;0, S412-N412, "")</f>
        <v/>
      </c>
      <c r="V412" s="6">
        <f>IF(N412&gt;0, S412/N412, "")</f>
        <v/>
      </c>
      <c r="Y412" s="5" t="n"/>
      <c r="Z412" s="7">
        <f>IF(AND(Y412&gt;0,N412&gt;0), Y412/N412, "")</f>
        <v/>
      </c>
      <c r="AA412" s="7">
        <f>IF(AND(Y412&gt;0,N412&gt;0), N412/(Y412/12), "")</f>
        <v/>
      </c>
      <c r="AB412" s="5">
        <f>IF(N412&gt;0, MAX(N412-S412, 0), "")</f>
        <v/>
      </c>
      <c r="AC412" s="5">
        <f>IF(S412&gt;0, MAX(S412-T412, 0), "")</f>
        <v/>
      </c>
      <c r="AD412">
        <f>IF(V412="", "", IF(V412&gt;1, "Dépassement", IF(V412&gt;=0.9, "À surveiller", "OK")))</f>
        <v/>
      </c>
    </row>
    <row r="413">
      <c r="I413" s="4" t="n"/>
      <c r="J413" s="4" t="n"/>
      <c r="K413" s="4" t="n"/>
      <c r="L413" s="5" t="n"/>
      <c r="M413" s="5" t="n"/>
      <c r="N413" s="5">
        <f>IF(SUM(L413:M413)&gt;0, SUM(L413:M413), "")</f>
        <v/>
      </c>
      <c r="O413" s="5">
        <f>IF(A413&lt;&gt;"", SUMIFS(Dépenses!$K:$K, Dépenses!$B:$B, A413, Dépenses!$C:$C, "CAPEX"), "")</f>
        <v/>
      </c>
      <c r="P413" s="5">
        <f>IF(A413&lt;&gt;"", SUMIFS(Dépenses!$K:$K, Dépenses!$B:$B, A413, Dépenses!$C:$C, "CAPEX", Dépenses!$L:$L, "Payé"), "")</f>
        <v/>
      </c>
      <c r="Q413" s="5">
        <f>IF(A413&lt;&gt;"", SUMIFS(Dépenses!$K:$K, Dépenses!$B:$B, A413, Dépenses!$C:$C, "OPEX"), "")</f>
        <v/>
      </c>
      <c r="R413" s="5">
        <f>IF(A413&lt;&gt;"", SUMIFS(Dépenses!$K:$K, Dépenses!$B:$B, A413, Dépenses!$C:$C, "OPEX", Dépenses!$L:$L, "Payé"), "")</f>
        <v/>
      </c>
      <c r="S413" s="5">
        <f>IF(SUM(O413,Q413)&gt;0, SUM(O413,Q413), "")</f>
        <v/>
      </c>
      <c r="T413" s="5">
        <f>IF(SUM(P413,R413)&gt;0, SUM(P413,R413), "")</f>
        <v/>
      </c>
      <c r="U413" s="5">
        <f>IF(N413&gt;0, S413-N413, "")</f>
        <v/>
      </c>
      <c r="V413" s="6">
        <f>IF(N413&gt;0, S413/N413, "")</f>
        <v/>
      </c>
      <c r="Y413" s="5" t="n"/>
      <c r="Z413" s="7">
        <f>IF(AND(Y413&gt;0,N413&gt;0), Y413/N413, "")</f>
        <v/>
      </c>
      <c r="AA413" s="7">
        <f>IF(AND(Y413&gt;0,N413&gt;0), N413/(Y413/12), "")</f>
        <v/>
      </c>
      <c r="AB413" s="5">
        <f>IF(N413&gt;0, MAX(N413-S413, 0), "")</f>
        <v/>
      </c>
      <c r="AC413" s="5">
        <f>IF(S413&gt;0, MAX(S413-T413, 0), "")</f>
        <v/>
      </c>
      <c r="AD413">
        <f>IF(V413="", "", IF(V413&gt;1, "Dépassement", IF(V413&gt;=0.9, "À surveiller", "OK")))</f>
        <v/>
      </c>
    </row>
    <row r="414">
      <c r="I414" s="4" t="n"/>
      <c r="J414" s="4" t="n"/>
      <c r="K414" s="4" t="n"/>
      <c r="L414" s="5" t="n"/>
      <c r="M414" s="5" t="n"/>
      <c r="N414" s="5">
        <f>IF(SUM(L414:M414)&gt;0, SUM(L414:M414), "")</f>
        <v/>
      </c>
      <c r="O414" s="5">
        <f>IF(A414&lt;&gt;"", SUMIFS(Dépenses!$K:$K, Dépenses!$B:$B, A414, Dépenses!$C:$C, "CAPEX"), "")</f>
        <v/>
      </c>
      <c r="P414" s="5">
        <f>IF(A414&lt;&gt;"", SUMIFS(Dépenses!$K:$K, Dépenses!$B:$B, A414, Dépenses!$C:$C, "CAPEX", Dépenses!$L:$L, "Payé"), "")</f>
        <v/>
      </c>
      <c r="Q414" s="5">
        <f>IF(A414&lt;&gt;"", SUMIFS(Dépenses!$K:$K, Dépenses!$B:$B, A414, Dépenses!$C:$C, "OPEX"), "")</f>
        <v/>
      </c>
      <c r="R414" s="5">
        <f>IF(A414&lt;&gt;"", SUMIFS(Dépenses!$K:$K, Dépenses!$B:$B, A414, Dépenses!$C:$C, "OPEX", Dépenses!$L:$L, "Payé"), "")</f>
        <v/>
      </c>
      <c r="S414" s="5">
        <f>IF(SUM(O414,Q414)&gt;0, SUM(O414,Q414), "")</f>
        <v/>
      </c>
      <c r="T414" s="5">
        <f>IF(SUM(P414,R414)&gt;0, SUM(P414,R414), "")</f>
        <v/>
      </c>
      <c r="U414" s="5">
        <f>IF(N414&gt;0, S414-N414, "")</f>
        <v/>
      </c>
      <c r="V414" s="6">
        <f>IF(N414&gt;0, S414/N414, "")</f>
        <v/>
      </c>
      <c r="Y414" s="5" t="n"/>
      <c r="Z414" s="7">
        <f>IF(AND(Y414&gt;0,N414&gt;0), Y414/N414, "")</f>
        <v/>
      </c>
      <c r="AA414" s="7">
        <f>IF(AND(Y414&gt;0,N414&gt;0), N414/(Y414/12), "")</f>
        <v/>
      </c>
      <c r="AB414" s="5">
        <f>IF(N414&gt;0, MAX(N414-S414, 0), "")</f>
        <v/>
      </c>
      <c r="AC414" s="5">
        <f>IF(S414&gt;0, MAX(S414-T414, 0), "")</f>
        <v/>
      </c>
      <c r="AD414">
        <f>IF(V414="", "", IF(V414&gt;1, "Dépassement", IF(V414&gt;=0.9, "À surveiller", "OK")))</f>
        <v/>
      </c>
    </row>
    <row r="415">
      <c r="I415" s="4" t="n"/>
      <c r="J415" s="4" t="n"/>
      <c r="K415" s="4" t="n"/>
      <c r="L415" s="5" t="n"/>
      <c r="M415" s="5" t="n"/>
      <c r="N415" s="5">
        <f>IF(SUM(L415:M415)&gt;0, SUM(L415:M415), "")</f>
        <v/>
      </c>
      <c r="O415" s="5">
        <f>IF(A415&lt;&gt;"", SUMIFS(Dépenses!$K:$K, Dépenses!$B:$B, A415, Dépenses!$C:$C, "CAPEX"), "")</f>
        <v/>
      </c>
      <c r="P415" s="5">
        <f>IF(A415&lt;&gt;"", SUMIFS(Dépenses!$K:$K, Dépenses!$B:$B, A415, Dépenses!$C:$C, "CAPEX", Dépenses!$L:$L, "Payé"), "")</f>
        <v/>
      </c>
      <c r="Q415" s="5">
        <f>IF(A415&lt;&gt;"", SUMIFS(Dépenses!$K:$K, Dépenses!$B:$B, A415, Dépenses!$C:$C, "OPEX"), "")</f>
        <v/>
      </c>
      <c r="R415" s="5">
        <f>IF(A415&lt;&gt;"", SUMIFS(Dépenses!$K:$K, Dépenses!$B:$B, A415, Dépenses!$C:$C, "OPEX", Dépenses!$L:$L, "Payé"), "")</f>
        <v/>
      </c>
      <c r="S415" s="5">
        <f>IF(SUM(O415,Q415)&gt;0, SUM(O415,Q415), "")</f>
        <v/>
      </c>
      <c r="T415" s="5">
        <f>IF(SUM(P415,R415)&gt;0, SUM(P415,R415), "")</f>
        <v/>
      </c>
      <c r="U415" s="5">
        <f>IF(N415&gt;0, S415-N415, "")</f>
        <v/>
      </c>
      <c r="V415" s="6">
        <f>IF(N415&gt;0, S415/N415, "")</f>
        <v/>
      </c>
      <c r="Y415" s="5" t="n"/>
      <c r="Z415" s="7">
        <f>IF(AND(Y415&gt;0,N415&gt;0), Y415/N415, "")</f>
        <v/>
      </c>
      <c r="AA415" s="7">
        <f>IF(AND(Y415&gt;0,N415&gt;0), N415/(Y415/12), "")</f>
        <v/>
      </c>
      <c r="AB415" s="5">
        <f>IF(N415&gt;0, MAX(N415-S415, 0), "")</f>
        <v/>
      </c>
      <c r="AC415" s="5">
        <f>IF(S415&gt;0, MAX(S415-T415, 0), "")</f>
        <v/>
      </c>
      <c r="AD415">
        <f>IF(V415="", "", IF(V415&gt;1, "Dépassement", IF(V415&gt;=0.9, "À surveiller", "OK")))</f>
        <v/>
      </c>
    </row>
    <row r="416">
      <c r="I416" s="4" t="n"/>
      <c r="J416" s="4" t="n"/>
      <c r="K416" s="4" t="n"/>
      <c r="L416" s="5" t="n"/>
      <c r="M416" s="5" t="n"/>
      <c r="N416" s="5">
        <f>IF(SUM(L416:M416)&gt;0, SUM(L416:M416), "")</f>
        <v/>
      </c>
      <c r="O416" s="5">
        <f>IF(A416&lt;&gt;"", SUMIFS(Dépenses!$K:$K, Dépenses!$B:$B, A416, Dépenses!$C:$C, "CAPEX"), "")</f>
        <v/>
      </c>
      <c r="P416" s="5">
        <f>IF(A416&lt;&gt;"", SUMIFS(Dépenses!$K:$K, Dépenses!$B:$B, A416, Dépenses!$C:$C, "CAPEX", Dépenses!$L:$L, "Payé"), "")</f>
        <v/>
      </c>
      <c r="Q416" s="5">
        <f>IF(A416&lt;&gt;"", SUMIFS(Dépenses!$K:$K, Dépenses!$B:$B, A416, Dépenses!$C:$C, "OPEX"), "")</f>
        <v/>
      </c>
      <c r="R416" s="5">
        <f>IF(A416&lt;&gt;"", SUMIFS(Dépenses!$K:$K, Dépenses!$B:$B, A416, Dépenses!$C:$C, "OPEX", Dépenses!$L:$L, "Payé"), "")</f>
        <v/>
      </c>
      <c r="S416" s="5">
        <f>IF(SUM(O416,Q416)&gt;0, SUM(O416,Q416), "")</f>
        <v/>
      </c>
      <c r="T416" s="5">
        <f>IF(SUM(P416,R416)&gt;0, SUM(P416,R416), "")</f>
        <v/>
      </c>
      <c r="U416" s="5">
        <f>IF(N416&gt;0, S416-N416, "")</f>
        <v/>
      </c>
      <c r="V416" s="6">
        <f>IF(N416&gt;0, S416/N416, "")</f>
        <v/>
      </c>
      <c r="Y416" s="5" t="n"/>
      <c r="Z416" s="7">
        <f>IF(AND(Y416&gt;0,N416&gt;0), Y416/N416, "")</f>
        <v/>
      </c>
      <c r="AA416" s="7">
        <f>IF(AND(Y416&gt;0,N416&gt;0), N416/(Y416/12), "")</f>
        <v/>
      </c>
      <c r="AB416" s="5">
        <f>IF(N416&gt;0, MAX(N416-S416, 0), "")</f>
        <v/>
      </c>
      <c r="AC416" s="5">
        <f>IF(S416&gt;0, MAX(S416-T416, 0), "")</f>
        <v/>
      </c>
      <c r="AD416">
        <f>IF(V416="", "", IF(V416&gt;1, "Dépassement", IF(V416&gt;=0.9, "À surveiller", "OK")))</f>
        <v/>
      </c>
    </row>
    <row r="417">
      <c r="I417" s="4" t="n"/>
      <c r="J417" s="4" t="n"/>
      <c r="K417" s="4" t="n"/>
      <c r="L417" s="5" t="n"/>
      <c r="M417" s="5" t="n"/>
      <c r="N417" s="5">
        <f>IF(SUM(L417:M417)&gt;0, SUM(L417:M417), "")</f>
        <v/>
      </c>
      <c r="O417" s="5">
        <f>IF(A417&lt;&gt;"", SUMIFS(Dépenses!$K:$K, Dépenses!$B:$B, A417, Dépenses!$C:$C, "CAPEX"), "")</f>
        <v/>
      </c>
      <c r="P417" s="5">
        <f>IF(A417&lt;&gt;"", SUMIFS(Dépenses!$K:$K, Dépenses!$B:$B, A417, Dépenses!$C:$C, "CAPEX", Dépenses!$L:$L, "Payé"), "")</f>
        <v/>
      </c>
      <c r="Q417" s="5">
        <f>IF(A417&lt;&gt;"", SUMIFS(Dépenses!$K:$K, Dépenses!$B:$B, A417, Dépenses!$C:$C, "OPEX"), "")</f>
        <v/>
      </c>
      <c r="R417" s="5">
        <f>IF(A417&lt;&gt;"", SUMIFS(Dépenses!$K:$K, Dépenses!$B:$B, A417, Dépenses!$C:$C, "OPEX", Dépenses!$L:$L, "Payé"), "")</f>
        <v/>
      </c>
      <c r="S417" s="5">
        <f>IF(SUM(O417,Q417)&gt;0, SUM(O417,Q417), "")</f>
        <v/>
      </c>
      <c r="T417" s="5">
        <f>IF(SUM(P417,R417)&gt;0, SUM(P417,R417), "")</f>
        <v/>
      </c>
      <c r="U417" s="5">
        <f>IF(N417&gt;0, S417-N417, "")</f>
        <v/>
      </c>
      <c r="V417" s="6">
        <f>IF(N417&gt;0, S417/N417, "")</f>
        <v/>
      </c>
      <c r="Y417" s="5" t="n"/>
      <c r="Z417" s="7">
        <f>IF(AND(Y417&gt;0,N417&gt;0), Y417/N417, "")</f>
        <v/>
      </c>
      <c r="AA417" s="7">
        <f>IF(AND(Y417&gt;0,N417&gt;0), N417/(Y417/12), "")</f>
        <v/>
      </c>
      <c r="AB417" s="5">
        <f>IF(N417&gt;0, MAX(N417-S417, 0), "")</f>
        <v/>
      </c>
      <c r="AC417" s="5">
        <f>IF(S417&gt;0, MAX(S417-T417, 0), "")</f>
        <v/>
      </c>
      <c r="AD417">
        <f>IF(V417="", "", IF(V417&gt;1, "Dépassement", IF(V417&gt;=0.9, "À surveiller", "OK")))</f>
        <v/>
      </c>
    </row>
    <row r="418">
      <c r="I418" s="4" t="n"/>
      <c r="J418" s="4" t="n"/>
      <c r="K418" s="4" t="n"/>
      <c r="L418" s="5" t="n"/>
      <c r="M418" s="5" t="n"/>
      <c r="N418" s="5">
        <f>IF(SUM(L418:M418)&gt;0, SUM(L418:M418), "")</f>
        <v/>
      </c>
      <c r="O418" s="5">
        <f>IF(A418&lt;&gt;"", SUMIFS(Dépenses!$K:$K, Dépenses!$B:$B, A418, Dépenses!$C:$C, "CAPEX"), "")</f>
        <v/>
      </c>
      <c r="P418" s="5">
        <f>IF(A418&lt;&gt;"", SUMIFS(Dépenses!$K:$K, Dépenses!$B:$B, A418, Dépenses!$C:$C, "CAPEX", Dépenses!$L:$L, "Payé"), "")</f>
        <v/>
      </c>
      <c r="Q418" s="5">
        <f>IF(A418&lt;&gt;"", SUMIFS(Dépenses!$K:$K, Dépenses!$B:$B, A418, Dépenses!$C:$C, "OPEX"), "")</f>
        <v/>
      </c>
      <c r="R418" s="5">
        <f>IF(A418&lt;&gt;"", SUMIFS(Dépenses!$K:$K, Dépenses!$B:$B, A418, Dépenses!$C:$C, "OPEX", Dépenses!$L:$L, "Payé"), "")</f>
        <v/>
      </c>
      <c r="S418" s="5">
        <f>IF(SUM(O418,Q418)&gt;0, SUM(O418,Q418), "")</f>
        <v/>
      </c>
      <c r="T418" s="5">
        <f>IF(SUM(P418,R418)&gt;0, SUM(P418,R418), "")</f>
        <v/>
      </c>
      <c r="U418" s="5">
        <f>IF(N418&gt;0, S418-N418, "")</f>
        <v/>
      </c>
      <c r="V418" s="6">
        <f>IF(N418&gt;0, S418/N418, "")</f>
        <v/>
      </c>
      <c r="Y418" s="5" t="n"/>
      <c r="Z418" s="7">
        <f>IF(AND(Y418&gt;0,N418&gt;0), Y418/N418, "")</f>
        <v/>
      </c>
      <c r="AA418" s="7">
        <f>IF(AND(Y418&gt;0,N418&gt;0), N418/(Y418/12), "")</f>
        <v/>
      </c>
      <c r="AB418" s="5">
        <f>IF(N418&gt;0, MAX(N418-S418, 0), "")</f>
        <v/>
      </c>
      <c r="AC418" s="5">
        <f>IF(S418&gt;0, MAX(S418-T418, 0), "")</f>
        <v/>
      </c>
      <c r="AD418">
        <f>IF(V418="", "", IF(V418&gt;1, "Dépassement", IF(V418&gt;=0.9, "À surveiller", "OK")))</f>
        <v/>
      </c>
    </row>
    <row r="419">
      <c r="I419" s="4" t="n"/>
      <c r="J419" s="4" t="n"/>
      <c r="K419" s="4" t="n"/>
      <c r="L419" s="5" t="n"/>
      <c r="M419" s="5" t="n"/>
      <c r="N419" s="5">
        <f>IF(SUM(L419:M419)&gt;0, SUM(L419:M419), "")</f>
        <v/>
      </c>
      <c r="O419" s="5">
        <f>IF(A419&lt;&gt;"", SUMIFS(Dépenses!$K:$K, Dépenses!$B:$B, A419, Dépenses!$C:$C, "CAPEX"), "")</f>
        <v/>
      </c>
      <c r="P419" s="5">
        <f>IF(A419&lt;&gt;"", SUMIFS(Dépenses!$K:$K, Dépenses!$B:$B, A419, Dépenses!$C:$C, "CAPEX", Dépenses!$L:$L, "Payé"), "")</f>
        <v/>
      </c>
      <c r="Q419" s="5">
        <f>IF(A419&lt;&gt;"", SUMIFS(Dépenses!$K:$K, Dépenses!$B:$B, A419, Dépenses!$C:$C, "OPEX"), "")</f>
        <v/>
      </c>
      <c r="R419" s="5">
        <f>IF(A419&lt;&gt;"", SUMIFS(Dépenses!$K:$K, Dépenses!$B:$B, A419, Dépenses!$C:$C, "OPEX", Dépenses!$L:$L, "Payé"), "")</f>
        <v/>
      </c>
      <c r="S419" s="5">
        <f>IF(SUM(O419,Q419)&gt;0, SUM(O419,Q419), "")</f>
        <v/>
      </c>
      <c r="T419" s="5">
        <f>IF(SUM(P419,R419)&gt;0, SUM(P419,R419), "")</f>
        <v/>
      </c>
      <c r="U419" s="5">
        <f>IF(N419&gt;0, S419-N419, "")</f>
        <v/>
      </c>
      <c r="V419" s="6">
        <f>IF(N419&gt;0, S419/N419, "")</f>
        <v/>
      </c>
      <c r="Y419" s="5" t="n"/>
      <c r="Z419" s="7">
        <f>IF(AND(Y419&gt;0,N419&gt;0), Y419/N419, "")</f>
        <v/>
      </c>
      <c r="AA419" s="7">
        <f>IF(AND(Y419&gt;0,N419&gt;0), N419/(Y419/12), "")</f>
        <v/>
      </c>
      <c r="AB419" s="5">
        <f>IF(N419&gt;0, MAX(N419-S419, 0), "")</f>
        <v/>
      </c>
      <c r="AC419" s="5">
        <f>IF(S419&gt;0, MAX(S419-T419, 0), "")</f>
        <v/>
      </c>
      <c r="AD419">
        <f>IF(V419="", "", IF(V419&gt;1, "Dépassement", IF(V419&gt;=0.9, "À surveiller", "OK")))</f>
        <v/>
      </c>
    </row>
    <row r="420">
      <c r="I420" s="4" t="n"/>
      <c r="J420" s="4" t="n"/>
      <c r="K420" s="4" t="n"/>
      <c r="L420" s="5" t="n"/>
      <c r="M420" s="5" t="n"/>
      <c r="N420" s="5">
        <f>IF(SUM(L420:M420)&gt;0, SUM(L420:M420), "")</f>
        <v/>
      </c>
      <c r="O420" s="5">
        <f>IF(A420&lt;&gt;"", SUMIFS(Dépenses!$K:$K, Dépenses!$B:$B, A420, Dépenses!$C:$C, "CAPEX"), "")</f>
        <v/>
      </c>
      <c r="P420" s="5">
        <f>IF(A420&lt;&gt;"", SUMIFS(Dépenses!$K:$K, Dépenses!$B:$B, A420, Dépenses!$C:$C, "CAPEX", Dépenses!$L:$L, "Payé"), "")</f>
        <v/>
      </c>
      <c r="Q420" s="5">
        <f>IF(A420&lt;&gt;"", SUMIFS(Dépenses!$K:$K, Dépenses!$B:$B, A420, Dépenses!$C:$C, "OPEX"), "")</f>
        <v/>
      </c>
      <c r="R420" s="5">
        <f>IF(A420&lt;&gt;"", SUMIFS(Dépenses!$K:$K, Dépenses!$B:$B, A420, Dépenses!$C:$C, "OPEX", Dépenses!$L:$L, "Payé"), "")</f>
        <v/>
      </c>
      <c r="S420" s="5">
        <f>IF(SUM(O420,Q420)&gt;0, SUM(O420,Q420), "")</f>
        <v/>
      </c>
      <c r="T420" s="5">
        <f>IF(SUM(P420,R420)&gt;0, SUM(P420,R420), "")</f>
        <v/>
      </c>
      <c r="U420" s="5">
        <f>IF(N420&gt;0, S420-N420, "")</f>
        <v/>
      </c>
      <c r="V420" s="6">
        <f>IF(N420&gt;0, S420/N420, "")</f>
        <v/>
      </c>
      <c r="Y420" s="5" t="n"/>
      <c r="Z420" s="7">
        <f>IF(AND(Y420&gt;0,N420&gt;0), Y420/N420, "")</f>
        <v/>
      </c>
      <c r="AA420" s="7">
        <f>IF(AND(Y420&gt;0,N420&gt;0), N420/(Y420/12), "")</f>
        <v/>
      </c>
      <c r="AB420" s="5">
        <f>IF(N420&gt;0, MAX(N420-S420, 0), "")</f>
        <v/>
      </c>
      <c r="AC420" s="5">
        <f>IF(S420&gt;0, MAX(S420-T420, 0), "")</f>
        <v/>
      </c>
      <c r="AD420">
        <f>IF(V420="", "", IF(V420&gt;1, "Dépassement", IF(V420&gt;=0.9, "À surveiller", "OK")))</f>
        <v/>
      </c>
    </row>
    <row r="421">
      <c r="I421" s="4" t="n"/>
      <c r="J421" s="4" t="n"/>
      <c r="K421" s="4" t="n"/>
      <c r="L421" s="5" t="n"/>
      <c r="M421" s="5" t="n"/>
      <c r="N421" s="5">
        <f>IF(SUM(L421:M421)&gt;0, SUM(L421:M421), "")</f>
        <v/>
      </c>
      <c r="O421" s="5">
        <f>IF(A421&lt;&gt;"", SUMIFS(Dépenses!$K:$K, Dépenses!$B:$B, A421, Dépenses!$C:$C, "CAPEX"), "")</f>
        <v/>
      </c>
      <c r="P421" s="5">
        <f>IF(A421&lt;&gt;"", SUMIFS(Dépenses!$K:$K, Dépenses!$B:$B, A421, Dépenses!$C:$C, "CAPEX", Dépenses!$L:$L, "Payé"), "")</f>
        <v/>
      </c>
      <c r="Q421" s="5">
        <f>IF(A421&lt;&gt;"", SUMIFS(Dépenses!$K:$K, Dépenses!$B:$B, A421, Dépenses!$C:$C, "OPEX"), "")</f>
        <v/>
      </c>
      <c r="R421" s="5">
        <f>IF(A421&lt;&gt;"", SUMIFS(Dépenses!$K:$K, Dépenses!$B:$B, A421, Dépenses!$C:$C, "OPEX", Dépenses!$L:$L, "Payé"), "")</f>
        <v/>
      </c>
      <c r="S421" s="5">
        <f>IF(SUM(O421,Q421)&gt;0, SUM(O421,Q421), "")</f>
        <v/>
      </c>
      <c r="T421" s="5">
        <f>IF(SUM(P421,R421)&gt;0, SUM(P421,R421), "")</f>
        <v/>
      </c>
      <c r="U421" s="5">
        <f>IF(N421&gt;0, S421-N421, "")</f>
        <v/>
      </c>
      <c r="V421" s="6">
        <f>IF(N421&gt;0, S421/N421, "")</f>
        <v/>
      </c>
      <c r="Y421" s="5" t="n"/>
      <c r="Z421" s="7">
        <f>IF(AND(Y421&gt;0,N421&gt;0), Y421/N421, "")</f>
        <v/>
      </c>
      <c r="AA421" s="7">
        <f>IF(AND(Y421&gt;0,N421&gt;0), N421/(Y421/12), "")</f>
        <v/>
      </c>
      <c r="AB421" s="5">
        <f>IF(N421&gt;0, MAX(N421-S421, 0), "")</f>
        <v/>
      </c>
      <c r="AC421" s="5">
        <f>IF(S421&gt;0, MAX(S421-T421, 0), "")</f>
        <v/>
      </c>
      <c r="AD421">
        <f>IF(V421="", "", IF(V421&gt;1, "Dépassement", IF(V421&gt;=0.9, "À surveiller", "OK")))</f>
        <v/>
      </c>
    </row>
    <row r="422">
      <c r="I422" s="4" t="n"/>
      <c r="J422" s="4" t="n"/>
      <c r="K422" s="4" t="n"/>
      <c r="L422" s="5" t="n"/>
      <c r="M422" s="5" t="n"/>
      <c r="N422" s="5">
        <f>IF(SUM(L422:M422)&gt;0, SUM(L422:M422), "")</f>
        <v/>
      </c>
      <c r="O422" s="5">
        <f>IF(A422&lt;&gt;"", SUMIFS(Dépenses!$K:$K, Dépenses!$B:$B, A422, Dépenses!$C:$C, "CAPEX"), "")</f>
        <v/>
      </c>
      <c r="P422" s="5">
        <f>IF(A422&lt;&gt;"", SUMIFS(Dépenses!$K:$K, Dépenses!$B:$B, A422, Dépenses!$C:$C, "CAPEX", Dépenses!$L:$L, "Payé"), "")</f>
        <v/>
      </c>
      <c r="Q422" s="5">
        <f>IF(A422&lt;&gt;"", SUMIFS(Dépenses!$K:$K, Dépenses!$B:$B, A422, Dépenses!$C:$C, "OPEX"), "")</f>
        <v/>
      </c>
      <c r="R422" s="5">
        <f>IF(A422&lt;&gt;"", SUMIFS(Dépenses!$K:$K, Dépenses!$B:$B, A422, Dépenses!$C:$C, "OPEX", Dépenses!$L:$L, "Payé"), "")</f>
        <v/>
      </c>
      <c r="S422" s="5">
        <f>IF(SUM(O422,Q422)&gt;0, SUM(O422,Q422), "")</f>
        <v/>
      </c>
      <c r="T422" s="5">
        <f>IF(SUM(P422,R422)&gt;0, SUM(P422,R422), "")</f>
        <v/>
      </c>
      <c r="U422" s="5">
        <f>IF(N422&gt;0, S422-N422, "")</f>
        <v/>
      </c>
      <c r="V422" s="6">
        <f>IF(N422&gt;0, S422/N422, "")</f>
        <v/>
      </c>
      <c r="Y422" s="5" t="n"/>
      <c r="Z422" s="7">
        <f>IF(AND(Y422&gt;0,N422&gt;0), Y422/N422, "")</f>
        <v/>
      </c>
      <c r="AA422" s="7">
        <f>IF(AND(Y422&gt;0,N422&gt;0), N422/(Y422/12), "")</f>
        <v/>
      </c>
      <c r="AB422" s="5">
        <f>IF(N422&gt;0, MAX(N422-S422, 0), "")</f>
        <v/>
      </c>
      <c r="AC422" s="5">
        <f>IF(S422&gt;0, MAX(S422-T422, 0), "")</f>
        <v/>
      </c>
      <c r="AD422">
        <f>IF(V422="", "", IF(V422&gt;1, "Dépassement", IF(V422&gt;=0.9, "À surveiller", "OK")))</f>
        <v/>
      </c>
    </row>
    <row r="423">
      <c r="I423" s="4" t="n"/>
      <c r="J423" s="4" t="n"/>
      <c r="K423" s="4" t="n"/>
      <c r="L423" s="5" t="n"/>
      <c r="M423" s="5" t="n"/>
      <c r="N423" s="5">
        <f>IF(SUM(L423:M423)&gt;0, SUM(L423:M423), "")</f>
        <v/>
      </c>
      <c r="O423" s="5">
        <f>IF(A423&lt;&gt;"", SUMIFS(Dépenses!$K:$K, Dépenses!$B:$B, A423, Dépenses!$C:$C, "CAPEX"), "")</f>
        <v/>
      </c>
      <c r="P423" s="5">
        <f>IF(A423&lt;&gt;"", SUMIFS(Dépenses!$K:$K, Dépenses!$B:$B, A423, Dépenses!$C:$C, "CAPEX", Dépenses!$L:$L, "Payé"), "")</f>
        <v/>
      </c>
      <c r="Q423" s="5">
        <f>IF(A423&lt;&gt;"", SUMIFS(Dépenses!$K:$K, Dépenses!$B:$B, A423, Dépenses!$C:$C, "OPEX"), "")</f>
        <v/>
      </c>
      <c r="R423" s="5">
        <f>IF(A423&lt;&gt;"", SUMIFS(Dépenses!$K:$K, Dépenses!$B:$B, A423, Dépenses!$C:$C, "OPEX", Dépenses!$L:$L, "Payé"), "")</f>
        <v/>
      </c>
      <c r="S423" s="5">
        <f>IF(SUM(O423,Q423)&gt;0, SUM(O423,Q423), "")</f>
        <v/>
      </c>
      <c r="T423" s="5">
        <f>IF(SUM(P423,R423)&gt;0, SUM(P423,R423), "")</f>
        <v/>
      </c>
      <c r="U423" s="5">
        <f>IF(N423&gt;0, S423-N423, "")</f>
        <v/>
      </c>
      <c r="V423" s="6">
        <f>IF(N423&gt;0, S423/N423, "")</f>
        <v/>
      </c>
      <c r="Y423" s="5" t="n"/>
      <c r="Z423" s="7">
        <f>IF(AND(Y423&gt;0,N423&gt;0), Y423/N423, "")</f>
        <v/>
      </c>
      <c r="AA423" s="7">
        <f>IF(AND(Y423&gt;0,N423&gt;0), N423/(Y423/12), "")</f>
        <v/>
      </c>
      <c r="AB423" s="5">
        <f>IF(N423&gt;0, MAX(N423-S423, 0), "")</f>
        <v/>
      </c>
      <c r="AC423" s="5">
        <f>IF(S423&gt;0, MAX(S423-T423, 0), "")</f>
        <v/>
      </c>
      <c r="AD423">
        <f>IF(V423="", "", IF(V423&gt;1, "Dépassement", IF(V423&gt;=0.9, "À surveiller", "OK")))</f>
        <v/>
      </c>
    </row>
    <row r="424">
      <c r="I424" s="4" t="n"/>
      <c r="J424" s="4" t="n"/>
      <c r="K424" s="4" t="n"/>
      <c r="L424" s="5" t="n"/>
      <c r="M424" s="5" t="n"/>
      <c r="N424" s="5">
        <f>IF(SUM(L424:M424)&gt;0, SUM(L424:M424), "")</f>
        <v/>
      </c>
      <c r="O424" s="5">
        <f>IF(A424&lt;&gt;"", SUMIFS(Dépenses!$K:$K, Dépenses!$B:$B, A424, Dépenses!$C:$C, "CAPEX"), "")</f>
        <v/>
      </c>
      <c r="P424" s="5">
        <f>IF(A424&lt;&gt;"", SUMIFS(Dépenses!$K:$K, Dépenses!$B:$B, A424, Dépenses!$C:$C, "CAPEX", Dépenses!$L:$L, "Payé"), "")</f>
        <v/>
      </c>
      <c r="Q424" s="5">
        <f>IF(A424&lt;&gt;"", SUMIFS(Dépenses!$K:$K, Dépenses!$B:$B, A424, Dépenses!$C:$C, "OPEX"), "")</f>
        <v/>
      </c>
      <c r="R424" s="5">
        <f>IF(A424&lt;&gt;"", SUMIFS(Dépenses!$K:$K, Dépenses!$B:$B, A424, Dépenses!$C:$C, "OPEX", Dépenses!$L:$L, "Payé"), "")</f>
        <v/>
      </c>
      <c r="S424" s="5">
        <f>IF(SUM(O424,Q424)&gt;0, SUM(O424,Q424), "")</f>
        <v/>
      </c>
      <c r="T424" s="5">
        <f>IF(SUM(P424,R424)&gt;0, SUM(P424,R424), "")</f>
        <v/>
      </c>
      <c r="U424" s="5">
        <f>IF(N424&gt;0, S424-N424, "")</f>
        <v/>
      </c>
      <c r="V424" s="6">
        <f>IF(N424&gt;0, S424/N424, "")</f>
        <v/>
      </c>
      <c r="Y424" s="5" t="n"/>
      <c r="Z424" s="7">
        <f>IF(AND(Y424&gt;0,N424&gt;0), Y424/N424, "")</f>
        <v/>
      </c>
      <c r="AA424" s="7">
        <f>IF(AND(Y424&gt;0,N424&gt;0), N424/(Y424/12), "")</f>
        <v/>
      </c>
      <c r="AB424" s="5">
        <f>IF(N424&gt;0, MAX(N424-S424, 0), "")</f>
        <v/>
      </c>
      <c r="AC424" s="5">
        <f>IF(S424&gt;0, MAX(S424-T424, 0), "")</f>
        <v/>
      </c>
      <c r="AD424">
        <f>IF(V424="", "", IF(V424&gt;1, "Dépassement", IF(V424&gt;=0.9, "À surveiller", "OK")))</f>
        <v/>
      </c>
    </row>
    <row r="425">
      <c r="I425" s="4" t="n"/>
      <c r="J425" s="4" t="n"/>
      <c r="K425" s="4" t="n"/>
      <c r="L425" s="5" t="n"/>
      <c r="M425" s="5" t="n"/>
      <c r="N425" s="5">
        <f>IF(SUM(L425:M425)&gt;0, SUM(L425:M425), "")</f>
        <v/>
      </c>
      <c r="O425" s="5">
        <f>IF(A425&lt;&gt;"", SUMIFS(Dépenses!$K:$K, Dépenses!$B:$B, A425, Dépenses!$C:$C, "CAPEX"), "")</f>
        <v/>
      </c>
      <c r="P425" s="5">
        <f>IF(A425&lt;&gt;"", SUMIFS(Dépenses!$K:$K, Dépenses!$B:$B, A425, Dépenses!$C:$C, "CAPEX", Dépenses!$L:$L, "Payé"), "")</f>
        <v/>
      </c>
      <c r="Q425" s="5">
        <f>IF(A425&lt;&gt;"", SUMIFS(Dépenses!$K:$K, Dépenses!$B:$B, A425, Dépenses!$C:$C, "OPEX"), "")</f>
        <v/>
      </c>
      <c r="R425" s="5">
        <f>IF(A425&lt;&gt;"", SUMIFS(Dépenses!$K:$K, Dépenses!$B:$B, A425, Dépenses!$C:$C, "OPEX", Dépenses!$L:$L, "Payé"), "")</f>
        <v/>
      </c>
      <c r="S425" s="5">
        <f>IF(SUM(O425,Q425)&gt;0, SUM(O425,Q425), "")</f>
        <v/>
      </c>
      <c r="T425" s="5">
        <f>IF(SUM(P425,R425)&gt;0, SUM(P425,R425), "")</f>
        <v/>
      </c>
      <c r="U425" s="5">
        <f>IF(N425&gt;0, S425-N425, "")</f>
        <v/>
      </c>
      <c r="V425" s="6">
        <f>IF(N425&gt;0, S425/N425, "")</f>
        <v/>
      </c>
      <c r="Y425" s="5" t="n"/>
      <c r="Z425" s="7">
        <f>IF(AND(Y425&gt;0,N425&gt;0), Y425/N425, "")</f>
        <v/>
      </c>
      <c r="AA425" s="7">
        <f>IF(AND(Y425&gt;0,N425&gt;0), N425/(Y425/12), "")</f>
        <v/>
      </c>
      <c r="AB425" s="5">
        <f>IF(N425&gt;0, MAX(N425-S425, 0), "")</f>
        <v/>
      </c>
      <c r="AC425" s="5">
        <f>IF(S425&gt;0, MAX(S425-T425, 0), "")</f>
        <v/>
      </c>
      <c r="AD425">
        <f>IF(V425="", "", IF(V425&gt;1, "Dépassement", IF(V425&gt;=0.9, "À surveiller", "OK")))</f>
        <v/>
      </c>
    </row>
    <row r="426">
      <c r="I426" s="4" t="n"/>
      <c r="J426" s="4" t="n"/>
      <c r="K426" s="4" t="n"/>
      <c r="L426" s="5" t="n"/>
      <c r="M426" s="5" t="n"/>
      <c r="N426" s="5">
        <f>IF(SUM(L426:M426)&gt;0, SUM(L426:M426), "")</f>
        <v/>
      </c>
      <c r="O426" s="5">
        <f>IF(A426&lt;&gt;"", SUMIFS(Dépenses!$K:$K, Dépenses!$B:$B, A426, Dépenses!$C:$C, "CAPEX"), "")</f>
        <v/>
      </c>
      <c r="P426" s="5">
        <f>IF(A426&lt;&gt;"", SUMIFS(Dépenses!$K:$K, Dépenses!$B:$B, A426, Dépenses!$C:$C, "CAPEX", Dépenses!$L:$L, "Payé"), "")</f>
        <v/>
      </c>
      <c r="Q426" s="5">
        <f>IF(A426&lt;&gt;"", SUMIFS(Dépenses!$K:$K, Dépenses!$B:$B, A426, Dépenses!$C:$C, "OPEX"), "")</f>
        <v/>
      </c>
      <c r="R426" s="5">
        <f>IF(A426&lt;&gt;"", SUMIFS(Dépenses!$K:$K, Dépenses!$B:$B, A426, Dépenses!$C:$C, "OPEX", Dépenses!$L:$L, "Payé"), "")</f>
        <v/>
      </c>
      <c r="S426" s="5">
        <f>IF(SUM(O426,Q426)&gt;0, SUM(O426,Q426), "")</f>
        <v/>
      </c>
      <c r="T426" s="5">
        <f>IF(SUM(P426,R426)&gt;0, SUM(P426,R426), "")</f>
        <v/>
      </c>
      <c r="U426" s="5">
        <f>IF(N426&gt;0, S426-N426, "")</f>
        <v/>
      </c>
      <c r="V426" s="6">
        <f>IF(N426&gt;0, S426/N426, "")</f>
        <v/>
      </c>
      <c r="Y426" s="5" t="n"/>
      <c r="Z426" s="7">
        <f>IF(AND(Y426&gt;0,N426&gt;0), Y426/N426, "")</f>
        <v/>
      </c>
      <c r="AA426" s="7">
        <f>IF(AND(Y426&gt;0,N426&gt;0), N426/(Y426/12), "")</f>
        <v/>
      </c>
      <c r="AB426" s="5">
        <f>IF(N426&gt;0, MAX(N426-S426, 0), "")</f>
        <v/>
      </c>
      <c r="AC426" s="5">
        <f>IF(S426&gt;0, MAX(S426-T426, 0), "")</f>
        <v/>
      </c>
      <c r="AD426">
        <f>IF(V426="", "", IF(V426&gt;1, "Dépassement", IF(V426&gt;=0.9, "À surveiller", "OK")))</f>
        <v/>
      </c>
    </row>
    <row r="427">
      <c r="I427" s="4" t="n"/>
      <c r="J427" s="4" t="n"/>
      <c r="K427" s="4" t="n"/>
      <c r="L427" s="5" t="n"/>
      <c r="M427" s="5" t="n"/>
      <c r="N427" s="5">
        <f>IF(SUM(L427:M427)&gt;0, SUM(L427:M427), "")</f>
        <v/>
      </c>
      <c r="O427" s="5">
        <f>IF(A427&lt;&gt;"", SUMIFS(Dépenses!$K:$K, Dépenses!$B:$B, A427, Dépenses!$C:$C, "CAPEX"), "")</f>
        <v/>
      </c>
      <c r="P427" s="5">
        <f>IF(A427&lt;&gt;"", SUMIFS(Dépenses!$K:$K, Dépenses!$B:$B, A427, Dépenses!$C:$C, "CAPEX", Dépenses!$L:$L, "Payé"), "")</f>
        <v/>
      </c>
      <c r="Q427" s="5">
        <f>IF(A427&lt;&gt;"", SUMIFS(Dépenses!$K:$K, Dépenses!$B:$B, A427, Dépenses!$C:$C, "OPEX"), "")</f>
        <v/>
      </c>
      <c r="R427" s="5">
        <f>IF(A427&lt;&gt;"", SUMIFS(Dépenses!$K:$K, Dépenses!$B:$B, A427, Dépenses!$C:$C, "OPEX", Dépenses!$L:$L, "Payé"), "")</f>
        <v/>
      </c>
      <c r="S427" s="5">
        <f>IF(SUM(O427,Q427)&gt;0, SUM(O427,Q427), "")</f>
        <v/>
      </c>
      <c r="T427" s="5">
        <f>IF(SUM(P427,R427)&gt;0, SUM(P427,R427), "")</f>
        <v/>
      </c>
      <c r="U427" s="5">
        <f>IF(N427&gt;0, S427-N427, "")</f>
        <v/>
      </c>
      <c r="V427" s="6">
        <f>IF(N427&gt;0, S427/N427, "")</f>
        <v/>
      </c>
      <c r="Y427" s="5" t="n"/>
      <c r="Z427" s="7">
        <f>IF(AND(Y427&gt;0,N427&gt;0), Y427/N427, "")</f>
        <v/>
      </c>
      <c r="AA427" s="7">
        <f>IF(AND(Y427&gt;0,N427&gt;0), N427/(Y427/12), "")</f>
        <v/>
      </c>
      <c r="AB427" s="5">
        <f>IF(N427&gt;0, MAX(N427-S427, 0), "")</f>
        <v/>
      </c>
      <c r="AC427" s="5">
        <f>IF(S427&gt;0, MAX(S427-T427, 0), "")</f>
        <v/>
      </c>
      <c r="AD427">
        <f>IF(V427="", "", IF(V427&gt;1, "Dépassement", IF(V427&gt;=0.9, "À surveiller", "OK")))</f>
        <v/>
      </c>
    </row>
    <row r="428">
      <c r="I428" s="4" t="n"/>
      <c r="J428" s="4" t="n"/>
      <c r="K428" s="4" t="n"/>
      <c r="L428" s="5" t="n"/>
      <c r="M428" s="5" t="n"/>
      <c r="N428" s="5">
        <f>IF(SUM(L428:M428)&gt;0, SUM(L428:M428), "")</f>
        <v/>
      </c>
      <c r="O428" s="5">
        <f>IF(A428&lt;&gt;"", SUMIFS(Dépenses!$K:$K, Dépenses!$B:$B, A428, Dépenses!$C:$C, "CAPEX"), "")</f>
        <v/>
      </c>
      <c r="P428" s="5">
        <f>IF(A428&lt;&gt;"", SUMIFS(Dépenses!$K:$K, Dépenses!$B:$B, A428, Dépenses!$C:$C, "CAPEX", Dépenses!$L:$L, "Payé"), "")</f>
        <v/>
      </c>
      <c r="Q428" s="5">
        <f>IF(A428&lt;&gt;"", SUMIFS(Dépenses!$K:$K, Dépenses!$B:$B, A428, Dépenses!$C:$C, "OPEX"), "")</f>
        <v/>
      </c>
      <c r="R428" s="5">
        <f>IF(A428&lt;&gt;"", SUMIFS(Dépenses!$K:$K, Dépenses!$B:$B, A428, Dépenses!$C:$C, "OPEX", Dépenses!$L:$L, "Payé"), "")</f>
        <v/>
      </c>
      <c r="S428" s="5">
        <f>IF(SUM(O428,Q428)&gt;0, SUM(O428,Q428), "")</f>
        <v/>
      </c>
      <c r="T428" s="5">
        <f>IF(SUM(P428,R428)&gt;0, SUM(P428,R428), "")</f>
        <v/>
      </c>
      <c r="U428" s="5">
        <f>IF(N428&gt;0, S428-N428, "")</f>
        <v/>
      </c>
      <c r="V428" s="6">
        <f>IF(N428&gt;0, S428/N428, "")</f>
        <v/>
      </c>
      <c r="Y428" s="5" t="n"/>
      <c r="Z428" s="7">
        <f>IF(AND(Y428&gt;0,N428&gt;0), Y428/N428, "")</f>
        <v/>
      </c>
      <c r="AA428" s="7">
        <f>IF(AND(Y428&gt;0,N428&gt;0), N428/(Y428/12), "")</f>
        <v/>
      </c>
      <c r="AB428" s="5">
        <f>IF(N428&gt;0, MAX(N428-S428, 0), "")</f>
        <v/>
      </c>
      <c r="AC428" s="5">
        <f>IF(S428&gt;0, MAX(S428-T428, 0), "")</f>
        <v/>
      </c>
      <c r="AD428">
        <f>IF(V428="", "", IF(V428&gt;1, "Dépassement", IF(V428&gt;=0.9, "À surveiller", "OK")))</f>
        <v/>
      </c>
    </row>
    <row r="429">
      <c r="I429" s="4" t="n"/>
      <c r="J429" s="4" t="n"/>
      <c r="K429" s="4" t="n"/>
      <c r="L429" s="5" t="n"/>
      <c r="M429" s="5" t="n"/>
      <c r="N429" s="5">
        <f>IF(SUM(L429:M429)&gt;0, SUM(L429:M429), "")</f>
        <v/>
      </c>
      <c r="O429" s="5">
        <f>IF(A429&lt;&gt;"", SUMIFS(Dépenses!$K:$K, Dépenses!$B:$B, A429, Dépenses!$C:$C, "CAPEX"), "")</f>
        <v/>
      </c>
      <c r="P429" s="5">
        <f>IF(A429&lt;&gt;"", SUMIFS(Dépenses!$K:$K, Dépenses!$B:$B, A429, Dépenses!$C:$C, "CAPEX", Dépenses!$L:$L, "Payé"), "")</f>
        <v/>
      </c>
      <c r="Q429" s="5">
        <f>IF(A429&lt;&gt;"", SUMIFS(Dépenses!$K:$K, Dépenses!$B:$B, A429, Dépenses!$C:$C, "OPEX"), "")</f>
        <v/>
      </c>
      <c r="R429" s="5">
        <f>IF(A429&lt;&gt;"", SUMIFS(Dépenses!$K:$K, Dépenses!$B:$B, A429, Dépenses!$C:$C, "OPEX", Dépenses!$L:$L, "Payé"), "")</f>
        <v/>
      </c>
      <c r="S429" s="5">
        <f>IF(SUM(O429,Q429)&gt;0, SUM(O429,Q429), "")</f>
        <v/>
      </c>
      <c r="T429" s="5">
        <f>IF(SUM(P429,R429)&gt;0, SUM(P429,R429), "")</f>
        <v/>
      </c>
      <c r="U429" s="5">
        <f>IF(N429&gt;0, S429-N429, "")</f>
        <v/>
      </c>
      <c r="V429" s="6">
        <f>IF(N429&gt;0, S429/N429, "")</f>
        <v/>
      </c>
      <c r="Y429" s="5" t="n"/>
      <c r="Z429" s="7">
        <f>IF(AND(Y429&gt;0,N429&gt;0), Y429/N429, "")</f>
        <v/>
      </c>
      <c r="AA429" s="7">
        <f>IF(AND(Y429&gt;0,N429&gt;0), N429/(Y429/12), "")</f>
        <v/>
      </c>
      <c r="AB429" s="5">
        <f>IF(N429&gt;0, MAX(N429-S429, 0), "")</f>
        <v/>
      </c>
      <c r="AC429" s="5">
        <f>IF(S429&gt;0, MAX(S429-T429, 0), "")</f>
        <v/>
      </c>
      <c r="AD429">
        <f>IF(V429="", "", IF(V429&gt;1, "Dépassement", IF(V429&gt;=0.9, "À surveiller", "OK")))</f>
        <v/>
      </c>
    </row>
    <row r="430">
      <c r="I430" s="4" t="n"/>
      <c r="J430" s="4" t="n"/>
      <c r="K430" s="4" t="n"/>
      <c r="L430" s="5" t="n"/>
      <c r="M430" s="5" t="n"/>
      <c r="N430" s="5">
        <f>IF(SUM(L430:M430)&gt;0, SUM(L430:M430), "")</f>
        <v/>
      </c>
      <c r="O430" s="5">
        <f>IF(A430&lt;&gt;"", SUMIFS(Dépenses!$K:$K, Dépenses!$B:$B, A430, Dépenses!$C:$C, "CAPEX"), "")</f>
        <v/>
      </c>
      <c r="P430" s="5">
        <f>IF(A430&lt;&gt;"", SUMIFS(Dépenses!$K:$K, Dépenses!$B:$B, A430, Dépenses!$C:$C, "CAPEX", Dépenses!$L:$L, "Payé"), "")</f>
        <v/>
      </c>
      <c r="Q430" s="5">
        <f>IF(A430&lt;&gt;"", SUMIFS(Dépenses!$K:$K, Dépenses!$B:$B, A430, Dépenses!$C:$C, "OPEX"), "")</f>
        <v/>
      </c>
      <c r="R430" s="5">
        <f>IF(A430&lt;&gt;"", SUMIFS(Dépenses!$K:$K, Dépenses!$B:$B, A430, Dépenses!$C:$C, "OPEX", Dépenses!$L:$L, "Payé"), "")</f>
        <v/>
      </c>
      <c r="S430" s="5">
        <f>IF(SUM(O430,Q430)&gt;0, SUM(O430,Q430), "")</f>
        <v/>
      </c>
      <c r="T430" s="5">
        <f>IF(SUM(P430,R430)&gt;0, SUM(P430,R430), "")</f>
        <v/>
      </c>
      <c r="U430" s="5">
        <f>IF(N430&gt;0, S430-N430, "")</f>
        <v/>
      </c>
      <c r="V430" s="6">
        <f>IF(N430&gt;0, S430/N430, "")</f>
        <v/>
      </c>
      <c r="Y430" s="5" t="n"/>
      <c r="Z430" s="7">
        <f>IF(AND(Y430&gt;0,N430&gt;0), Y430/N430, "")</f>
        <v/>
      </c>
      <c r="AA430" s="7">
        <f>IF(AND(Y430&gt;0,N430&gt;0), N430/(Y430/12), "")</f>
        <v/>
      </c>
      <c r="AB430" s="5">
        <f>IF(N430&gt;0, MAX(N430-S430, 0), "")</f>
        <v/>
      </c>
      <c r="AC430" s="5">
        <f>IF(S430&gt;0, MAX(S430-T430, 0), "")</f>
        <v/>
      </c>
      <c r="AD430">
        <f>IF(V430="", "", IF(V430&gt;1, "Dépassement", IF(V430&gt;=0.9, "À surveiller", "OK")))</f>
        <v/>
      </c>
    </row>
    <row r="431">
      <c r="I431" s="4" t="n"/>
      <c r="J431" s="4" t="n"/>
      <c r="K431" s="4" t="n"/>
      <c r="L431" s="5" t="n"/>
      <c r="M431" s="5" t="n"/>
      <c r="N431" s="5">
        <f>IF(SUM(L431:M431)&gt;0, SUM(L431:M431), "")</f>
        <v/>
      </c>
      <c r="O431" s="5">
        <f>IF(A431&lt;&gt;"", SUMIFS(Dépenses!$K:$K, Dépenses!$B:$B, A431, Dépenses!$C:$C, "CAPEX"), "")</f>
        <v/>
      </c>
      <c r="P431" s="5">
        <f>IF(A431&lt;&gt;"", SUMIFS(Dépenses!$K:$K, Dépenses!$B:$B, A431, Dépenses!$C:$C, "CAPEX", Dépenses!$L:$L, "Payé"), "")</f>
        <v/>
      </c>
      <c r="Q431" s="5">
        <f>IF(A431&lt;&gt;"", SUMIFS(Dépenses!$K:$K, Dépenses!$B:$B, A431, Dépenses!$C:$C, "OPEX"), "")</f>
        <v/>
      </c>
      <c r="R431" s="5">
        <f>IF(A431&lt;&gt;"", SUMIFS(Dépenses!$K:$K, Dépenses!$B:$B, A431, Dépenses!$C:$C, "OPEX", Dépenses!$L:$L, "Payé"), "")</f>
        <v/>
      </c>
      <c r="S431" s="5">
        <f>IF(SUM(O431,Q431)&gt;0, SUM(O431,Q431), "")</f>
        <v/>
      </c>
      <c r="T431" s="5">
        <f>IF(SUM(P431,R431)&gt;0, SUM(P431,R431), "")</f>
        <v/>
      </c>
      <c r="U431" s="5">
        <f>IF(N431&gt;0, S431-N431, "")</f>
        <v/>
      </c>
      <c r="V431" s="6">
        <f>IF(N431&gt;0, S431/N431, "")</f>
        <v/>
      </c>
      <c r="Y431" s="5" t="n"/>
      <c r="Z431" s="7">
        <f>IF(AND(Y431&gt;0,N431&gt;0), Y431/N431, "")</f>
        <v/>
      </c>
      <c r="AA431" s="7">
        <f>IF(AND(Y431&gt;0,N431&gt;0), N431/(Y431/12), "")</f>
        <v/>
      </c>
      <c r="AB431" s="5">
        <f>IF(N431&gt;0, MAX(N431-S431, 0), "")</f>
        <v/>
      </c>
      <c r="AC431" s="5">
        <f>IF(S431&gt;0, MAX(S431-T431, 0), "")</f>
        <v/>
      </c>
      <c r="AD431">
        <f>IF(V431="", "", IF(V431&gt;1, "Dépassement", IF(V431&gt;=0.9, "À surveiller", "OK")))</f>
        <v/>
      </c>
    </row>
    <row r="432">
      <c r="I432" s="4" t="n"/>
      <c r="J432" s="4" t="n"/>
      <c r="K432" s="4" t="n"/>
      <c r="L432" s="5" t="n"/>
      <c r="M432" s="5" t="n"/>
      <c r="N432" s="5">
        <f>IF(SUM(L432:M432)&gt;0, SUM(L432:M432), "")</f>
        <v/>
      </c>
      <c r="O432" s="5">
        <f>IF(A432&lt;&gt;"", SUMIFS(Dépenses!$K:$K, Dépenses!$B:$B, A432, Dépenses!$C:$C, "CAPEX"), "")</f>
        <v/>
      </c>
      <c r="P432" s="5">
        <f>IF(A432&lt;&gt;"", SUMIFS(Dépenses!$K:$K, Dépenses!$B:$B, A432, Dépenses!$C:$C, "CAPEX", Dépenses!$L:$L, "Payé"), "")</f>
        <v/>
      </c>
      <c r="Q432" s="5">
        <f>IF(A432&lt;&gt;"", SUMIFS(Dépenses!$K:$K, Dépenses!$B:$B, A432, Dépenses!$C:$C, "OPEX"), "")</f>
        <v/>
      </c>
      <c r="R432" s="5">
        <f>IF(A432&lt;&gt;"", SUMIFS(Dépenses!$K:$K, Dépenses!$B:$B, A432, Dépenses!$C:$C, "OPEX", Dépenses!$L:$L, "Payé"), "")</f>
        <v/>
      </c>
      <c r="S432" s="5">
        <f>IF(SUM(O432,Q432)&gt;0, SUM(O432,Q432), "")</f>
        <v/>
      </c>
      <c r="T432" s="5">
        <f>IF(SUM(P432,R432)&gt;0, SUM(P432,R432), "")</f>
        <v/>
      </c>
      <c r="U432" s="5">
        <f>IF(N432&gt;0, S432-N432, "")</f>
        <v/>
      </c>
      <c r="V432" s="6">
        <f>IF(N432&gt;0, S432/N432, "")</f>
        <v/>
      </c>
      <c r="Y432" s="5" t="n"/>
      <c r="Z432" s="7">
        <f>IF(AND(Y432&gt;0,N432&gt;0), Y432/N432, "")</f>
        <v/>
      </c>
      <c r="AA432" s="7">
        <f>IF(AND(Y432&gt;0,N432&gt;0), N432/(Y432/12), "")</f>
        <v/>
      </c>
      <c r="AB432" s="5">
        <f>IF(N432&gt;0, MAX(N432-S432, 0), "")</f>
        <v/>
      </c>
      <c r="AC432" s="5">
        <f>IF(S432&gt;0, MAX(S432-T432, 0), "")</f>
        <v/>
      </c>
      <c r="AD432">
        <f>IF(V432="", "", IF(V432&gt;1, "Dépassement", IF(V432&gt;=0.9, "À surveiller", "OK")))</f>
        <v/>
      </c>
    </row>
    <row r="433">
      <c r="I433" s="4" t="n"/>
      <c r="J433" s="4" t="n"/>
      <c r="K433" s="4" t="n"/>
      <c r="L433" s="5" t="n"/>
      <c r="M433" s="5" t="n"/>
      <c r="N433" s="5">
        <f>IF(SUM(L433:M433)&gt;0, SUM(L433:M433), "")</f>
        <v/>
      </c>
      <c r="O433" s="5">
        <f>IF(A433&lt;&gt;"", SUMIFS(Dépenses!$K:$K, Dépenses!$B:$B, A433, Dépenses!$C:$C, "CAPEX"), "")</f>
        <v/>
      </c>
      <c r="P433" s="5">
        <f>IF(A433&lt;&gt;"", SUMIFS(Dépenses!$K:$K, Dépenses!$B:$B, A433, Dépenses!$C:$C, "CAPEX", Dépenses!$L:$L, "Payé"), "")</f>
        <v/>
      </c>
      <c r="Q433" s="5">
        <f>IF(A433&lt;&gt;"", SUMIFS(Dépenses!$K:$K, Dépenses!$B:$B, A433, Dépenses!$C:$C, "OPEX"), "")</f>
        <v/>
      </c>
      <c r="R433" s="5">
        <f>IF(A433&lt;&gt;"", SUMIFS(Dépenses!$K:$K, Dépenses!$B:$B, A433, Dépenses!$C:$C, "OPEX", Dépenses!$L:$L, "Payé"), "")</f>
        <v/>
      </c>
      <c r="S433" s="5">
        <f>IF(SUM(O433,Q433)&gt;0, SUM(O433,Q433), "")</f>
        <v/>
      </c>
      <c r="T433" s="5">
        <f>IF(SUM(P433,R433)&gt;0, SUM(P433,R433), "")</f>
        <v/>
      </c>
      <c r="U433" s="5">
        <f>IF(N433&gt;0, S433-N433, "")</f>
        <v/>
      </c>
      <c r="V433" s="6">
        <f>IF(N433&gt;0, S433/N433, "")</f>
        <v/>
      </c>
      <c r="Y433" s="5" t="n"/>
      <c r="Z433" s="7">
        <f>IF(AND(Y433&gt;0,N433&gt;0), Y433/N433, "")</f>
        <v/>
      </c>
      <c r="AA433" s="7">
        <f>IF(AND(Y433&gt;0,N433&gt;0), N433/(Y433/12), "")</f>
        <v/>
      </c>
      <c r="AB433" s="5">
        <f>IF(N433&gt;0, MAX(N433-S433, 0), "")</f>
        <v/>
      </c>
      <c r="AC433" s="5">
        <f>IF(S433&gt;0, MAX(S433-T433, 0), "")</f>
        <v/>
      </c>
      <c r="AD433">
        <f>IF(V433="", "", IF(V433&gt;1, "Dépassement", IF(V433&gt;=0.9, "À surveiller", "OK")))</f>
        <v/>
      </c>
    </row>
    <row r="434">
      <c r="I434" s="4" t="n"/>
      <c r="J434" s="4" t="n"/>
      <c r="K434" s="4" t="n"/>
      <c r="L434" s="5" t="n"/>
      <c r="M434" s="5" t="n"/>
      <c r="N434" s="5">
        <f>IF(SUM(L434:M434)&gt;0, SUM(L434:M434), "")</f>
        <v/>
      </c>
      <c r="O434" s="5">
        <f>IF(A434&lt;&gt;"", SUMIFS(Dépenses!$K:$K, Dépenses!$B:$B, A434, Dépenses!$C:$C, "CAPEX"), "")</f>
        <v/>
      </c>
      <c r="P434" s="5">
        <f>IF(A434&lt;&gt;"", SUMIFS(Dépenses!$K:$K, Dépenses!$B:$B, A434, Dépenses!$C:$C, "CAPEX", Dépenses!$L:$L, "Payé"), "")</f>
        <v/>
      </c>
      <c r="Q434" s="5">
        <f>IF(A434&lt;&gt;"", SUMIFS(Dépenses!$K:$K, Dépenses!$B:$B, A434, Dépenses!$C:$C, "OPEX"), "")</f>
        <v/>
      </c>
      <c r="R434" s="5">
        <f>IF(A434&lt;&gt;"", SUMIFS(Dépenses!$K:$K, Dépenses!$B:$B, A434, Dépenses!$C:$C, "OPEX", Dépenses!$L:$L, "Payé"), "")</f>
        <v/>
      </c>
      <c r="S434" s="5">
        <f>IF(SUM(O434,Q434)&gt;0, SUM(O434,Q434), "")</f>
        <v/>
      </c>
      <c r="T434" s="5">
        <f>IF(SUM(P434,R434)&gt;0, SUM(P434,R434), "")</f>
        <v/>
      </c>
      <c r="U434" s="5">
        <f>IF(N434&gt;0, S434-N434, "")</f>
        <v/>
      </c>
      <c r="V434" s="6">
        <f>IF(N434&gt;0, S434/N434, "")</f>
        <v/>
      </c>
      <c r="Y434" s="5" t="n"/>
      <c r="Z434" s="7">
        <f>IF(AND(Y434&gt;0,N434&gt;0), Y434/N434, "")</f>
        <v/>
      </c>
      <c r="AA434" s="7">
        <f>IF(AND(Y434&gt;0,N434&gt;0), N434/(Y434/12), "")</f>
        <v/>
      </c>
      <c r="AB434" s="5">
        <f>IF(N434&gt;0, MAX(N434-S434, 0), "")</f>
        <v/>
      </c>
      <c r="AC434" s="5">
        <f>IF(S434&gt;0, MAX(S434-T434, 0), "")</f>
        <v/>
      </c>
      <c r="AD434">
        <f>IF(V434="", "", IF(V434&gt;1, "Dépassement", IF(V434&gt;=0.9, "À surveiller", "OK")))</f>
        <v/>
      </c>
    </row>
    <row r="435">
      <c r="I435" s="4" t="n"/>
      <c r="J435" s="4" t="n"/>
      <c r="K435" s="4" t="n"/>
      <c r="L435" s="5" t="n"/>
      <c r="M435" s="5" t="n"/>
      <c r="N435" s="5">
        <f>IF(SUM(L435:M435)&gt;0, SUM(L435:M435), "")</f>
        <v/>
      </c>
      <c r="O435" s="5">
        <f>IF(A435&lt;&gt;"", SUMIFS(Dépenses!$K:$K, Dépenses!$B:$B, A435, Dépenses!$C:$C, "CAPEX"), "")</f>
        <v/>
      </c>
      <c r="P435" s="5">
        <f>IF(A435&lt;&gt;"", SUMIFS(Dépenses!$K:$K, Dépenses!$B:$B, A435, Dépenses!$C:$C, "CAPEX", Dépenses!$L:$L, "Payé"), "")</f>
        <v/>
      </c>
      <c r="Q435" s="5">
        <f>IF(A435&lt;&gt;"", SUMIFS(Dépenses!$K:$K, Dépenses!$B:$B, A435, Dépenses!$C:$C, "OPEX"), "")</f>
        <v/>
      </c>
      <c r="R435" s="5">
        <f>IF(A435&lt;&gt;"", SUMIFS(Dépenses!$K:$K, Dépenses!$B:$B, A435, Dépenses!$C:$C, "OPEX", Dépenses!$L:$L, "Payé"), "")</f>
        <v/>
      </c>
      <c r="S435" s="5">
        <f>IF(SUM(O435,Q435)&gt;0, SUM(O435,Q435), "")</f>
        <v/>
      </c>
      <c r="T435" s="5">
        <f>IF(SUM(P435,R435)&gt;0, SUM(P435,R435), "")</f>
        <v/>
      </c>
      <c r="U435" s="5">
        <f>IF(N435&gt;0, S435-N435, "")</f>
        <v/>
      </c>
      <c r="V435" s="6">
        <f>IF(N435&gt;0, S435/N435, "")</f>
        <v/>
      </c>
      <c r="Y435" s="5" t="n"/>
      <c r="Z435" s="7">
        <f>IF(AND(Y435&gt;0,N435&gt;0), Y435/N435, "")</f>
        <v/>
      </c>
      <c r="AA435" s="7">
        <f>IF(AND(Y435&gt;0,N435&gt;0), N435/(Y435/12), "")</f>
        <v/>
      </c>
      <c r="AB435" s="5">
        <f>IF(N435&gt;0, MAX(N435-S435, 0), "")</f>
        <v/>
      </c>
      <c r="AC435" s="5">
        <f>IF(S435&gt;0, MAX(S435-T435, 0), "")</f>
        <v/>
      </c>
      <c r="AD435">
        <f>IF(V435="", "", IF(V435&gt;1, "Dépassement", IF(V435&gt;=0.9, "À surveiller", "OK")))</f>
        <v/>
      </c>
    </row>
    <row r="436">
      <c r="I436" s="4" t="n"/>
      <c r="J436" s="4" t="n"/>
      <c r="K436" s="4" t="n"/>
      <c r="L436" s="5" t="n"/>
      <c r="M436" s="5" t="n"/>
      <c r="N436" s="5">
        <f>IF(SUM(L436:M436)&gt;0, SUM(L436:M436), "")</f>
        <v/>
      </c>
      <c r="O436" s="5">
        <f>IF(A436&lt;&gt;"", SUMIFS(Dépenses!$K:$K, Dépenses!$B:$B, A436, Dépenses!$C:$C, "CAPEX"), "")</f>
        <v/>
      </c>
      <c r="P436" s="5">
        <f>IF(A436&lt;&gt;"", SUMIFS(Dépenses!$K:$K, Dépenses!$B:$B, A436, Dépenses!$C:$C, "CAPEX", Dépenses!$L:$L, "Payé"), "")</f>
        <v/>
      </c>
      <c r="Q436" s="5">
        <f>IF(A436&lt;&gt;"", SUMIFS(Dépenses!$K:$K, Dépenses!$B:$B, A436, Dépenses!$C:$C, "OPEX"), "")</f>
        <v/>
      </c>
      <c r="R436" s="5">
        <f>IF(A436&lt;&gt;"", SUMIFS(Dépenses!$K:$K, Dépenses!$B:$B, A436, Dépenses!$C:$C, "OPEX", Dépenses!$L:$L, "Payé"), "")</f>
        <v/>
      </c>
      <c r="S436" s="5">
        <f>IF(SUM(O436,Q436)&gt;0, SUM(O436,Q436), "")</f>
        <v/>
      </c>
      <c r="T436" s="5">
        <f>IF(SUM(P436,R436)&gt;0, SUM(P436,R436), "")</f>
        <v/>
      </c>
      <c r="U436" s="5">
        <f>IF(N436&gt;0, S436-N436, "")</f>
        <v/>
      </c>
      <c r="V436" s="6">
        <f>IF(N436&gt;0, S436/N436, "")</f>
        <v/>
      </c>
      <c r="Y436" s="5" t="n"/>
      <c r="Z436" s="7">
        <f>IF(AND(Y436&gt;0,N436&gt;0), Y436/N436, "")</f>
        <v/>
      </c>
      <c r="AA436" s="7">
        <f>IF(AND(Y436&gt;0,N436&gt;0), N436/(Y436/12), "")</f>
        <v/>
      </c>
      <c r="AB436" s="5">
        <f>IF(N436&gt;0, MAX(N436-S436, 0), "")</f>
        <v/>
      </c>
      <c r="AC436" s="5">
        <f>IF(S436&gt;0, MAX(S436-T436, 0), "")</f>
        <v/>
      </c>
      <c r="AD436">
        <f>IF(V436="", "", IF(V436&gt;1, "Dépassement", IF(V436&gt;=0.9, "À surveiller", "OK")))</f>
        <v/>
      </c>
    </row>
    <row r="437">
      <c r="I437" s="4" t="n"/>
      <c r="J437" s="4" t="n"/>
      <c r="K437" s="4" t="n"/>
      <c r="L437" s="5" t="n"/>
      <c r="M437" s="5" t="n"/>
      <c r="N437" s="5">
        <f>IF(SUM(L437:M437)&gt;0, SUM(L437:M437), "")</f>
        <v/>
      </c>
      <c r="O437" s="5">
        <f>IF(A437&lt;&gt;"", SUMIFS(Dépenses!$K:$K, Dépenses!$B:$B, A437, Dépenses!$C:$C, "CAPEX"), "")</f>
        <v/>
      </c>
      <c r="P437" s="5">
        <f>IF(A437&lt;&gt;"", SUMIFS(Dépenses!$K:$K, Dépenses!$B:$B, A437, Dépenses!$C:$C, "CAPEX", Dépenses!$L:$L, "Payé"), "")</f>
        <v/>
      </c>
      <c r="Q437" s="5">
        <f>IF(A437&lt;&gt;"", SUMIFS(Dépenses!$K:$K, Dépenses!$B:$B, A437, Dépenses!$C:$C, "OPEX"), "")</f>
        <v/>
      </c>
      <c r="R437" s="5">
        <f>IF(A437&lt;&gt;"", SUMIFS(Dépenses!$K:$K, Dépenses!$B:$B, A437, Dépenses!$C:$C, "OPEX", Dépenses!$L:$L, "Payé"), "")</f>
        <v/>
      </c>
      <c r="S437" s="5">
        <f>IF(SUM(O437,Q437)&gt;0, SUM(O437,Q437), "")</f>
        <v/>
      </c>
      <c r="T437" s="5">
        <f>IF(SUM(P437,R437)&gt;0, SUM(P437,R437), "")</f>
        <v/>
      </c>
      <c r="U437" s="5">
        <f>IF(N437&gt;0, S437-N437, "")</f>
        <v/>
      </c>
      <c r="V437" s="6">
        <f>IF(N437&gt;0, S437/N437, "")</f>
        <v/>
      </c>
      <c r="Y437" s="5" t="n"/>
      <c r="Z437" s="7">
        <f>IF(AND(Y437&gt;0,N437&gt;0), Y437/N437, "")</f>
        <v/>
      </c>
      <c r="AA437" s="7">
        <f>IF(AND(Y437&gt;0,N437&gt;0), N437/(Y437/12), "")</f>
        <v/>
      </c>
      <c r="AB437" s="5">
        <f>IF(N437&gt;0, MAX(N437-S437, 0), "")</f>
        <v/>
      </c>
      <c r="AC437" s="5">
        <f>IF(S437&gt;0, MAX(S437-T437, 0), "")</f>
        <v/>
      </c>
      <c r="AD437">
        <f>IF(V437="", "", IF(V437&gt;1, "Dépassement", IF(V437&gt;=0.9, "À surveiller", "OK")))</f>
        <v/>
      </c>
    </row>
    <row r="438">
      <c r="I438" s="4" t="n"/>
      <c r="J438" s="4" t="n"/>
      <c r="K438" s="4" t="n"/>
      <c r="L438" s="5" t="n"/>
      <c r="M438" s="5" t="n"/>
      <c r="N438" s="5">
        <f>IF(SUM(L438:M438)&gt;0, SUM(L438:M438), "")</f>
        <v/>
      </c>
      <c r="O438" s="5">
        <f>IF(A438&lt;&gt;"", SUMIFS(Dépenses!$K:$K, Dépenses!$B:$B, A438, Dépenses!$C:$C, "CAPEX"), "")</f>
        <v/>
      </c>
      <c r="P438" s="5">
        <f>IF(A438&lt;&gt;"", SUMIFS(Dépenses!$K:$K, Dépenses!$B:$B, A438, Dépenses!$C:$C, "CAPEX", Dépenses!$L:$L, "Payé"), "")</f>
        <v/>
      </c>
      <c r="Q438" s="5">
        <f>IF(A438&lt;&gt;"", SUMIFS(Dépenses!$K:$K, Dépenses!$B:$B, A438, Dépenses!$C:$C, "OPEX"), "")</f>
        <v/>
      </c>
      <c r="R438" s="5">
        <f>IF(A438&lt;&gt;"", SUMIFS(Dépenses!$K:$K, Dépenses!$B:$B, A438, Dépenses!$C:$C, "OPEX", Dépenses!$L:$L, "Payé"), "")</f>
        <v/>
      </c>
      <c r="S438" s="5">
        <f>IF(SUM(O438,Q438)&gt;0, SUM(O438,Q438), "")</f>
        <v/>
      </c>
      <c r="T438" s="5">
        <f>IF(SUM(P438,R438)&gt;0, SUM(P438,R438), "")</f>
        <v/>
      </c>
      <c r="U438" s="5">
        <f>IF(N438&gt;0, S438-N438, "")</f>
        <v/>
      </c>
      <c r="V438" s="6">
        <f>IF(N438&gt;0, S438/N438, "")</f>
        <v/>
      </c>
      <c r="Y438" s="5" t="n"/>
      <c r="Z438" s="7">
        <f>IF(AND(Y438&gt;0,N438&gt;0), Y438/N438, "")</f>
        <v/>
      </c>
      <c r="AA438" s="7">
        <f>IF(AND(Y438&gt;0,N438&gt;0), N438/(Y438/12), "")</f>
        <v/>
      </c>
      <c r="AB438" s="5">
        <f>IF(N438&gt;0, MAX(N438-S438, 0), "")</f>
        <v/>
      </c>
      <c r="AC438" s="5">
        <f>IF(S438&gt;0, MAX(S438-T438, 0), "")</f>
        <v/>
      </c>
      <c r="AD438">
        <f>IF(V438="", "", IF(V438&gt;1, "Dépassement", IF(V438&gt;=0.9, "À surveiller", "OK")))</f>
        <v/>
      </c>
    </row>
    <row r="439">
      <c r="I439" s="4" t="n"/>
      <c r="J439" s="4" t="n"/>
      <c r="K439" s="4" t="n"/>
      <c r="L439" s="5" t="n"/>
      <c r="M439" s="5" t="n"/>
      <c r="N439" s="5">
        <f>IF(SUM(L439:M439)&gt;0, SUM(L439:M439), "")</f>
        <v/>
      </c>
      <c r="O439" s="5">
        <f>IF(A439&lt;&gt;"", SUMIFS(Dépenses!$K:$K, Dépenses!$B:$B, A439, Dépenses!$C:$C, "CAPEX"), "")</f>
        <v/>
      </c>
      <c r="P439" s="5">
        <f>IF(A439&lt;&gt;"", SUMIFS(Dépenses!$K:$K, Dépenses!$B:$B, A439, Dépenses!$C:$C, "CAPEX", Dépenses!$L:$L, "Payé"), "")</f>
        <v/>
      </c>
      <c r="Q439" s="5">
        <f>IF(A439&lt;&gt;"", SUMIFS(Dépenses!$K:$K, Dépenses!$B:$B, A439, Dépenses!$C:$C, "OPEX"), "")</f>
        <v/>
      </c>
      <c r="R439" s="5">
        <f>IF(A439&lt;&gt;"", SUMIFS(Dépenses!$K:$K, Dépenses!$B:$B, A439, Dépenses!$C:$C, "OPEX", Dépenses!$L:$L, "Payé"), "")</f>
        <v/>
      </c>
      <c r="S439" s="5">
        <f>IF(SUM(O439,Q439)&gt;0, SUM(O439,Q439), "")</f>
        <v/>
      </c>
      <c r="T439" s="5">
        <f>IF(SUM(P439,R439)&gt;0, SUM(P439,R439), "")</f>
        <v/>
      </c>
      <c r="U439" s="5">
        <f>IF(N439&gt;0, S439-N439, "")</f>
        <v/>
      </c>
      <c r="V439" s="6">
        <f>IF(N439&gt;0, S439/N439, "")</f>
        <v/>
      </c>
      <c r="Y439" s="5" t="n"/>
      <c r="Z439" s="7">
        <f>IF(AND(Y439&gt;0,N439&gt;0), Y439/N439, "")</f>
        <v/>
      </c>
      <c r="AA439" s="7">
        <f>IF(AND(Y439&gt;0,N439&gt;0), N439/(Y439/12), "")</f>
        <v/>
      </c>
      <c r="AB439" s="5">
        <f>IF(N439&gt;0, MAX(N439-S439, 0), "")</f>
        <v/>
      </c>
      <c r="AC439" s="5">
        <f>IF(S439&gt;0, MAX(S439-T439, 0), "")</f>
        <v/>
      </c>
      <c r="AD439">
        <f>IF(V439="", "", IF(V439&gt;1, "Dépassement", IF(V439&gt;=0.9, "À surveiller", "OK")))</f>
        <v/>
      </c>
    </row>
    <row r="440">
      <c r="I440" s="4" t="n"/>
      <c r="J440" s="4" t="n"/>
      <c r="K440" s="4" t="n"/>
      <c r="L440" s="5" t="n"/>
      <c r="M440" s="5" t="n"/>
      <c r="N440" s="5">
        <f>IF(SUM(L440:M440)&gt;0, SUM(L440:M440), "")</f>
        <v/>
      </c>
      <c r="O440" s="5">
        <f>IF(A440&lt;&gt;"", SUMIFS(Dépenses!$K:$K, Dépenses!$B:$B, A440, Dépenses!$C:$C, "CAPEX"), "")</f>
        <v/>
      </c>
      <c r="P440" s="5">
        <f>IF(A440&lt;&gt;"", SUMIFS(Dépenses!$K:$K, Dépenses!$B:$B, A440, Dépenses!$C:$C, "CAPEX", Dépenses!$L:$L, "Payé"), "")</f>
        <v/>
      </c>
      <c r="Q440" s="5">
        <f>IF(A440&lt;&gt;"", SUMIFS(Dépenses!$K:$K, Dépenses!$B:$B, A440, Dépenses!$C:$C, "OPEX"), "")</f>
        <v/>
      </c>
      <c r="R440" s="5">
        <f>IF(A440&lt;&gt;"", SUMIFS(Dépenses!$K:$K, Dépenses!$B:$B, A440, Dépenses!$C:$C, "OPEX", Dépenses!$L:$L, "Payé"), "")</f>
        <v/>
      </c>
      <c r="S440" s="5">
        <f>IF(SUM(O440,Q440)&gt;0, SUM(O440,Q440), "")</f>
        <v/>
      </c>
      <c r="T440" s="5">
        <f>IF(SUM(P440,R440)&gt;0, SUM(P440,R440), "")</f>
        <v/>
      </c>
      <c r="U440" s="5">
        <f>IF(N440&gt;0, S440-N440, "")</f>
        <v/>
      </c>
      <c r="V440" s="6">
        <f>IF(N440&gt;0, S440/N440, "")</f>
        <v/>
      </c>
      <c r="Y440" s="5" t="n"/>
      <c r="Z440" s="7">
        <f>IF(AND(Y440&gt;0,N440&gt;0), Y440/N440, "")</f>
        <v/>
      </c>
      <c r="AA440" s="7">
        <f>IF(AND(Y440&gt;0,N440&gt;0), N440/(Y440/12), "")</f>
        <v/>
      </c>
      <c r="AB440" s="5">
        <f>IF(N440&gt;0, MAX(N440-S440, 0), "")</f>
        <v/>
      </c>
      <c r="AC440" s="5">
        <f>IF(S440&gt;0, MAX(S440-T440, 0), "")</f>
        <v/>
      </c>
      <c r="AD440">
        <f>IF(V440="", "", IF(V440&gt;1, "Dépassement", IF(V440&gt;=0.9, "À surveiller", "OK")))</f>
        <v/>
      </c>
    </row>
    <row r="441">
      <c r="I441" s="4" t="n"/>
      <c r="J441" s="4" t="n"/>
      <c r="K441" s="4" t="n"/>
      <c r="L441" s="5" t="n"/>
      <c r="M441" s="5" t="n"/>
      <c r="N441" s="5">
        <f>IF(SUM(L441:M441)&gt;0, SUM(L441:M441), "")</f>
        <v/>
      </c>
      <c r="O441" s="5">
        <f>IF(A441&lt;&gt;"", SUMIFS(Dépenses!$K:$K, Dépenses!$B:$B, A441, Dépenses!$C:$C, "CAPEX"), "")</f>
        <v/>
      </c>
      <c r="P441" s="5">
        <f>IF(A441&lt;&gt;"", SUMIFS(Dépenses!$K:$K, Dépenses!$B:$B, A441, Dépenses!$C:$C, "CAPEX", Dépenses!$L:$L, "Payé"), "")</f>
        <v/>
      </c>
      <c r="Q441" s="5">
        <f>IF(A441&lt;&gt;"", SUMIFS(Dépenses!$K:$K, Dépenses!$B:$B, A441, Dépenses!$C:$C, "OPEX"), "")</f>
        <v/>
      </c>
      <c r="R441" s="5">
        <f>IF(A441&lt;&gt;"", SUMIFS(Dépenses!$K:$K, Dépenses!$B:$B, A441, Dépenses!$C:$C, "OPEX", Dépenses!$L:$L, "Payé"), "")</f>
        <v/>
      </c>
      <c r="S441" s="5">
        <f>IF(SUM(O441,Q441)&gt;0, SUM(O441,Q441), "")</f>
        <v/>
      </c>
      <c r="T441" s="5">
        <f>IF(SUM(P441,R441)&gt;0, SUM(P441,R441), "")</f>
        <v/>
      </c>
      <c r="U441" s="5">
        <f>IF(N441&gt;0, S441-N441, "")</f>
        <v/>
      </c>
      <c r="V441" s="6">
        <f>IF(N441&gt;0, S441/N441, "")</f>
        <v/>
      </c>
      <c r="Y441" s="5" t="n"/>
      <c r="Z441" s="7">
        <f>IF(AND(Y441&gt;0,N441&gt;0), Y441/N441, "")</f>
        <v/>
      </c>
      <c r="AA441" s="7">
        <f>IF(AND(Y441&gt;0,N441&gt;0), N441/(Y441/12), "")</f>
        <v/>
      </c>
      <c r="AB441" s="5">
        <f>IF(N441&gt;0, MAX(N441-S441, 0), "")</f>
        <v/>
      </c>
      <c r="AC441" s="5">
        <f>IF(S441&gt;0, MAX(S441-T441, 0), "")</f>
        <v/>
      </c>
      <c r="AD441">
        <f>IF(V441="", "", IF(V441&gt;1, "Dépassement", IF(V441&gt;=0.9, "À surveiller", "OK")))</f>
        <v/>
      </c>
    </row>
    <row r="442">
      <c r="I442" s="4" t="n"/>
      <c r="J442" s="4" t="n"/>
      <c r="K442" s="4" t="n"/>
      <c r="L442" s="5" t="n"/>
      <c r="M442" s="5" t="n"/>
      <c r="N442" s="5">
        <f>IF(SUM(L442:M442)&gt;0, SUM(L442:M442), "")</f>
        <v/>
      </c>
      <c r="O442" s="5">
        <f>IF(A442&lt;&gt;"", SUMIFS(Dépenses!$K:$K, Dépenses!$B:$B, A442, Dépenses!$C:$C, "CAPEX"), "")</f>
        <v/>
      </c>
      <c r="P442" s="5">
        <f>IF(A442&lt;&gt;"", SUMIFS(Dépenses!$K:$K, Dépenses!$B:$B, A442, Dépenses!$C:$C, "CAPEX", Dépenses!$L:$L, "Payé"), "")</f>
        <v/>
      </c>
      <c r="Q442" s="5">
        <f>IF(A442&lt;&gt;"", SUMIFS(Dépenses!$K:$K, Dépenses!$B:$B, A442, Dépenses!$C:$C, "OPEX"), "")</f>
        <v/>
      </c>
      <c r="R442" s="5">
        <f>IF(A442&lt;&gt;"", SUMIFS(Dépenses!$K:$K, Dépenses!$B:$B, A442, Dépenses!$C:$C, "OPEX", Dépenses!$L:$L, "Payé"), "")</f>
        <v/>
      </c>
      <c r="S442" s="5">
        <f>IF(SUM(O442,Q442)&gt;0, SUM(O442,Q442), "")</f>
        <v/>
      </c>
      <c r="T442" s="5">
        <f>IF(SUM(P442,R442)&gt;0, SUM(P442,R442), "")</f>
        <v/>
      </c>
      <c r="U442" s="5">
        <f>IF(N442&gt;0, S442-N442, "")</f>
        <v/>
      </c>
      <c r="V442" s="6">
        <f>IF(N442&gt;0, S442/N442, "")</f>
        <v/>
      </c>
      <c r="Y442" s="5" t="n"/>
      <c r="Z442" s="7">
        <f>IF(AND(Y442&gt;0,N442&gt;0), Y442/N442, "")</f>
        <v/>
      </c>
      <c r="AA442" s="7">
        <f>IF(AND(Y442&gt;0,N442&gt;0), N442/(Y442/12), "")</f>
        <v/>
      </c>
      <c r="AB442" s="5">
        <f>IF(N442&gt;0, MAX(N442-S442, 0), "")</f>
        <v/>
      </c>
      <c r="AC442" s="5">
        <f>IF(S442&gt;0, MAX(S442-T442, 0), "")</f>
        <v/>
      </c>
      <c r="AD442">
        <f>IF(V442="", "", IF(V442&gt;1, "Dépassement", IF(V442&gt;=0.9, "À surveiller", "OK")))</f>
        <v/>
      </c>
    </row>
    <row r="443">
      <c r="I443" s="4" t="n"/>
      <c r="J443" s="4" t="n"/>
      <c r="K443" s="4" t="n"/>
      <c r="L443" s="5" t="n"/>
      <c r="M443" s="5" t="n"/>
      <c r="N443" s="5">
        <f>IF(SUM(L443:M443)&gt;0, SUM(L443:M443), "")</f>
        <v/>
      </c>
      <c r="O443" s="5">
        <f>IF(A443&lt;&gt;"", SUMIFS(Dépenses!$K:$K, Dépenses!$B:$B, A443, Dépenses!$C:$C, "CAPEX"), "")</f>
        <v/>
      </c>
      <c r="P443" s="5">
        <f>IF(A443&lt;&gt;"", SUMIFS(Dépenses!$K:$K, Dépenses!$B:$B, A443, Dépenses!$C:$C, "CAPEX", Dépenses!$L:$L, "Payé"), "")</f>
        <v/>
      </c>
      <c r="Q443" s="5">
        <f>IF(A443&lt;&gt;"", SUMIFS(Dépenses!$K:$K, Dépenses!$B:$B, A443, Dépenses!$C:$C, "OPEX"), "")</f>
        <v/>
      </c>
      <c r="R443" s="5">
        <f>IF(A443&lt;&gt;"", SUMIFS(Dépenses!$K:$K, Dépenses!$B:$B, A443, Dépenses!$C:$C, "OPEX", Dépenses!$L:$L, "Payé"), "")</f>
        <v/>
      </c>
      <c r="S443" s="5">
        <f>IF(SUM(O443,Q443)&gt;0, SUM(O443,Q443), "")</f>
        <v/>
      </c>
      <c r="T443" s="5">
        <f>IF(SUM(P443,R443)&gt;0, SUM(P443,R443), "")</f>
        <v/>
      </c>
      <c r="U443" s="5">
        <f>IF(N443&gt;0, S443-N443, "")</f>
        <v/>
      </c>
      <c r="V443" s="6">
        <f>IF(N443&gt;0, S443/N443, "")</f>
        <v/>
      </c>
      <c r="Y443" s="5" t="n"/>
      <c r="Z443" s="7">
        <f>IF(AND(Y443&gt;0,N443&gt;0), Y443/N443, "")</f>
        <v/>
      </c>
      <c r="AA443" s="7">
        <f>IF(AND(Y443&gt;0,N443&gt;0), N443/(Y443/12), "")</f>
        <v/>
      </c>
      <c r="AB443" s="5">
        <f>IF(N443&gt;0, MAX(N443-S443, 0), "")</f>
        <v/>
      </c>
      <c r="AC443" s="5">
        <f>IF(S443&gt;0, MAX(S443-T443, 0), "")</f>
        <v/>
      </c>
      <c r="AD443">
        <f>IF(V443="", "", IF(V443&gt;1, "Dépassement", IF(V443&gt;=0.9, "À surveiller", "OK")))</f>
        <v/>
      </c>
    </row>
    <row r="444">
      <c r="I444" s="4" t="n"/>
      <c r="J444" s="4" t="n"/>
      <c r="K444" s="4" t="n"/>
      <c r="L444" s="5" t="n"/>
      <c r="M444" s="5" t="n"/>
      <c r="N444" s="5">
        <f>IF(SUM(L444:M444)&gt;0, SUM(L444:M444), "")</f>
        <v/>
      </c>
      <c r="O444" s="5">
        <f>IF(A444&lt;&gt;"", SUMIFS(Dépenses!$K:$K, Dépenses!$B:$B, A444, Dépenses!$C:$C, "CAPEX"), "")</f>
        <v/>
      </c>
      <c r="P444" s="5">
        <f>IF(A444&lt;&gt;"", SUMIFS(Dépenses!$K:$K, Dépenses!$B:$B, A444, Dépenses!$C:$C, "CAPEX", Dépenses!$L:$L, "Payé"), "")</f>
        <v/>
      </c>
      <c r="Q444" s="5">
        <f>IF(A444&lt;&gt;"", SUMIFS(Dépenses!$K:$K, Dépenses!$B:$B, A444, Dépenses!$C:$C, "OPEX"), "")</f>
        <v/>
      </c>
      <c r="R444" s="5">
        <f>IF(A444&lt;&gt;"", SUMIFS(Dépenses!$K:$K, Dépenses!$B:$B, A444, Dépenses!$C:$C, "OPEX", Dépenses!$L:$L, "Payé"), "")</f>
        <v/>
      </c>
      <c r="S444" s="5">
        <f>IF(SUM(O444,Q444)&gt;0, SUM(O444,Q444), "")</f>
        <v/>
      </c>
      <c r="T444" s="5">
        <f>IF(SUM(P444,R444)&gt;0, SUM(P444,R444), "")</f>
        <v/>
      </c>
      <c r="U444" s="5">
        <f>IF(N444&gt;0, S444-N444, "")</f>
        <v/>
      </c>
      <c r="V444" s="6">
        <f>IF(N444&gt;0, S444/N444, "")</f>
        <v/>
      </c>
      <c r="Y444" s="5" t="n"/>
      <c r="Z444" s="7">
        <f>IF(AND(Y444&gt;0,N444&gt;0), Y444/N444, "")</f>
        <v/>
      </c>
      <c r="AA444" s="7">
        <f>IF(AND(Y444&gt;0,N444&gt;0), N444/(Y444/12), "")</f>
        <v/>
      </c>
      <c r="AB444" s="5">
        <f>IF(N444&gt;0, MAX(N444-S444, 0), "")</f>
        <v/>
      </c>
      <c r="AC444" s="5">
        <f>IF(S444&gt;0, MAX(S444-T444, 0), "")</f>
        <v/>
      </c>
      <c r="AD444">
        <f>IF(V444="", "", IF(V444&gt;1, "Dépassement", IF(V444&gt;=0.9, "À surveiller", "OK")))</f>
        <v/>
      </c>
    </row>
    <row r="445">
      <c r="I445" s="4" t="n"/>
      <c r="J445" s="4" t="n"/>
      <c r="K445" s="4" t="n"/>
      <c r="L445" s="5" t="n"/>
      <c r="M445" s="5" t="n"/>
      <c r="N445" s="5">
        <f>IF(SUM(L445:M445)&gt;0, SUM(L445:M445), "")</f>
        <v/>
      </c>
      <c r="O445" s="5">
        <f>IF(A445&lt;&gt;"", SUMIFS(Dépenses!$K:$K, Dépenses!$B:$B, A445, Dépenses!$C:$C, "CAPEX"), "")</f>
        <v/>
      </c>
      <c r="P445" s="5">
        <f>IF(A445&lt;&gt;"", SUMIFS(Dépenses!$K:$K, Dépenses!$B:$B, A445, Dépenses!$C:$C, "CAPEX", Dépenses!$L:$L, "Payé"), "")</f>
        <v/>
      </c>
      <c r="Q445" s="5">
        <f>IF(A445&lt;&gt;"", SUMIFS(Dépenses!$K:$K, Dépenses!$B:$B, A445, Dépenses!$C:$C, "OPEX"), "")</f>
        <v/>
      </c>
      <c r="R445" s="5">
        <f>IF(A445&lt;&gt;"", SUMIFS(Dépenses!$K:$K, Dépenses!$B:$B, A445, Dépenses!$C:$C, "OPEX", Dépenses!$L:$L, "Payé"), "")</f>
        <v/>
      </c>
      <c r="S445" s="5">
        <f>IF(SUM(O445,Q445)&gt;0, SUM(O445,Q445), "")</f>
        <v/>
      </c>
      <c r="T445" s="5">
        <f>IF(SUM(P445,R445)&gt;0, SUM(P445,R445), "")</f>
        <v/>
      </c>
      <c r="U445" s="5">
        <f>IF(N445&gt;0, S445-N445, "")</f>
        <v/>
      </c>
      <c r="V445" s="6">
        <f>IF(N445&gt;0, S445/N445, "")</f>
        <v/>
      </c>
      <c r="Y445" s="5" t="n"/>
      <c r="Z445" s="7">
        <f>IF(AND(Y445&gt;0,N445&gt;0), Y445/N445, "")</f>
        <v/>
      </c>
      <c r="AA445" s="7">
        <f>IF(AND(Y445&gt;0,N445&gt;0), N445/(Y445/12), "")</f>
        <v/>
      </c>
      <c r="AB445" s="5">
        <f>IF(N445&gt;0, MAX(N445-S445, 0), "")</f>
        <v/>
      </c>
      <c r="AC445" s="5">
        <f>IF(S445&gt;0, MAX(S445-T445, 0), "")</f>
        <v/>
      </c>
      <c r="AD445">
        <f>IF(V445="", "", IF(V445&gt;1, "Dépassement", IF(V445&gt;=0.9, "À surveiller", "OK")))</f>
        <v/>
      </c>
    </row>
    <row r="446">
      <c r="I446" s="4" t="n"/>
      <c r="J446" s="4" t="n"/>
      <c r="K446" s="4" t="n"/>
      <c r="L446" s="5" t="n"/>
      <c r="M446" s="5" t="n"/>
      <c r="N446" s="5">
        <f>IF(SUM(L446:M446)&gt;0, SUM(L446:M446), "")</f>
        <v/>
      </c>
      <c r="O446" s="5">
        <f>IF(A446&lt;&gt;"", SUMIFS(Dépenses!$K:$K, Dépenses!$B:$B, A446, Dépenses!$C:$C, "CAPEX"), "")</f>
        <v/>
      </c>
      <c r="P446" s="5">
        <f>IF(A446&lt;&gt;"", SUMIFS(Dépenses!$K:$K, Dépenses!$B:$B, A446, Dépenses!$C:$C, "CAPEX", Dépenses!$L:$L, "Payé"), "")</f>
        <v/>
      </c>
      <c r="Q446" s="5">
        <f>IF(A446&lt;&gt;"", SUMIFS(Dépenses!$K:$K, Dépenses!$B:$B, A446, Dépenses!$C:$C, "OPEX"), "")</f>
        <v/>
      </c>
      <c r="R446" s="5">
        <f>IF(A446&lt;&gt;"", SUMIFS(Dépenses!$K:$K, Dépenses!$B:$B, A446, Dépenses!$C:$C, "OPEX", Dépenses!$L:$L, "Payé"), "")</f>
        <v/>
      </c>
      <c r="S446" s="5">
        <f>IF(SUM(O446,Q446)&gt;0, SUM(O446,Q446), "")</f>
        <v/>
      </c>
      <c r="T446" s="5">
        <f>IF(SUM(P446,R446)&gt;0, SUM(P446,R446), "")</f>
        <v/>
      </c>
      <c r="U446" s="5">
        <f>IF(N446&gt;0, S446-N446, "")</f>
        <v/>
      </c>
      <c r="V446" s="6">
        <f>IF(N446&gt;0, S446/N446, "")</f>
        <v/>
      </c>
      <c r="Y446" s="5" t="n"/>
      <c r="Z446" s="7">
        <f>IF(AND(Y446&gt;0,N446&gt;0), Y446/N446, "")</f>
        <v/>
      </c>
      <c r="AA446" s="7">
        <f>IF(AND(Y446&gt;0,N446&gt;0), N446/(Y446/12), "")</f>
        <v/>
      </c>
      <c r="AB446" s="5">
        <f>IF(N446&gt;0, MAX(N446-S446, 0), "")</f>
        <v/>
      </c>
      <c r="AC446" s="5">
        <f>IF(S446&gt;0, MAX(S446-T446, 0), "")</f>
        <v/>
      </c>
      <c r="AD446">
        <f>IF(V446="", "", IF(V446&gt;1, "Dépassement", IF(V446&gt;=0.9, "À surveiller", "OK")))</f>
        <v/>
      </c>
    </row>
    <row r="447">
      <c r="I447" s="4" t="n"/>
      <c r="J447" s="4" t="n"/>
      <c r="K447" s="4" t="n"/>
      <c r="L447" s="5" t="n"/>
      <c r="M447" s="5" t="n"/>
      <c r="N447" s="5">
        <f>IF(SUM(L447:M447)&gt;0, SUM(L447:M447), "")</f>
        <v/>
      </c>
      <c r="O447" s="5">
        <f>IF(A447&lt;&gt;"", SUMIFS(Dépenses!$K:$K, Dépenses!$B:$B, A447, Dépenses!$C:$C, "CAPEX"), "")</f>
        <v/>
      </c>
      <c r="P447" s="5">
        <f>IF(A447&lt;&gt;"", SUMIFS(Dépenses!$K:$K, Dépenses!$B:$B, A447, Dépenses!$C:$C, "CAPEX", Dépenses!$L:$L, "Payé"), "")</f>
        <v/>
      </c>
      <c r="Q447" s="5">
        <f>IF(A447&lt;&gt;"", SUMIFS(Dépenses!$K:$K, Dépenses!$B:$B, A447, Dépenses!$C:$C, "OPEX"), "")</f>
        <v/>
      </c>
      <c r="R447" s="5">
        <f>IF(A447&lt;&gt;"", SUMIFS(Dépenses!$K:$K, Dépenses!$B:$B, A447, Dépenses!$C:$C, "OPEX", Dépenses!$L:$L, "Payé"), "")</f>
        <v/>
      </c>
      <c r="S447" s="5">
        <f>IF(SUM(O447,Q447)&gt;0, SUM(O447,Q447), "")</f>
        <v/>
      </c>
      <c r="T447" s="5">
        <f>IF(SUM(P447,R447)&gt;0, SUM(P447,R447), "")</f>
        <v/>
      </c>
      <c r="U447" s="5">
        <f>IF(N447&gt;0, S447-N447, "")</f>
        <v/>
      </c>
      <c r="V447" s="6">
        <f>IF(N447&gt;0, S447/N447, "")</f>
        <v/>
      </c>
      <c r="Y447" s="5" t="n"/>
      <c r="Z447" s="7">
        <f>IF(AND(Y447&gt;0,N447&gt;0), Y447/N447, "")</f>
        <v/>
      </c>
      <c r="AA447" s="7">
        <f>IF(AND(Y447&gt;0,N447&gt;0), N447/(Y447/12), "")</f>
        <v/>
      </c>
      <c r="AB447" s="5">
        <f>IF(N447&gt;0, MAX(N447-S447, 0), "")</f>
        <v/>
      </c>
      <c r="AC447" s="5">
        <f>IF(S447&gt;0, MAX(S447-T447, 0), "")</f>
        <v/>
      </c>
      <c r="AD447">
        <f>IF(V447="", "", IF(V447&gt;1, "Dépassement", IF(V447&gt;=0.9, "À surveiller", "OK")))</f>
        <v/>
      </c>
    </row>
    <row r="448">
      <c r="I448" s="4" t="n"/>
      <c r="J448" s="4" t="n"/>
      <c r="K448" s="4" t="n"/>
      <c r="L448" s="5" t="n"/>
      <c r="M448" s="5" t="n"/>
      <c r="N448" s="5">
        <f>IF(SUM(L448:M448)&gt;0, SUM(L448:M448), "")</f>
        <v/>
      </c>
      <c r="O448" s="5">
        <f>IF(A448&lt;&gt;"", SUMIFS(Dépenses!$K:$K, Dépenses!$B:$B, A448, Dépenses!$C:$C, "CAPEX"), "")</f>
        <v/>
      </c>
      <c r="P448" s="5">
        <f>IF(A448&lt;&gt;"", SUMIFS(Dépenses!$K:$K, Dépenses!$B:$B, A448, Dépenses!$C:$C, "CAPEX", Dépenses!$L:$L, "Payé"), "")</f>
        <v/>
      </c>
      <c r="Q448" s="5">
        <f>IF(A448&lt;&gt;"", SUMIFS(Dépenses!$K:$K, Dépenses!$B:$B, A448, Dépenses!$C:$C, "OPEX"), "")</f>
        <v/>
      </c>
      <c r="R448" s="5">
        <f>IF(A448&lt;&gt;"", SUMIFS(Dépenses!$K:$K, Dépenses!$B:$B, A448, Dépenses!$C:$C, "OPEX", Dépenses!$L:$L, "Payé"), "")</f>
        <v/>
      </c>
      <c r="S448" s="5">
        <f>IF(SUM(O448,Q448)&gt;0, SUM(O448,Q448), "")</f>
        <v/>
      </c>
      <c r="T448" s="5">
        <f>IF(SUM(P448,R448)&gt;0, SUM(P448,R448), "")</f>
        <v/>
      </c>
      <c r="U448" s="5">
        <f>IF(N448&gt;0, S448-N448, "")</f>
        <v/>
      </c>
      <c r="V448" s="6">
        <f>IF(N448&gt;0, S448/N448, "")</f>
        <v/>
      </c>
      <c r="Y448" s="5" t="n"/>
      <c r="Z448" s="7">
        <f>IF(AND(Y448&gt;0,N448&gt;0), Y448/N448, "")</f>
        <v/>
      </c>
      <c r="AA448" s="7">
        <f>IF(AND(Y448&gt;0,N448&gt;0), N448/(Y448/12), "")</f>
        <v/>
      </c>
      <c r="AB448" s="5">
        <f>IF(N448&gt;0, MAX(N448-S448, 0), "")</f>
        <v/>
      </c>
      <c r="AC448" s="5">
        <f>IF(S448&gt;0, MAX(S448-T448, 0), "")</f>
        <v/>
      </c>
      <c r="AD448">
        <f>IF(V448="", "", IF(V448&gt;1, "Dépassement", IF(V448&gt;=0.9, "À surveiller", "OK")))</f>
        <v/>
      </c>
    </row>
    <row r="449">
      <c r="I449" s="4" t="n"/>
      <c r="J449" s="4" t="n"/>
      <c r="K449" s="4" t="n"/>
      <c r="L449" s="5" t="n"/>
      <c r="M449" s="5" t="n"/>
      <c r="N449" s="5">
        <f>IF(SUM(L449:M449)&gt;0, SUM(L449:M449), "")</f>
        <v/>
      </c>
      <c r="O449" s="5">
        <f>IF(A449&lt;&gt;"", SUMIFS(Dépenses!$K:$K, Dépenses!$B:$B, A449, Dépenses!$C:$C, "CAPEX"), "")</f>
        <v/>
      </c>
      <c r="P449" s="5">
        <f>IF(A449&lt;&gt;"", SUMIFS(Dépenses!$K:$K, Dépenses!$B:$B, A449, Dépenses!$C:$C, "CAPEX", Dépenses!$L:$L, "Payé"), "")</f>
        <v/>
      </c>
      <c r="Q449" s="5">
        <f>IF(A449&lt;&gt;"", SUMIFS(Dépenses!$K:$K, Dépenses!$B:$B, A449, Dépenses!$C:$C, "OPEX"), "")</f>
        <v/>
      </c>
      <c r="R449" s="5">
        <f>IF(A449&lt;&gt;"", SUMIFS(Dépenses!$K:$K, Dépenses!$B:$B, A449, Dépenses!$C:$C, "OPEX", Dépenses!$L:$L, "Payé"), "")</f>
        <v/>
      </c>
      <c r="S449" s="5">
        <f>IF(SUM(O449,Q449)&gt;0, SUM(O449,Q449), "")</f>
        <v/>
      </c>
      <c r="T449" s="5">
        <f>IF(SUM(P449,R449)&gt;0, SUM(P449,R449), "")</f>
        <v/>
      </c>
      <c r="U449" s="5">
        <f>IF(N449&gt;0, S449-N449, "")</f>
        <v/>
      </c>
      <c r="V449" s="6">
        <f>IF(N449&gt;0, S449/N449, "")</f>
        <v/>
      </c>
      <c r="Y449" s="5" t="n"/>
      <c r="Z449" s="7">
        <f>IF(AND(Y449&gt;0,N449&gt;0), Y449/N449, "")</f>
        <v/>
      </c>
      <c r="AA449" s="7">
        <f>IF(AND(Y449&gt;0,N449&gt;0), N449/(Y449/12), "")</f>
        <v/>
      </c>
      <c r="AB449" s="5">
        <f>IF(N449&gt;0, MAX(N449-S449, 0), "")</f>
        <v/>
      </c>
      <c r="AC449" s="5">
        <f>IF(S449&gt;0, MAX(S449-T449, 0), "")</f>
        <v/>
      </c>
      <c r="AD449">
        <f>IF(V449="", "", IF(V449&gt;1, "Dépassement", IF(V449&gt;=0.9, "À surveiller", "OK")))</f>
        <v/>
      </c>
    </row>
    <row r="450">
      <c r="I450" s="4" t="n"/>
      <c r="J450" s="4" t="n"/>
      <c r="K450" s="4" t="n"/>
      <c r="L450" s="5" t="n"/>
      <c r="M450" s="5" t="n"/>
      <c r="N450" s="5">
        <f>IF(SUM(L450:M450)&gt;0, SUM(L450:M450), "")</f>
        <v/>
      </c>
      <c r="O450" s="5">
        <f>IF(A450&lt;&gt;"", SUMIFS(Dépenses!$K:$K, Dépenses!$B:$B, A450, Dépenses!$C:$C, "CAPEX"), "")</f>
        <v/>
      </c>
      <c r="P450" s="5">
        <f>IF(A450&lt;&gt;"", SUMIFS(Dépenses!$K:$K, Dépenses!$B:$B, A450, Dépenses!$C:$C, "CAPEX", Dépenses!$L:$L, "Payé"), "")</f>
        <v/>
      </c>
      <c r="Q450" s="5">
        <f>IF(A450&lt;&gt;"", SUMIFS(Dépenses!$K:$K, Dépenses!$B:$B, A450, Dépenses!$C:$C, "OPEX"), "")</f>
        <v/>
      </c>
      <c r="R450" s="5">
        <f>IF(A450&lt;&gt;"", SUMIFS(Dépenses!$K:$K, Dépenses!$B:$B, A450, Dépenses!$C:$C, "OPEX", Dépenses!$L:$L, "Payé"), "")</f>
        <v/>
      </c>
      <c r="S450" s="5">
        <f>IF(SUM(O450,Q450)&gt;0, SUM(O450,Q450), "")</f>
        <v/>
      </c>
      <c r="T450" s="5">
        <f>IF(SUM(P450,R450)&gt;0, SUM(P450,R450), "")</f>
        <v/>
      </c>
      <c r="U450" s="5">
        <f>IF(N450&gt;0, S450-N450, "")</f>
        <v/>
      </c>
      <c r="V450" s="6">
        <f>IF(N450&gt;0, S450/N450, "")</f>
        <v/>
      </c>
      <c r="Y450" s="5" t="n"/>
      <c r="Z450" s="7">
        <f>IF(AND(Y450&gt;0,N450&gt;0), Y450/N450, "")</f>
        <v/>
      </c>
      <c r="AA450" s="7">
        <f>IF(AND(Y450&gt;0,N450&gt;0), N450/(Y450/12), "")</f>
        <v/>
      </c>
      <c r="AB450" s="5">
        <f>IF(N450&gt;0, MAX(N450-S450, 0), "")</f>
        <v/>
      </c>
      <c r="AC450" s="5">
        <f>IF(S450&gt;0, MAX(S450-T450, 0), "")</f>
        <v/>
      </c>
      <c r="AD450">
        <f>IF(V450="", "", IF(V450&gt;1, "Dépassement", IF(V450&gt;=0.9, "À surveiller", "OK")))</f>
        <v/>
      </c>
    </row>
    <row r="451">
      <c r="I451" s="4" t="n"/>
      <c r="J451" s="4" t="n"/>
      <c r="K451" s="4" t="n"/>
      <c r="L451" s="5" t="n"/>
      <c r="M451" s="5" t="n"/>
      <c r="N451" s="5">
        <f>IF(SUM(L451:M451)&gt;0, SUM(L451:M451), "")</f>
        <v/>
      </c>
      <c r="O451" s="5">
        <f>IF(A451&lt;&gt;"", SUMIFS(Dépenses!$K:$K, Dépenses!$B:$B, A451, Dépenses!$C:$C, "CAPEX"), "")</f>
        <v/>
      </c>
      <c r="P451" s="5">
        <f>IF(A451&lt;&gt;"", SUMIFS(Dépenses!$K:$K, Dépenses!$B:$B, A451, Dépenses!$C:$C, "CAPEX", Dépenses!$L:$L, "Payé"), "")</f>
        <v/>
      </c>
      <c r="Q451" s="5">
        <f>IF(A451&lt;&gt;"", SUMIFS(Dépenses!$K:$K, Dépenses!$B:$B, A451, Dépenses!$C:$C, "OPEX"), "")</f>
        <v/>
      </c>
      <c r="R451" s="5">
        <f>IF(A451&lt;&gt;"", SUMIFS(Dépenses!$K:$K, Dépenses!$B:$B, A451, Dépenses!$C:$C, "OPEX", Dépenses!$L:$L, "Payé"), "")</f>
        <v/>
      </c>
      <c r="S451" s="5">
        <f>IF(SUM(O451,Q451)&gt;0, SUM(O451,Q451), "")</f>
        <v/>
      </c>
      <c r="T451" s="5">
        <f>IF(SUM(P451,R451)&gt;0, SUM(P451,R451), "")</f>
        <v/>
      </c>
      <c r="U451" s="5">
        <f>IF(N451&gt;0, S451-N451, "")</f>
        <v/>
      </c>
      <c r="V451" s="6">
        <f>IF(N451&gt;0, S451/N451, "")</f>
        <v/>
      </c>
      <c r="Y451" s="5" t="n"/>
      <c r="Z451" s="7">
        <f>IF(AND(Y451&gt;0,N451&gt;0), Y451/N451, "")</f>
        <v/>
      </c>
      <c r="AA451" s="7">
        <f>IF(AND(Y451&gt;0,N451&gt;0), N451/(Y451/12), "")</f>
        <v/>
      </c>
      <c r="AB451" s="5">
        <f>IF(N451&gt;0, MAX(N451-S451, 0), "")</f>
        <v/>
      </c>
      <c r="AC451" s="5">
        <f>IF(S451&gt;0, MAX(S451-T451, 0), "")</f>
        <v/>
      </c>
      <c r="AD451">
        <f>IF(V451="", "", IF(V451&gt;1, "Dépassement", IF(V451&gt;=0.9, "À surveiller", "OK")))</f>
        <v/>
      </c>
    </row>
    <row r="452">
      <c r="I452" s="4" t="n"/>
      <c r="J452" s="4" t="n"/>
      <c r="K452" s="4" t="n"/>
      <c r="L452" s="5" t="n"/>
      <c r="M452" s="5" t="n"/>
      <c r="N452" s="5">
        <f>IF(SUM(L452:M452)&gt;0, SUM(L452:M452), "")</f>
        <v/>
      </c>
      <c r="O452" s="5">
        <f>IF(A452&lt;&gt;"", SUMIFS(Dépenses!$K:$K, Dépenses!$B:$B, A452, Dépenses!$C:$C, "CAPEX"), "")</f>
        <v/>
      </c>
      <c r="P452" s="5">
        <f>IF(A452&lt;&gt;"", SUMIFS(Dépenses!$K:$K, Dépenses!$B:$B, A452, Dépenses!$C:$C, "CAPEX", Dépenses!$L:$L, "Payé"), "")</f>
        <v/>
      </c>
      <c r="Q452" s="5">
        <f>IF(A452&lt;&gt;"", SUMIFS(Dépenses!$K:$K, Dépenses!$B:$B, A452, Dépenses!$C:$C, "OPEX"), "")</f>
        <v/>
      </c>
      <c r="R452" s="5">
        <f>IF(A452&lt;&gt;"", SUMIFS(Dépenses!$K:$K, Dépenses!$B:$B, A452, Dépenses!$C:$C, "OPEX", Dépenses!$L:$L, "Payé"), "")</f>
        <v/>
      </c>
      <c r="S452" s="5">
        <f>IF(SUM(O452,Q452)&gt;0, SUM(O452,Q452), "")</f>
        <v/>
      </c>
      <c r="T452" s="5">
        <f>IF(SUM(P452,R452)&gt;0, SUM(P452,R452), "")</f>
        <v/>
      </c>
      <c r="U452" s="5">
        <f>IF(N452&gt;0, S452-N452, "")</f>
        <v/>
      </c>
      <c r="V452" s="6">
        <f>IF(N452&gt;0, S452/N452, "")</f>
        <v/>
      </c>
      <c r="Y452" s="5" t="n"/>
      <c r="Z452" s="7">
        <f>IF(AND(Y452&gt;0,N452&gt;0), Y452/N452, "")</f>
        <v/>
      </c>
      <c r="AA452" s="7">
        <f>IF(AND(Y452&gt;0,N452&gt;0), N452/(Y452/12), "")</f>
        <v/>
      </c>
      <c r="AB452" s="5">
        <f>IF(N452&gt;0, MAX(N452-S452, 0), "")</f>
        <v/>
      </c>
      <c r="AC452" s="5">
        <f>IF(S452&gt;0, MAX(S452-T452, 0), "")</f>
        <v/>
      </c>
      <c r="AD452">
        <f>IF(V452="", "", IF(V452&gt;1, "Dépassement", IF(V452&gt;=0.9, "À surveiller", "OK")))</f>
        <v/>
      </c>
    </row>
    <row r="453">
      <c r="I453" s="4" t="n"/>
      <c r="J453" s="4" t="n"/>
      <c r="K453" s="4" t="n"/>
      <c r="L453" s="5" t="n"/>
      <c r="M453" s="5" t="n"/>
      <c r="N453" s="5">
        <f>IF(SUM(L453:M453)&gt;0, SUM(L453:M453), "")</f>
        <v/>
      </c>
      <c r="O453" s="5">
        <f>IF(A453&lt;&gt;"", SUMIFS(Dépenses!$K:$K, Dépenses!$B:$B, A453, Dépenses!$C:$C, "CAPEX"), "")</f>
        <v/>
      </c>
      <c r="P453" s="5">
        <f>IF(A453&lt;&gt;"", SUMIFS(Dépenses!$K:$K, Dépenses!$B:$B, A453, Dépenses!$C:$C, "CAPEX", Dépenses!$L:$L, "Payé"), "")</f>
        <v/>
      </c>
      <c r="Q453" s="5">
        <f>IF(A453&lt;&gt;"", SUMIFS(Dépenses!$K:$K, Dépenses!$B:$B, A453, Dépenses!$C:$C, "OPEX"), "")</f>
        <v/>
      </c>
      <c r="R453" s="5">
        <f>IF(A453&lt;&gt;"", SUMIFS(Dépenses!$K:$K, Dépenses!$B:$B, A453, Dépenses!$C:$C, "OPEX", Dépenses!$L:$L, "Payé"), "")</f>
        <v/>
      </c>
      <c r="S453" s="5">
        <f>IF(SUM(O453,Q453)&gt;0, SUM(O453,Q453), "")</f>
        <v/>
      </c>
      <c r="T453" s="5">
        <f>IF(SUM(P453,R453)&gt;0, SUM(P453,R453), "")</f>
        <v/>
      </c>
      <c r="U453" s="5">
        <f>IF(N453&gt;0, S453-N453, "")</f>
        <v/>
      </c>
      <c r="V453" s="6">
        <f>IF(N453&gt;0, S453/N453, "")</f>
        <v/>
      </c>
      <c r="Y453" s="5" t="n"/>
      <c r="Z453" s="7">
        <f>IF(AND(Y453&gt;0,N453&gt;0), Y453/N453, "")</f>
        <v/>
      </c>
      <c r="AA453" s="7">
        <f>IF(AND(Y453&gt;0,N453&gt;0), N453/(Y453/12), "")</f>
        <v/>
      </c>
      <c r="AB453" s="5">
        <f>IF(N453&gt;0, MAX(N453-S453, 0), "")</f>
        <v/>
      </c>
      <c r="AC453" s="5">
        <f>IF(S453&gt;0, MAX(S453-T453, 0), "")</f>
        <v/>
      </c>
      <c r="AD453">
        <f>IF(V453="", "", IF(V453&gt;1, "Dépassement", IF(V453&gt;=0.9, "À surveiller", "OK")))</f>
        <v/>
      </c>
    </row>
    <row r="454">
      <c r="I454" s="4" t="n"/>
      <c r="J454" s="4" t="n"/>
      <c r="K454" s="4" t="n"/>
      <c r="L454" s="5" t="n"/>
      <c r="M454" s="5" t="n"/>
      <c r="N454" s="5">
        <f>IF(SUM(L454:M454)&gt;0, SUM(L454:M454), "")</f>
        <v/>
      </c>
      <c r="O454" s="5">
        <f>IF(A454&lt;&gt;"", SUMIFS(Dépenses!$K:$K, Dépenses!$B:$B, A454, Dépenses!$C:$C, "CAPEX"), "")</f>
        <v/>
      </c>
      <c r="P454" s="5">
        <f>IF(A454&lt;&gt;"", SUMIFS(Dépenses!$K:$K, Dépenses!$B:$B, A454, Dépenses!$C:$C, "CAPEX", Dépenses!$L:$L, "Payé"), "")</f>
        <v/>
      </c>
      <c r="Q454" s="5">
        <f>IF(A454&lt;&gt;"", SUMIFS(Dépenses!$K:$K, Dépenses!$B:$B, A454, Dépenses!$C:$C, "OPEX"), "")</f>
        <v/>
      </c>
      <c r="R454" s="5">
        <f>IF(A454&lt;&gt;"", SUMIFS(Dépenses!$K:$K, Dépenses!$B:$B, A454, Dépenses!$C:$C, "OPEX", Dépenses!$L:$L, "Payé"), "")</f>
        <v/>
      </c>
      <c r="S454" s="5">
        <f>IF(SUM(O454,Q454)&gt;0, SUM(O454,Q454), "")</f>
        <v/>
      </c>
      <c r="T454" s="5">
        <f>IF(SUM(P454,R454)&gt;0, SUM(P454,R454), "")</f>
        <v/>
      </c>
      <c r="U454" s="5">
        <f>IF(N454&gt;0, S454-N454, "")</f>
        <v/>
      </c>
      <c r="V454" s="6">
        <f>IF(N454&gt;0, S454/N454, "")</f>
        <v/>
      </c>
      <c r="Y454" s="5" t="n"/>
      <c r="Z454" s="7">
        <f>IF(AND(Y454&gt;0,N454&gt;0), Y454/N454, "")</f>
        <v/>
      </c>
      <c r="AA454" s="7">
        <f>IF(AND(Y454&gt;0,N454&gt;0), N454/(Y454/12), "")</f>
        <v/>
      </c>
      <c r="AB454" s="5">
        <f>IF(N454&gt;0, MAX(N454-S454, 0), "")</f>
        <v/>
      </c>
      <c r="AC454" s="5">
        <f>IF(S454&gt;0, MAX(S454-T454, 0), "")</f>
        <v/>
      </c>
      <c r="AD454">
        <f>IF(V454="", "", IF(V454&gt;1, "Dépassement", IF(V454&gt;=0.9, "À surveiller", "OK")))</f>
        <v/>
      </c>
    </row>
    <row r="455">
      <c r="I455" s="4" t="n"/>
      <c r="J455" s="4" t="n"/>
      <c r="K455" s="4" t="n"/>
      <c r="L455" s="5" t="n"/>
      <c r="M455" s="5" t="n"/>
      <c r="N455" s="5">
        <f>IF(SUM(L455:M455)&gt;0, SUM(L455:M455), "")</f>
        <v/>
      </c>
      <c r="O455" s="5">
        <f>IF(A455&lt;&gt;"", SUMIFS(Dépenses!$K:$K, Dépenses!$B:$B, A455, Dépenses!$C:$C, "CAPEX"), "")</f>
        <v/>
      </c>
      <c r="P455" s="5">
        <f>IF(A455&lt;&gt;"", SUMIFS(Dépenses!$K:$K, Dépenses!$B:$B, A455, Dépenses!$C:$C, "CAPEX", Dépenses!$L:$L, "Payé"), "")</f>
        <v/>
      </c>
      <c r="Q455" s="5">
        <f>IF(A455&lt;&gt;"", SUMIFS(Dépenses!$K:$K, Dépenses!$B:$B, A455, Dépenses!$C:$C, "OPEX"), "")</f>
        <v/>
      </c>
      <c r="R455" s="5">
        <f>IF(A455&lt;&gt;"", SUMIFS(Dépenses!$K:$K, Dépenses!$B:$B, A455, Dépenses!$C:$C, "OPEX", Dépenses!$L:$L, "Payé"), "")</f>
        <v/>
      </c>
      <c r="S455" s="5">
        <f>IF(SUM(O455,Q455)&gt;0, SUM(O455,Q455), "")</f>
        <v/>
      </c>
      <c r="T455" s="5">
        <f>IF(SUM(P455,R455)&gt;0, SUM(P455,R455), "")</f>
        <v/>
      </c>
      <c r="U455" s="5">
        <f>IF(N455&gt;0, S455-N455, "")</f>
        <v/>
      </c>
      <c r="V455" s="6">
        <f>IF(N455&gt;0, S455/N455, "")</f>
        <v/>
      </c>
      <c r="Y455" s="5" t="n"/>
      <c r="Z455" s="7">
        <f>IF(AND(Y455&gt;0,N455&gt;0), Y455/N455, "")</f>
        <v/>
      </c>
      <c r="AA455" s="7">
        <f>IF(AND(Y455&gt;0,N455&gt;0), N455/(Y455/12), "")</f>
        <v/>
      </c>
      <c r="AB455" s="5">
        <f>IF(N455&gt;0, MAX(N455-S455, 0), "")</f>
        <v/>
      </c>
      <c r="AC455" s="5">
        <f>IF(S455&gt;0, MAX(S455-T455, 0), "")</f>
        <v/>
      </c>
      <c r="AD455">
        <f>IF(V455="", "", IF(V455&gt;1, "Dépassement", IF(V455&gt;=0.9, "À surveiller", "OK")))</f>
        <v/>
      </c>
    </row>
    <row r="456">
      <c r="I456" s="4" t="n"/>
      <c r="J456" s="4" t="n"/>
      <c r="K456" s="4" t="n"/>
      <c r="L456" s="5" t="n"/>
      <c r="M456" s="5" t="n"/>
      <c r="N456" s="5">
        <f>IF(SUM(L456:M456)&gt;0, SUM(L456:M456), "")</f>
        <v/>
      </c>
      <c r="O456" s="5">
        <f>IF(A456&lt;&gt;"", SUMIFS(Dépenses!$K:$K, Dépenses!$B:$B, A456, Dépenses!$C:$C, "CAPEX"), "")</f>
        <v/>
      </c>
      <c r="P456" s="5">
        <f>IF(A456&lt;&gt;"", SUMIFS(Dépenses!$K:$K, Dépenses!$B:$B, A456, Dépenses!$C:$C, "CAPEX", Dépenses!$L:$L, "Payé"), "")</f>
        <v/>
      </c>
      <c r="Q456" s="5">
        <f>IF(A456&lt;&gt;"", SUMIFS(Dépenses!$K:$K, Dépenses!$B:$B, A456, Dépenses!$C:$C, "OPEX"), "")</f>
        <v/>
      </c>
      <c r="R456" s="5">
        <f>IF(A456&lt;&gt;"", SUMIFS(Dépenses!$K:$K, Dépenses!$B:$B, A456, Dépenses!$C:$C, "OPEX", Dépenses!$L:$L, "Payé"), "")</f>
        <v/>
      </c>
      <c r="S456" s="5">
        <f>IF(SUM(O456,Q456)&gt;0, SUM(O456,Q456), "")</f>
        <v/>
      </c>
      <c r="T456" s="5">
        <f>IF(SUM(P456,R456)&gt;0, SUM(P456,R456), "")</f>
        <v/>
      </c>
      <c r="U456" s="5">
        <f>IF(N456&gt;0, S456-N456, "")</f>
        <v/>
      </c>
      <c r="V456" s="6">
        <f>IF(N456&gt;0, S456/N456, "")</f>
        <v/>
      </c>
      <c r="Y456" s="5" t="n"/>
      <c r="Z456" s="7">
        <f>IF(AND(Y456&gt;0,N456&gt;0), Y456/N456, "")</f>
        <v/>
      </c>
      <c r="AA456" s="7">
        <f>IF(AND(Y456&gt;0,N456&gt;0), N456/(Y456/12), "")</f>
        <v/>
      </c>
      <c r="AB456" s="5">
        <f>IF(N456&gt;0, MAX(N456-S456, 0), "")</f>
        <v/>
      </c>
      <c r="AC456" s="5">
        <f>IF(S456&gt;0, MAX(S456-T456, 0), "")</f>
        <v/>
      </c>
      <c r="AD456">
        <f>IF(V456="", "", IF(V456&gt;1, "Dépassement", IF(V456&gt;=0.9, "À surveiller", "OK")))</f>
        <v/>
      </c>
    </row>
    <row r="457">
      <c r="I457" s="4" t="n"/>
      <c r="J457" s="4" t="n"/>
      <c r="K457" s="4" t="n"/>
      <c r="L457" s="5" t="n"/>
      <c r="M457" s="5" t="n"/>
      <c r="N457" s="5">
        <f>IF(SUM(L457:M457)&gt;0, SUM(L457:M457), "")</f>
        <v/>
      </c>
      <c r="O457" s="5">
        <f>IF(A457&lt;&gt;"", SUMIFS(Dépenses!$K:$K, Dépenses!$B:$B, A457, Dépenses!$C:$C, "CAPEX"), "")</f>
        <v/>
      </c>
      <c r="P457" s="5">
        <f>IF(A457&lt;&gt;"", SUMIFS(Dépenses!$K:$K, Dépenses!$B:$B, A457, Dépenses!$C:$C, "CAPEX", Dépenses!$L:$L, "Payé"), "")</f>
        <v/>
      </c>
      <c r="Q457" s="5">
        <f>IF(A457&lt;&gt;"", SUMIFS(Dépenses!$K:$K, Dépenses!$B:$B, A457, Dépenses!$C:$C, "OPEX"), "")</f>
        <v/>
      </c>
      <c r="R457" s="5">
        <f>IF(A457&lt;&gt;"", SUMIFS(Dépenses!$K:$K, Dépenses!$B:$B, A457, Dépenses!$C:$C, "OPEX", Dépenses!$L:$L, "Payé"), "")</f>
        <v/>
      </c>
      <c r="S457" s="5">
        <f>IF(SUM(O457,Q457)&gt;0, SUM(O457,Q457), "")</f>
        <v/>
      </c>
      <c r="T457" s="5">
        <f>IF(SUM(P457,R457)&gt;0, SUM(P457,R457), "")</f>
        <v/>
      </c>
      <c r="U457" s="5">
        <f>IF(N457&gt;0, S457-N457, "")</f>
        <v/>
      </c>
      <c r="V457" s="6">
        <f>IF(N457&gt;0, S457/N457, "")</f>
        <v/>
      </c>
      <c r="Y457" s="5" t="n"/>
      <c r="Z457" s="7">
        <f>IF(AND(Y457&gt;0,N457&gt;0), Y457/N457, "")</f>
        <v/>
      </c>
      <c r="AA457" s="7">
        <f>IF(AND(Y457&gt;0,N457&gt;0), N457/(Y457/12), "")</f>
        <v/>
      </c>
      <c r="AB457" s="5">
        <f>IF(N457&gt;0, MAX(N457-S457, 0), "")</f>
        <v/>
      </c>
      <c r="AC457" s="5">
        <f>IF(S457&gt;0, MAX(S457-T457, 0), "")</f>
        <v/>
      </c>
      <c r="AD457">
        <f>IF(V457="", "", IF(V457&gt;1, "Dépassement", IF(V457&gt;=0.9, "À surveiller", "OK")))</f>
        <v/>
      </c>
    </row>
    <row r="458">
      <c r="I458" s="4" t="n"/>
      <c r="J458" s="4" t="n"/>
      <c r="K458" s="4" t="n"/>
      <c r="L458" s="5" t="n"/>
      <c r="M458" s="5" t="n"/>
      <c r="N458" s="5">
        <f>IF(SUM(L458:M458)&gt;0, SUM(L458:M458), "")</f>
        <v/>
      </c>
      <c r="O458" s="5">
        <f>IF(A458&lt;&gt;"", SUMIFS(Dépenses!$K:$K, Dépenses!$B:$B, A458, Dépenses!$C:$C, "CAPEX"), "")</f>
        <v/>
      </c>
      <c r="P458" s="5">
        <f>IF(A458&lt;&gt;"", SUMIFS(Dépenses!$K:$K, Dépenses!$B:$B, A458, Dépenses!$C:$C, "CAPEX", Dépenses!$L:$L, "Payé"), "")</f>
        <v/>
      </c>
      <c r="Q458" s="5">
        <f>IF(A458&lt;&gt;"", SUMIFS(Dépenses!$K:$K, Dépenses!$B:$B, A458, Dépenses!$C:$C, "OPEX"), "")</f>
        <v/>
      </c>
      <c r="R458" s="5">
        <f>IF(A458&lt;&gt;"", SUMIFS(Dépenses!$K:$K, Dépenses!$B:$B, A458, Dépenses!$C:$C, "OPEX", Dépenses!$L:$L, "Payé"), "")</f>
        <v/>
      </c>
      <c r="S458" s="5">
        <f>IF(SUM(O458,Q458)&gt;0, SUM(O458,Q458), "")</f>
        <v/>
      </c>
      <c r="T458" s="5">
        <f>IF(SUM(P458,R458)&gt;0, SUM(P458,R458), "")</f>
        <v/>
      </c>
      <c r="U458" s="5">
        <f>IF(N458&gt;0, S458-N458, "")</f>
        <v/>
      </c>
      <c r="V458" s="6">
        <f>IF(N458&gt;0, S458/N458, "")</f>
        <v/>
      </c>
      <c r="Y458" s="5" t="n"/>
      <c r="Z458" s="7">
        <f>IF(AND(Y458&gt;0,N458&gt;0), Y458/N458, "")</f>
        <v/>
      </c>
      <c r="AA458" s="7">
        <f>IF(AND(Y458&gt;0,N458&gt;0), N458/(Y458/12), "")</f>
        <v/>
      </c>
      <c r="AB458" s="5">
        <f>IF(N458&gt;0, MAX(N458-S458, 0), "")</f>
        <v/>
      </c>
      <c r="AC458" s="5">
        <f>IF(S458&gt;0, MAX(S458-T458, 0), "")</f>
        <v/>
      </c>
      <c r="AD458">
        <f>IF(V458="", "", IF(V458&gt;1, "Dépassement", IF(V458&gt;=0.9, "À surveiller", "OK")))</f>
        <v/>
      </c>
    </row>
    <row r="459">
      <c r="I459" s="4" t="n"/>
      <c r="J459" s="4" t="n"/>
      <c r="K459" s="4" t="n"/>
      <c r="L459" s="5" t="n"/>
      <c r="M459" s="5" t="n"/>
      <c r="N459" s="5">
        <f>IF(SUM(L459:M459)&gt;0, SUM(L459:M459), "")</f>
        <v/>
      </c>
      <c r="O459" s="5">
        <f>IF(A459&lt;&gt;"", SUMIFS(Dépenses!$K:$K, Dépenses!$B:$B, A459, Dépenses!$C:$C, "CAPEX"), "")</f>
        <v/>
      </c>
      <c r="P459" s="5">
        <f>IF(A459&lt;&gt;"", SUMIFS(Dépenses!$K:$K, Dépenses!$B:$B, A459, Dépenses!$C:$C, "CAPEX", Dépenses!$L:$L, "Payé"), "")</f>
        <v/>
      </c>
      <c r="Q459" s="5">
        <f>IF(A459&lt;&gt;"", SUMIFS(Dépenses!$K:$K, Dépenses!$B:$B, A459, Dépenses!$C:$C, "OPEX"), "")</f>
        <v/>
      </c>
      <c r="R459" s="5">
        <f>IF(A459&lt;&gt;"", SUMIFS(Dépenses!$K:$K, Dépenses!$B:$B, A459, Dépenses!$C:$C, "OPEX", Dépenses!$L:$L, "Payé"), "")</f>
        <v/>
      </c>
      <c r="S459" s="5">
        <f>IF(SUM(O459,Q459)&gt;0, SUM(O459,Q459), "")</f>
        <v/>
      </c>
      <c r="T459" s="5">
        <f>IF(SUM(P459,R459)&gt;0, SUM(P459,R459), "")</f>
        <v/>
      </c>
      <c r="U459" s="5">
        <f>IF(N459&gt;0, S459-N459, "")</f>
        <v/>
      </c>
      <c r="V459" s="6">
        <f>IF(N459&gt;0, S459/N459, "")</f>
        <v/>
      </c>
      <c r="Y459" s="5" t="n"/>
      <c r="Z459" s="7">
        <f>IF(AND(Y459&gt;0,N459&gt;0), Y459/N459, "")</f>
        <v/>
      </c>
      <c r="AA459" s="7">
        <f>IF(AND(Y459&gt;0,N459&gt;0), N459/(Y459/12), "")</f>
        <v/>
      </c>
      <c r="AB459" s="5">
        <f>IF(N459&gt;0, MAX(N459-S459, 0), "")</f>
        <v/>
      </c>
      <c r="AC459" s="5">
        <f>IF(S459&gt;0, MAX(S459-T459, 0), "")</f>
        <v/>
      </c>
      <c r="AD459">
        <f>IF(V459="", "", IF(V459&gt;1, "Dépassement", IF(V459&gt;=0.9, "À surveiller", "OK")))</f>
        <v/>
      </c>
    </row>
    <row r="460">
      <c r="I460" s="4" t="n"/>
      <c r="J460" s="4" t="n"/>
      <c r="K460" s="4" t="n"/>
      <c r="L460" s="5" t="n"/>
      <c r="M460" s="5" t="n"/>
      <c r="N460" s="5">
        <f>IF(SUM(L460:M460)&gt;0, SUM(L460:M460), "")</f>
        <v/>
      </c>
      <c r="O460" s="5">
        <f>IF(A460&lt;&gt;"", SUMIFS(Dépenses!$K:$K, Dépenses!$B:$B, A460, Dépenses!$C:$C, "CAPEX"), "")</f>
        <v/>
      </c>
      <c r="P460" s="5">
        <f>IF(A460&lt;&gt;"", SUMIFS(Dépenses!$K:$K, Dépenses!$B:$B, A460, Dépenses!$C:$C, "CAPEX", Dépenses!$L:$L, "Payé"), "")</f>
        <v/>
      </c>
      <c r="Q460" s="5">
        <f>IF(A460&lt;&gt;"", SUMIFS(Dépenses!$K:$K, Dépenses!$B:$B, A460, Dépenses!$C:$C, "OPEX"), "")</f>
        <v/>
      </c>
      <c r="R460" s="5">
        <f>IF(A460&lt;&gt;"", SUMIFS(Dépenses!$K:$K, Dépenses!$B:$B, A460, Dépenses!$C:$C, "OPEX", Dépenses!$L:$L, "Payé"), "")</f>
        <v/>
      </c>
      <c r="S460" s="5">
        <f>IF(SUM(O460,Q460)&gt;0, SUM(O460,Q460), "")</f>
        <v/>
      </c>
      <c r="T460" s="5">
        <f>IF(SUM(P460,R460)&gt;0, SUM(P460,R460), "")</f>
        <v/>
      </c>
      <c r="U460" s="5">
        <f>IF(N460&gt;0, S460-N460, "")</f>
        <v/>
      </c>
      <c r="V460" s="6">
        <f>IF(N460&gt;0, S460/N460, "")</f>
        <v/>
      </c>
      <c r="Y460" s="5" t="n"/>
      <c r="Z460" s="7">
        <f>IF(AND(Y460&gt;0,N460&gt;0), Y460/N460, "")</f>
        <v/>
      </c>
      <c r="AA460" s="7">
        <f>IF(AND(Y460&gt;0,N460&gt;0), N460/(Y460/12), "")</f>
        <v/>
      </c>
      <c r="AB460" s="5">
        <f>IF(N460&gt;0, MAX(N460-S460, 0), "")</f>
        <v/>
      </c>
      <c r="AC460" s="5">
        <f>IF(S460&gt;0, MAX(S460-T460, 0), "")</f>
        <v/>
      </c>
      <c r="AD460">
        <f>IF(V460="", "", IF(V460&gt;1, "Dépassement", IF(V460&gt;=0.9, "À surveiller", "OK")))</f>
        <v/>
      </c>
    </row>
    <row r="461">
      <c r="I461" s="4" t="n"/>
      <c r="J461" s="4" t="n"/>
      <c r="K461" s="4" t="n"/>
      <c r="L461" s="5" t="n"/>
      <c r="M461" s="5" t="n"/>
      <c r="N461" s="5">
        <f>IF(SUM(L461:M461)&gt;0, SUM(L461:M461), "")</f>
        <v/>
      </c>
      <c r="O461" s="5">
        <f>IF(A461&lt;&gt;"", SUMIFS(Dépenses!$K:$K, Dépenses!$B:$B, A461, Dépenses!$C:$C, "CAPEX"), "")</f>
        <v/>
      </c>
      <c r="P461" s="5">
        <f>IF(A461&lt;&gt;"", SUMIFS(Dépenses!$K:$K, Dépenses!$B:$B, A461, Dépenses!$C:$C, "CAPEX", Dépenses!$L:$L, "Payé"), "")</f>
        <v/>
      </c>
      <c r="Q461" s="5">
        <f>IF(A461&lt;&gt;"", SUMIFS(Dépenses!$K:$K, Dépenses!$B:$B, A461, Dépenses!$C:$C, "OPEX"), "")</f>
        <v/>
      </c>
      <c r="R461" s="5">
        <f>IF(A461&lt;&gt;"", SUMIFS(Dépenses!$K:$K, Dépenses!$B:$B, A461, Dépenses!$C:$C, "OPEX", Dépenses!$L:$L, "Payé"), "")</f>
        <v/>
      </c>
      <c r="S461" s="5">
        <f>IF(SUM(O461,Q461)&gt;0, SUM(O461,Q461), "")</f>
        <v/>
      </c>
      <c r="T461" s="5">
        <f>IF(SUM(P461,R461)&gt;0, SUM(P461,R461), "")</f>
        <v/>
      </c>
      <c r="U461" s="5">
        <f>IF(N461&gt;0, S461-N461, "")</f>
        <v/>
      </c>
      <c r="V461" s="6">
        <f>IF(N461&gt;0, S461/N461, "")</f>
        <v/>
      </c>
      <c r="Y461" s="5" t="n"/>
      <c r="Z461" s="7">
        <f>IF(AND(Y461&gt;0,N461&gt;0), Y461/N461, "")</f>
        <v/>
      </c>
      <c r="AA461" s="7">
        <f>IF(AND(Y461&gt;0,N461&gt;0), N461/(Y461/12), "")</f>
        <v/>
      </c>
      <c r="AB461" s="5">
        <f>IF(N461&gt;0, MAX(N461-S461, 0), "")</f>
        <v/>
      </c>
      <c r="AC461" s="5">
        <f>IF(S461&gt;0, MAX(S461-T461, 0), "")</f>
        <v/>
      </c>
      <c r="AD461">
        <f>IF(V461="", "", IF(V461&gt;1, "Dépassement", IF(V461&gt;=0.9, "À surveiller", "OK")))</f>
        <v/>
      </c>
    </row>
    <row r="462">
      <c r="I462" s="4" t="n"/>
      <c r="J462" s="4" t="n"/>
      <c r="K462" s="4" t="n"/>
      <c r="L462" s="5" t="n"/>
      <c r="M462" s="5" t="n"/>
      <c r="N462" s="5">
        <f>IF(SUM(L462:M462)&gt;0, SUM(L462:M462), "")</f>
        <v/>
      </c>
      <c r="O462" s="5">
        <f>IF(A462&lt;&gt;"", SUMIFS(Dépenses!$K:$K, Dépenses!$B:$B, A462, Dépenses!$C:$C, "CAPEX"), "")</f>
        <v/>
      </c>
      <c r="P462" s="5">
        <f>IF(A462&lt;&gt;"", SUMIFS(Dépenses!$K:$K, Dépenses!$B:$B, A462, Dépenses!$C:$C, "CAPEX", Dépenses!$L:$L, "Payé"), "")</f>
        <v/>
      </c>
      <c r="Q462" s="5">
        <f>IF(A462&lt;&gt;"", SUMIFS(Dépenses!$K:$K, Dépenses!$B:$B, A462, Dépenses!$C:$C, "OPEX"), "")</f>
        <v/>
      </c>
      <c r="R462" s="5">
        <f>IF(A462&lt;&gt;"", SUMIFS(Dépenses!$K:$K, Dépenses!$B:$B, A462, Dépenses!$C:$C, "OPEX", Dépenses!$L:$L, "Payé"), "")</f>
        <v/>
      </c>
      <c r="S462" s="5">
        <f>IF(SUM(O462,Q462)&gt;0, SUM(O462,Q462), "")</f>
        <v/>
      </c>
      <c r="T462" s="5">
        <f>IF(SUM(P462,R462)&gt;0, SUM(P462,R462), "")</f>
        <v/>
      </c>
      <c r="U462" s="5">
        <f>IF(N462&gt;0, S462-N462, "")</f>
        <v/>
      </c>
      <c r="V462" s="6">
        <f>IF(N462&gt;0, S462/N462, "")</f>
        <v/>
      </c>
      <c r="Y462" s="5" t="n"/>
      <c r="Z462" s="7">
        <f>IF(AND(Y462&gt;0,N462&gt;0), Y462/N462, "")</f>
        <v/>
      </c>
      <c r="AA462" s="7">
        <f>IF(AND(Y462&gt;0,N462&gt;0), N462/(Y462/12), "")</f>
        <v/>
      </c>
      <c r="AB462" s="5">
        <f>IF(N462&gt;0, MAX(N462-S462, 0), "")</f>
        <v/>
      </c>
      <c r="AC462" s="5">
        <f>IF(S462&gt;0, MAX(S462-T462, 0), "")</f>
        <v/>
      </c>
      <c r="AD462">
        <f>IF(V462="", "", IF(V462&gt;1, "Dépassement", IF(V462&gt;=0.9, "À surveiller", "OK")))</f>
        <v/>
      </c>
    </row>
    <row r="463">
      <c r="I463" s="4" t="n"/>
      <c r="J463" s="4" t="n"/>
      <c r="K463" s="4" t="n"/>
      <c r="L463" s="5" t="n"/>
      <c r="M463" s="5" t="n"/>
      <c r="N463" s="5">
        <f>IF(SUM(L463:M463)&gt;0, SUM(L463:M463), "")</f>
        <v/>
      </c>
      <c r="O463" s="5">
        <f>IF(A463&lt;&gt;"", SUMIFS(Dépenses!$K:$K, Dépenses!$B:$B, A463, Dépenses!$C:$C, "CAPEX"), "")</f>
        <v/>
      </c>
      <c r="P463" s="5">
        <f>IF(A463&lt;&gt;"", SUMIFS(Dépenses!$K:$K, Dépenses!$B:$B, A463, Dépenses!$C:$C, "CAPEX", Dépenses!$L:$L, "Payé"), "")</f>
        <v/>
      </c>
      <c r="Q463" s="5">
        <f>IF(A463&lt;&gt;"", SUMIFS(Dépenses!$K:$K, Dépenses!$B:$B, A463, Dépenses!$C:$C, "OPEX"), "")</f>
        <v/>
      </c>
      <c r="R463" s="5">
        <f>IF(A463&lt;&gt;"", SUMIFS(Dépenses!$K:$K, Dépenses!$B:$B, A463, Dépenses!$C:$C, "OPEX", Dépenses!$L:$L, "Payé"), "")</f>
        <v/>
      </c>
      <c r="S463" s="5">
        <f>IF(SUM(O463,Q463)&gt;0, SUM(O463,Q463), "")</f>
        <v/>
      </c>
      <c r="T463" s="5">
        <f>IF(SUM(P463,R463)&gt;0, SUM(P463,R463), "")</f>
        <v/>
      </c>
      <c r="U463" s="5">
        <f>IF(N463&gt;0, S463-N463, "")</f>
        <v/>
      </c>
      <c r="V463" s="6">
        <f>IF(N463&gt;0, S463/N463, "")</f>
        <v/>
      </c>
      <c r="Y463" s="5" t="n"/>
      <c r="Z463" s="7">
        <f>IF(AND(Y463&gt;0,N463&gt;0), Y463/N463, "")</f>
        <v/>
      </c>
      <c r="AA463" s="7">
        <f>IF(AND(Y463&gt;0,N463&gt;0), N463/(Y463/12), "")</f>
        <v/>
      </c>
      <c r="AB463" s="5">
        <f>IF(N463&gt;0, MAX(N463-S463, 0), "")</f>
        <v/>
      </c>
      <c r="AC463" s="5">
        <f>IF(S463&gt;0, MAX(S463-T463, 0), "")</f>
        <v/>
      </c>
      <c r="AD463">
        <f>IF(V463="", "", IF(V463&gt;1, "Dépassement", IF(V463&gt;=0.9, "À surveiller", "OK")))</f>
        <v/>
      </c>
    </row>
    <row r="464">
      <c r="I464" s="4" t="n"/>
      <c r="J464" s="4" t="n"/>
      <c r="K464" s="4" t="n"/>
      <c r="L464" s="5" t="n"/>
      <c r="M464" s="5" t="n"/>
      <c r="N464" s="5">
        <f>IF(SUM(L464:M464)&gt;0, SUM(L464:M464), "")</f>
        <v/>
      </c>
      <c r="O464" s="5">
        <f>IF(A464&lt;&gt;"", SUMIFS(Dépenses!$K:$K, Dépenses!$B:$B, A464, Dépenses!$C:$C, "CAPEX"), "")</f>
        <v/>
      </c>
      <c r="P464" s="5">
        <f>IF(A464&lt;&gt;"", SUMIFS(Dépenses!$K:$K, Dépenses!$B:$B, A464, Dépenses!$C:$C, "CAPEX", Dépenses!$L:$L, "Payé"), "")</f>
        <v/>
      </c>
      <c r="Q464" s="5">
        <f>IF(A464&lt;&gt;"", SUMIFS(Dépenses!$K:$K, Dépenses!$B:$B, A464, Dépenses!$C:$C, "OPEX"), "")</f>
        <v/>
      </c>
      <c r="R464" s="5">
        <f>IF(A464&lt;&gt;"", SUMIFS(Dépenses!$K:$K, Dépenses!$B:$B, A464, Dépenses!$C:$C, "OPEX", Dépenses!$L:$L, "Payé"), "")</f>
        <v/>
      </c>
      <c r="S464" s="5">
        <f>IF(SUM(O464,Q464)&gt;0, SUM(O464,Q464), "")</f>
        <v/>
      </c>
      <c r="T464" s="5">
        <f>IF(SUM(P464,R464)&gt;0, SUM(P464,R464), "")</f>
        <v/>
      </c>
      <c r="U464" s="5">
        <f>IF(N464&gt;0, S464-N464, "")</f>
        <v/>
      </c>
      <c r="V464" s="6">
        <f>IF(N464&gt;0, S464/N464, "")</f>
        <v/>
      </c>
      <c r="Y464" s="5" t="n"/>
      <c r="Z464" s="7">
        <f>IF(AND(Y464&gt;0,N464&gt;0), Y464/N464, "")</f>
        <v/>
      </c>
      <c r="AA464" s="7">
        <f>IF(AND(Y464&gt;0,N464&gt;0), N464/(Y464/12), "")</f>
        <v/>
      </c>
      <c r="AB464" s="5">
        <f>IF(N464&gt;0, MAX(N464-S464, 0), "")</f>
        <v/>
      </c>
      <c r="AC464" s="5">
        <f>IF(S464&gt;0, MAX(S464-T464, 0), "")</f>
        <v/>
      </c>
      <c r="AD464">
        <f>IF(V464="", "", IF(V464&gt;1, "Dépassement", IF(V464&gt;=0.9, "À surveiller", "OK")))</f>
        <v/>
      </c>
    </row>
    <row r="465">
      <c r="I465" s="4" t="n"/>
      <c r="J465" s="4" t="n"/>
      <c r="K465" s="4" t="n"/>
      <c r="L465" s="5" t="n"/>
      <c r="M465" s="5" t="n"/>
      <c r="N465" s="5">
        <f>IF(SUM(L465:M465)&gt;0, SUM(L465:M465), "")</f>
        <v/>
      </c>
      <c r="O465" s="5">
        <f>IF(A465&lt;&gt;"", SUMIFS(Dépenses!$K:$K, Dépenses!$B:$B, A465, Dépenses!$C:$C, "CAPEX"), "")</f>
        <v/>
      </c>
      <c r="P465" s="5">
        <f>IF(A465&lt;&gt;"", SUMIFS(Dépenses!$K:$K, Dépenses!$B:$B, A465, Dépenses!$C:$C, "CAPEX", Dépenses!$L:$L, "Payé"), "")</f>
        <v/>
      </c>
      <c r="Q465" s="5">
        <f>IF(A465&lt;&gt;"", SUMIFS(Dépenses!$K:$K, Dépenses!$B:$B, A465, Dépenses!$C:$C, "OPEX"), "")</f>
        <v/>
      </c>
      <c r="R465" s="5">
        <f>IF(A465&lt;&gt;"", SUMIFS(Dépenses!$K:$K, Dépenses!$B:$B, A465, Dépenses!$C:$C, "OPEX", Dépenses!$L:$L, "Payé"), "")</f>
        <v/>
      </c>
      <c r="S465" s="5">
        <f>IF(SUM(O465,Q465)&gt;0, SUM(O465,Q465), "")</f>
        <v/>
      </c>
      <c r="T465" s="5">
        <f>IF(SUM(P465,R465)&gt;0, SUM(P465,R465), "")</f>
        <v/>
      </c>
      <c r="U465" s="5">
        <f>IF(N465&gt;0, S465-N465, "")</f>
        <v/>
      </c>
      <c r="V465" s="6">
        <f>IF(N465&gt;0, S465/N465, "")</f>
        <v/>
      </c>
      <c r="Y465" s="5" t="n"/>
      <c r="Z465" s="7">
        <f>IF(AND(Y465&gt;0,N465&gt;0), Y465/N465, "")</f>
        <v/>
      </c>
      <c r="AA465" s="7">
        <f>IF(AND(Y465&gt;0,N465&gt;0), N465/(Y465/12), "")</f>
        <v/>
      </c>
      <c r="AB465" s="5">
        <f>IF(N465&gt;0, MAX(N465-S465, 0), "")</f>
        <v/>
      </c>
      <c r="AC465" s="5">
        <f>IF(S465&gt;0, MAX(S465-T465, 0), "")</f>
        <v/>
      </c>
      <c r="AD465">
        <f>IF(V465="", "", IF(V465&gt;1, "Dépassement", IF(V465&gt;=0.9, "À surveiller", "OK")))</f>
        <v/>
      </c>
    </row>
    <row r="466">
      <c r="I466" s="4" t="n"/>
      <c r="J466" s="4" t="n"/>
      <c r="K466" s="4" t="n"/>
      <c r="L466" s="5" t="n"/>
      <c r="M466" s="5" t="n"/>
      <c r="N466" s="5">
        <f>IF(SUM(L466:M466)&gt;0, SUM(L466:M466), "")</f>
        <v/>
      </c>
      <c r="O466" s="5">
        <f>IF(A466&lt;&gt;"", SUMIFS(Dépenses!$K:$K, Dépenses!$B:$B, A466, Dépenses!$C:$C, "CAPEX"), "")</f>
        <v/>
      </c>
      <c r="P466" s="5">
        <f>IF(A466&lt;&gt;"", SUMIFS(Dépenses!$K:$K, Dépenses!$B:$B, A466, Dépenses!$C:$C, "CAPEX", Dépenses!$L:$L, "Payé"), "")</f>
        <v/>
      </c>
      <c r="Q466" s="5">
        <f>IF(A466&lt;&gt;"", SUMIFS(Dépenses!$K:$K, Dépenses!$B:$B, A466, Dépenses!$C:$C, "OPEX"), "")</f>
        <v/>
      </c>
      <c r="R466" s="5">
        <f>IF(A466&lt;&gt;"", SUMIFS(Dépenses!$K:$K, Dépenses!$B:$B, A466, Dépenses!$C:$C, "OPEX", Dépenses!$L:$L, "Payé"), "")</f>
        <v/>
      </c>
      <c r="S466" s="5">
        <f>IF(SUM(O466,Q466)&gt;0, SUM(O466,Q466), "")</f>
        <v/>
      </c>
      <c r="T466" s="5">
        <f>IF(SUM(P466,R466)&gt;0, SUM(P466,R466), "")</f>
        <v/>
      </c>
      <c r="U466" s="5">
        <f>IF(N466&gt;0, S466-N466, "")</f>
        <v/>
      </c>
      <c r="V466" s="6">
        <f>IF(N466&gt;0, S466/N466, "")</f>
        <v/>
      </c>
      <c r="Y466" s="5" t="n"/>
      <c r="Z466" s="7">
        <f>IF(AND(Y466&gt;0,N466&gt;0), Y466/N466, "")</f>
        <v/>
      </c>
      <c r="AA466" s="7">
        <f>IF(AND(Y466&gt;0,N466&gt;0), N466/(Y466/12), "")</f>
        <v/>
      </c>
      <c r="AB466" s="5">
        <f>IF(N466&gt;0, MAX(N466-S466, 0), "")</f>
        <v/>
      </c>
      <c r="AC466" s="5">
        <f>IF(S466&gt;0, MAX(S466-T466, 0), "")</f>
        <v/>
      </c>
      <c r="AD466">
        <f>IF(V466="", "", IF(V466&gt;1, "Dépassement", IF(V466&gt;=0.9, "À surveiller", "OK")))</f>
        <v/>
      </c>
    </row>
    <row r="467">
      <c r="I467" s="4" t="n"/>
      <c r="J467" s="4" t="n"/>
      <c r="K467" s="4" t="n"/>
      <c r="L467" s="5" t="n"/>
      <c r="M467" s="5" t="n"/>
      <c r="N467" s="5">
        <f>IF(SUM(L467:M467)&gt;0, SUM(L467:M467), "")</f>
        <v/>
      </c>
      <c r="O467" s="5">
        <f>IF(A467&lt;&gt;"", SUMIFS(Dépenses!$K:$K, Dépenses!$B:$B, A467, Dépenses!$C:$C, "CAPEX"), "")</f>
        <v/>
      </c>
      <c r="P467" s="5">
        <f>IF(A467&lt;&gt;"", SUMIFS(Dépenses!$K:$K, Dépenses!$B:$B, A467, Dépenses!$C:$C, "CAPEX", Dépenses!$L:$L, "Payé"), "")</f>
        <v/>
      </c>
      <c r="Q467" s="5">
        <f>IF(A467&lt;&gt;"", SUMIFS(Dépenses!$K:$K, Dépenses!$B:$B, A467, Dépenses!$C:$C, "OPEX"), "")</f>
        <v/>
      </c>
      <c r="R467" s="5">
        <f>IF(A467&lt;&gt;"", SUMIFS(Dépenses!$K:$K, Dépenses!$B:$B, A467, Dépenses!$C:$C, "OPEX", Dépenses!$L:$L, "Payé"), "")</f>
        <v/>
      </c>
      <c r="S467" s="5">
        <f>IF(SUM(O467,Q467)&gt;0, SUM(O467,Q467), "")</f>
        <v/>
      </c>
      <c r="T467" s="5">
        <f>IF(SUM(P467,R467)&gt;0, SUM(P467,R467), "")</f>
        <v/>
      </c>
      <c r="U467" s="5">
        <f>IF(N467&gt;0, S467-N467, "")</f>
        <v/>
      </c>
      <c r="V467" s="6">
        <f>IF(N467&gt;0, S467/N467, "")</f>
        <v/>
      </c>
      <c r="Y467" s="5" t="n"/>
      <c r="Z467" s="7">
        <f>IF(AND(Y467&gt;0,N467&gt;0), Y467/N467, "")</f>
        <v/>
      </c>
      <c r="AA467" s="7">
        <f>IF(AND(Y467&gt;0,N467&gt;0), N467/(Y467/12), "")</f>
        <v/>
      </c>
      <c r="AB467" s="5">
        <f>IF(N467&gt;0, MAX(N467-S467, 0), "")</f>
        <v/>
      </c>
      <c r="AC467" s="5">
        <f>IF(S467&gt;0, MAX(S467-T467, 0), "")</f>
        <v/>
      </c>
      <c r="AD467">
        <f>IF(V467="", "", IF(V467&gt;1, "Dépassement", IF(V467&gt;=0.9, "À surveiller", "OK")))</f>
        <v/>
      </c>
    </row>
    <row r="468">
      <c r="I468" s="4" t="n"/>
      <c r="J468" s="4" t="n"/>
      <c r="K468" s="4" t="n"/>
      <c r="L468" s="5" t="n"/>
      <c r="M468" s="5" t="n"/>
      <c r="N468" s="5">
        <f>IF(SUM(L468:M468)&gt;0, SUM(L468:M468), "")</f>
        <v/>
      </c>
      <c r="O468" s="5">
        <f>IF(A468&lt;&gt;"", SUMIFS(Dépenses!$K:$K, Dépenses!$B:$B, A468, Dépenses!$C:$C, "CAPEX"), "")</f>
        <v/>
      </c>
      <c r="P468" s="5">
        <f>IF(A468&lt;&gt;"", SUMIFS(Dépenses!$K:$K, Dépenses!$B:$B, A468, Dépenses!$C:$C, "CAPEX", Dépenses!$L:$L, "Payé"), "")</f>
        <v/>
      </c>
      <c r="Q468" s="5">
        <f>IF(A468&lt;&gt;"", SUMIFS(Dépenses!$K:$K, Dépenses!$B:$B, A468, Dépenses!$C:$C, "OPEX"), "")</f>
        <v/>
      </c>
      <c r="R468" s="5">
        <f>IF(A468&lt;&gt;"", SUMIFS(Dépenses!$K:$K, Dépenses!$B:$B, A468, Dépenses!$C:$C, "OPEX", Dépenses!$L:$L, "Payé"), "")</f>
        <v/>
      </c>
      <c r="S468" s="5">
        <f>IF(SUM(O468,Q468)&gt;0, SUM(O468,Q468), "")</f>
        <v/>
      </c>
      <c r="T468" s="5">
        <f>IF(SUM(P468,R468)&gt;0, SUM(P468,R468), "")</f>
        <v/>
      </c>
      <c r="U468" s="5">
        <f>IF(N468&gt;0, S468-N468, "")</f>
        <v/>
      </c>
      <c r="V468" s="6">
        <f>IF(N468&gt;0, S468/N468, "")</f>
        <v/>
      </c>
      <c r="Y468" s="5" t="n"/>
      <c r="Z468" s="7">
        <f>IF(AND(Y468&gt;0,N468&gt;0), Y468/N468, "")</f>
        <v/>
      </c>
      <c r="AA468" s="7">
        <f>IF(AND(Y468&gt;0,N468&gt;0), N468/(Y468/12), "")</f>
        <v/>
      </c>
      <c r="AB468" s="5">
        <f>IF(N468&gt;0, MAX(N468-S468, 0), "")</f>
        <v/>
      </c>
      <c r="AC468" s="5">
        <f>IF(S468&gt;0, MAX(S468-T468, 0), "")</f>
        <v/>
      </c>
      <c r="AD468">
        <f>IF(V468="", "", IF(V468&gt;1, "Dépassement", IF(V468&gt;=0.9, "À surveiller", "OK")))</f>
        <v/>
      </c>
    </row>
    <row r="469">
      <c r="I469" s="4" t="n"/>
      <c r="J469" s="4" t="n"/>
      <c r="K469" s="4" t="n"/>
      <c r="L469" s="5" t="n"/>
      <c r="M469" s="5" t="n"/>
      <c r="N469" s="5">
        <f>IF(SUM(L469:M469)&gt;0, SUM(L469:M469), "")</f>
        <v/>
      </c>
      <c r="O469" s="5">
        <f>IF(A469&lt;&gt;"", SUMIFS(Dépenses!$K:$K, Dépenses!$B:$B, A469, Dépenses!$C:$C, "CAPEX"), "")</f>
        <v/>
      </c>
      <c r="P469" s="5">
        <f>IF(A469&lt;&gt;"", SUMIFS(Dépenses!$K:$K, Dépenses!$B:$B, A469, Dépenses!$C:$C, "CAPEX", Dépenses!$L:$L, "Payé"), "")</f>
        <v/>
      </c>
      <c r="Q469" s="5">
        <f>IF(A469&lt;&gt;"", SUMIFS(Dépenses!$K:$K, Dépenses!$B:$B, A469, Dépenses!$C:$C, "OPEX"), "")</f>
        <v/>
      </c>
      <c r="R469" s="5">
        <f>IF(A469&lt;&gt;"", SUMIFS(Dépenses!$K:$K, Dépenses!$B:$B, A469, Dépenses!$C:$C, "OPEX", Dépenses!$L:$L, "Payé"), "")</f>
        <v/>
      </c>
      <c r="S469" s="5">
        <f>IF(SUM(O469,Q469)&gt;0, SUM(O469,Q469), "")</f>
        <v/>
      </c>
      <c r="T469" s="5">
        <f>IF(SUM(P469,R469)&gt;0, SUM(P469,R469), "")</f>
        <v/>
      </c>
      <c r="U469" s="5">
        <f>IF(N469&gt;0, S469-N469, "")</f>
        <v/>
      </c>
      <c r="V469" s="6">
        <f>IF(N469&gt;0, S469/N469, "")</f>
        <v/>
      </c>
      <c r="Y469" s="5" t="n"/>
      <c r="Z469" s="7">
        <f>IF(AND(Y469&gt;0,N469&gt;0), Y469/N469, "")</f>
        <v/>
      </c>
      <c r="AA469" s="7">
        <f>IF(AND(Y469&gt;0,N469&gt;0), N469/(Y469/12), "")</f>
        <v/>
      </c>
      <c r="AB469" s="5">
        <f>IF(N469&gt;0, MAX(N469-S469, 0), "")</f>
        <v/>
      </c>
      <c r="AC469" s="5">
        <f>IF(S469&gt;0, MAX(S469-T469, 0), "")</f>
        <v/>
      </c>
      <c r="AD469">
        <f>IF(V469="", "", IF(V469&gt;1, "Dépassement", IF(V469&gt;=0.9, "À surveiller", "OK")))</f>
        <v/>
      </c>
    </row>
    <row r="470">
      <c r="I470" s="4" t="n"/>
      <c r="J470" s="4" t="n"/>
      <c r="K470" s="4" t="n"/>
      <c r="L470" s="5" t="n"/>
      <c r="M470" s="5" t="n"/>
      <c r="N470" s="5">
        <f>IF(SUM(L470:M470)&gt;0, SUM(L470:M470), "")</f>
        <v/>
      </c>
      <c r="O470" s="5">
        <f>IF(A470&lt;&gt;"", SUMIFS(Dépenses!$K:$K, Dépenses!$B:$B, A470, Dépenses!$C:$C, "CAPEX"), "")</f>
        <v/>
      </c>
      <c r="P470" s="5">
        <f>IF(A470&lt;&gt;"", SUMIFS(Dépenses!$K:$K, Dépenses!$B:$B, A470, Dépenses!$C:$C, "CAPEX", Dépenses!$L:$L, "Payé"), "")</f>
        <v/>
      </c>
      <c r="Q470" s="5">
        <f>IF(A470&lt;&gt;"", SUMIFS(Dépenses!$K:$K, Dépenses!$B:$B, A470, Dépenses!$C:$C, "OPEX"), "")</f>
        <v/>
      </c>
      <c r="R470" s="5">
        <f>IF(A470&lt;&gt;"", SUMIFS(Dépenses!$K:$K, Dépenses!$B:$B, A470, Dépenses!$C:$C, "OPEX", Dépenses!$L:$L, "Payé"), "")</f>
        <v/>
      </c>
      <c r="S470" s="5">
        <f>IF(SUM(O470,Q470)&gt;0, SUM(O470,Q470), "")</f>
        <v/>
      </c>
      <c r="T470" s="5">
        <f>IF(SUM(P470,R470)&gt;0, SUM(P470,R470), "")</f>
        <v/>
      </c>
      <c r="U470" s="5">
        <f>IF(N470&gt;0, S470-N470, "")</f>
        <v/>
      </c>
      <c r="V470" s="6">
        <f>IF(N470&gt;0, S470/N470, "")</f>
        <v/>
      </c>
      <c r="Y470" s="5" t="n"/>
      <c r="Z470" s="7">
        <f>IF(AND(Y470&gt;0,N470&gt;0), Y470/N470, "")</f>
        <v/>
      </c>
      <c r="AA470" s="7">
        <f>IF(AND(Y470&gt;0,N470&gt;0), N470/(Y470/12), "")</f>
        <v/>
      </c>
      <c r="AB470" s="5">
        <f>IF(N470&gt;0, MAX(N470-S470, 0), "")</f>
        <v/>
      </c>
      <c r="AC470" s="5">
        <f>IF(S470&gt;0, MAX(S470-T470, 0), "")</f>
        <v/>
      </c>
      <c r="AD470">
        <f>IF(V470="", "", IF(V470&gt;1, "Dépassement", IF(V470&gt;=0.9, "À surveiller", "OK")))</f>
        <v/>
      </c>
    </row>
    <row r="471">
      <c r="I471" s="4" t="n"/>
      <c r="J471" s="4" t="n"/>
      <c r="K471" s="4" t="n"/>
      <c r="L471" s="5" t="n"/>
      <c r="M471" s="5" t="n"/>
      <c r="N471" s="5">
        <f>IF(SUM(L471:M471)&gt;0, SUM(L471:M471), "")</f>
        <v/>
      </c>
      <c r="O471" s="5">
        <f>IF(A471&lt;&gt;"", SUMIFS(Dépenses!$K:$K, Dépenses!$B:$B, A471, Dépenses!$C:$C, "CAPEX"), "")</f>
        <v/>
      </c>
      <c r="P471" s="5">
        <f>IF(A471&lt;&gt;"", SUMIFS(Dépenses!$K:$K, Dépenses!$B:$B, A471, Dépenses!$C:$C, "CAPEX", Dépenses!$L:$L, "Payé"), "")</f>
        <v/>
      </c>
      <c r="Q471" s="5">
        <f>IF(A471&lt;&gt;"", SUMIFS(Dépenses!$K:$K, Dépenses!$B:$B, A471, Dépenses!$C:$C, "OPEX"), "")</f>
        <v/>
      </c>
      <c r="R471" s="5">
        <f>IF(A471&lt;&gt;"", SUMIFS(Dépenses!$K:$K, Dépenses!$B:$B, A471, Dépenses!$C:$C, "OPEX", Dépenses!$L:$L, "Payé"), "")</f>
        <v/>
      </c>
      <c r="S471" s="5">
        <f>IF(SUM(O471,Q471)&gt;0, SUM(O471,Q471), "")</f>
        <v/>
      </c>
      <c r="T471" s="5">
        <f>IF(SUM(P471,R471)&gt;0, SUM(P471,R471), "")</f>
        <v/>
      </c>
      <c r="U471" s="5">
        <f>IF(N471&gt;0, S471-N471, "")</f>
        <v/>
      </c>
      <c r="V471" s="6">
        <f>IF(N471&gt;0, S471/N471, "")</f>
        <v/>
      </c>
      <c r="Y471" s="5" t="n"/>
      <c r="Z471" s="7">
        <f>IF(AND(Y471&gt;0,N471&gt;0), Y471/N471, "")</f>
        <v/>
      </c>
      <c r="AA471" s="7">
        <f>IF(AND(Y471&gt;0,N471&gt;0), N471/(Y471/12), "")</f>
        <v/>
      </c>
      <c r="AB471" s="5">
        <f>IF(N471&gt;0, MAX(N471-S471, 0), "")</f>
        <v/>
      </c>
      <c r="AC471" s="5">
        <f>IF(S471&gt;0, MAX(S471-T471, 0), "")</f>
        <v/>
      </c>
      <c r="AD471">
        <f>IF(V471="", "", IF(V471&gt;1, "Dépassement", IF(V471&gt;=0.9, "À surveiller", "OK")))</f>
        <v/>
      </c>
    </row>
    <row r="472">
      <c r="I472" s="4" t="n"/>
      <c r="J472" s="4" t="n"/>
      <c r="K472" s="4" t="n"/>
      <c r="L472" s="5" t="n"/>
      <c r="M472" s="5" t="n"/>
      <c r="N472" s="5">
        <f>IF(SUM(L472:M472)&gt;0, SUM(L472:M472), "")</f>
        <v/>
      </c>
      <c r="O472" s="5">
        <f>IF(A472&lt;&gt;"", SUMIFS(Dépenses!$K:$K, Dépenses!$B:$B, A472, Dépenses!$C:$C, "CAPEX"), "")</f>
        <v/>
      </c>
      <c r="P472" s="5">
        <f>IF(A472&lt;&gt;"", SUMIFS(Dépenses!$K:$K, Dépenses!$B:$B, A472, Dépenses!$C:$C, "CAPEX", Dépenses!$L:$L, "Payé"), "")</f>
        <v/>
      </c>
      <c r="Q472" s="5">
        <f>IF(A472&lt;&gt;"", SUMIFS(Dépenses!$K:$K, Dépenses!$B:$B, A472, Dépenses!$C:$C, "OPEX"), "")</f>
        <v/>
      </c>
      <c r="R472" s="5">
        <f>IF(A472&lt;&gt;"", SUMIFS(Dépenses!$K:$K, Dépenses!$B:$B, A472, Dépenses!$C:$C, "OPEX", Dépenses!$L:$L, "Payé"), "")</f>
        <v/>
      </c>
      <c r="S472" s="5">
        <f>IF(SUM(O472,Q472)&gt;0, SUM(O472,Q472), "")</f>
        <v/>
      </c>
      <c r="T472" s="5">
        <f>IF(SUM(P472,R472)&gt;0, SUM(P472,R472), "")</f>
        <v/>
      </c>
      <c r="U472" s="5">
        <f>IF(N472&gt;0, S472-N472, "")</f>
        <v/>
      </c>
      <c r="V472" s="6">
        <f>IF(N472&gt;0, S472/N472, "")</f>
        <v/>
      </c>
      <c r="Y472" s="5" t="n"/>
      <c r="Z472" s="7">
        <f>IF(AND(Y472&gt;0,N472&gt;0), Y472/N472, "")</f>
        <v/>
      </c>
      <c r="AA472" s="7">
        <f>IF(AND(Y472&gt;0,N472&gt;0), N472/(Y472/12), "")</f>
        <v/>
      </c>
      <c r="AB472" s="5">
        <f>IF(N472&gt;0, MAX(N472-S472, 0), "")</f>
        <v/>
      </c>
      <c r="AC472" s="5">
        <f>IF(S472&gt;0, MAX(S472-T472, 0), "")</f>
        <v/>
      </c>
      <c r="AD472">
        <f>IF(V472="", "", IF(V472&gt;1, "Dépassement", IF(V472&gt;=0.9, "À surveiller", "OK")))</f>
        <v/>
      </c>
    </row>
    <row r="473">
      <c r="I473" s="4" t="n"/>
      <c r="J473" s="4" t="n"/>
      <c r="K473" s="4" t="n"/>
      <c r="L473" s="5" t="n"/>
      <c r="M473" s="5" t="n"/>
      <c r="N473" s="5">
        <f>IF(SUM(L473:M473)&gt;0, SUM(L473:M473), "")</f>
        <v/>
      </c>
      <c r="O473" s="5">
        <f>IF(A473&lt;&gt;"", SUMIFS(Dépenses!$K:$K, Dépenses!$B:$B, A473, Dépenses!$C:$C, "CAPEX"), "")</f>
        <v/>
      </c>
      <c r="P473" s="5">
        <f>IF(A473&lt;&gt;"", SUMIFS(Dépenses!$K:$K, Dépenses!$B:$B, A473, Dépenses!$C:$C, "CAPEX", Dépenses!$L:$L, "Payé"), "")</f>
        <v/>
      </c>
      <c r="Q473" s="5">
        <f>IF(A473&lt;&gt;"", SUMIFS(Dépenses!$K:$K, Dépenses!$B:$B, A473, Dépenses!$C:$C, "OPEX"), "")</f>
        <v/>
      </c>
      <c r="R473" s="5">
        <f>IF(A473&lt;&gt;"", SUMIFS(Dépenses!$K:$K, Dépenses!$B:$B, A473, Dépenses!$C:$C, "OPEX", Dépenses!$L:$L, "Payé"), "")</f>
        <v/>
      </c>
      <c r="S473" s="5">
        <f>IF(SUM(O473,Q473)&gt;0, SUM(O473,Q473), "")</f>
        <v/>
      </c>
      <c r="T473" s="5">
        <f>IF(SUM(P473,R473)&gt;0, SUM(P473,R473), "")</f>
        <v/>
      </c>
      <c r="U473" s="5">
        <f>IF(N473&gt;0, S473-N473, "")</f>
        <v/>
      </c>
      <c r="V473" s="6">
        <f>IF(N473&gt;0, S473/N473, "")</f>
        <v/>
      </c>
      <c r="Y473" s="5" t="n"/>
      <c r="Z473" s="7">
        <f>IF(AND(Y473&gt;0,N473&gt;0), Y473/N473, "")</f>
        <v/>
      </c>
      <c r="AA473" s="7">
        <f>IF(AND(Y473&gt;0,N473&gt;0), N473/(Y473/12), "")</f>
        <v/>
      </c>
      <c r="AB473" s="5">
        <f>IF(N473&gt;0, MAX(N473-S473, 0), "")</f>
        <v/>
      </c>
      <c r="AC473" s="5">
        <f>IF(S473&gt;0, MAX(S473-T473, 0), "")</f>
        <v/>
      </c>
      <c r="AD473">
        <f>IF(V473="", "", IF(V473&gt;1, "Dépassement", IF(V473&gt;=0.9, "À surveiller", "OK")))</f>
        <v/>
      </c>
    </row>
    <row r="474">
      <c r="I474" s="4" t="n"/>
      <c r="J474" s="4" t="n"/>
      <c r="K474" s="4" t="n"/>
      <c r="L474" s="5" t="n"/>
      <c r="M474" s="5" t="n"/>
      <c r="N474" s="5">
        <f>IF(SUM(L474:M474)&gt;0, SUM(L474:M474), "")</f>
        <v/>
      </c>
      <c r="O474" s="5">
        <f>IF(A474&lt;&gt;"", SUMIFS(Dépenses!$K:$K, Dépenses!$B:$B, A474, Dépenses!$C:$C, "CAPEX"), "")</f>
        <v/>
      </c>
      <c r="P474" s="5">
        <f>IF(A474&lt;&gt;"", SUMIFS(Dépenses!$K:$K, Dépenses!$B:$B, A474, Dépenses!$C:$C, "CAPEX", Dépenses!$L:$L, "Payé"), "")</f>
        <v/>
      </c>
      <c r="Q474" s="5">
        <f>IF(A474&lt;&gt;"", SUMIFS(Dépenses!$K:$K, Dépenses!$B:$B, A474, Dépenses!$C:$C, "OPEX"), "")</f>
        <v/>
      </c>
      <c r="R474" s="5">
        <f>IF(A474&lt;&gt;"", SUMIFS(Dépenses!$K:$K, Dépenses!$B:$B, A474, Dépenses!$C:$C, "OPEX", Dépenses!$L:$L, "Payé"), "")</f>
        <v/>
      </c>
      <c r="S474" s="5">
        <f>IF(SUM(O474,Q474)&gt;0, SUM(O474,Q474), "")</f>
        <v/>
      </c>
      <c r="T474" s="5">
        <f>IF(SUM(P474,R474)&gt;0, SUM(P474,R474), "")</f>
        <v/>
      </c>
      <c r="U474" s="5">
        <f>IF(N474&gt;0, S474-N474, "")</f>
        <v/>
      </c>
      <c r="V474" s="6">
        <f>IF(N474&gt;0, S474/N474, "")</f>
        <v/>
      </c>
      <c r="Y474" s="5" t="n"/>
      <c r="Z474" s="7">
        <f>IF(AND(Y474&gt;0,N474&gt;0), Y474/N474, "")</f>
        <v/>
      </c>
      <c r="AA474" s="7">
        <f>IF(AND(Y474&gt;0,N474&gt;0), N474/(Y474/12), "")</f>
        <v/>
      </c>
      <c r="AB474" s="5">
        <f>IF(N474&gt;0, MAX(N474-S474, 0), "")</f>
        <v/>
      </c>
      <c r="AC474" s="5">
        <f>IF(S474&gt;0, MAX(S474-T474, 0), "")</f>
        <v/>
      </c>
      <c r="AD474">
        <f>IF(V474="", "", IF(V474&gt;1, "Dépassement", IF(V474&gt;=0.9, "À surveiller", "OK")))</f>
        <v/>
      </c>
    </row>
    <row r="475">
      <c r="I475" s="4" t="n"/>
      <c r="J475" s="4" t="n"/>
      <c r="K475" s="4" t="n"/>
      <c r="L475" s="5" t="n"/>
      <c r="M475" s="5" t="n"/>
      <c r="N475" s="5">
        <f>IF(SUM(L475:M475)&gt;0, SUM(L475:M475), "")</f>
        <v/>
      </c>
      <c r="O475" s="5">
        <f>IF(A475&lt;&gt;"", SUMIFS(Dépenses!$K:$K, Dépenses!$B:$B, A475, Dépenses!$C:$C, "CAPEX"), "")</f>
        <v/>
      </c>
      <c r="P475" s="5">
        <f>IF(A475&lt;&gt;"", SUMIFS(Dépenses!$K:$K, Dépenses!$B:$B, A475, Dépenses!$C:$C, "CAPEX", Dépenses!$L:$L, "Payé"), "")</f>
        <v/>
      </c>
      <c r="Q475" s="5">
        <f>IF(A475&lt;&gt;"", SUMIFS(Dépenses!$K:$K, Dépenses!$B:$B, A475, Dépenses!$C:$C, "OPEX"), "")</f>
        <v/>
      </c>
      <c r="R475" s="5">
        <f>IF(A475&lt;&gt;"", SUMIFS(Dépenses!$K:$K, Dépenses!$B:$B, A475, Dépenses!$C:$C, "OPEX", Dépenses!$L:$L, "Payé"), "")</f>
        <v/>
      </c>
      <c r="S475" s="5">
        <f>IF(SUM(O475,Q475)&gt;0, SUM(O475,Q475), "")</f>
        <v/>
      </c>
      <c r="T475" s="5">
        <f>IF(SUM(P475,R475)&gt;0, SUM(P475,R475), "")</f>
        <v/>
      </c>
      <c r="U475" s="5">
        <f>IF(N475&gt;0, S475-N475, "")</f>
        <v/>
      </c>
      <c r="V475" s="6">
        <f>IF(N475&gt;0, S475/N475, "")</f>
        <v/>
      </c>
      <c r="Y475" s="5" t="n"/>
      <c r="Z475" s="7">
        <f>IF(AND(Y475&gt;0,N475&gt;0), Y475/N475, "")</f>
        <v/>
      </c>
      <c r="AA475" s="7">
        <f>IF(AND(Y475&gt;0,N475&gt;0), N475/(Y475/12), "")</f>
        <v/>
      </c>
      <c r="AB475" s="5">
        <f>IF(N475&gt;0, MAX(N475-S475, 0), "")</f>
        <v/>
      </c>
      <c r="AC475" s="5">
        <f>IF(S475&gt;0, MAX(S475-T475, 0), "")</f>
        <v/>
      </c>
      <c r="AD475">
        <f>IF(V475="", "", IF(V475&gt;1, "Dépassement", IF(V475&gt;=0.9, "À surveiller", "OK")))</f>
        <v/>
      </c>
    </row>
    <row r="476">
      <c r="I476" s="4" t="n"/>
      <c r="J476" s="4" t="n"/>
      <c r="K476" s="4" t="n"/>
      <c r="L476" s="5" t="n"/>
      <c r="M476" s="5" t="n"/>
      <c r="N476" s="5">
        <f>IF(SUM(L476:M476)&gt;0, SUM(L476:M476), "")</f>
        <v/>
      </c>
      <c r="O476" s="5">
        <f>IF(A476&lt;&gt;"", SUMIFS(Dépenses!$K:$K, Dépenses!$B:$B, A476, Dépenses!$C:$C, "CAPEX"), "")</f>
        <v/>
      </c>
      <c r="P476" s="5">
        <f>IF(A476&lt;&gt;"", SUMIFS(Dépenses!$K:$K, Dépenses!$B:$B, A476, Dépenses!$C:$C, "CAPEX", Dépenses!$L:$L, "Payé"), "")</f>
        <v/>
      </c>
      <c r="Q476" s="5">
        <f>IF(A476&lt;&gt;"", SUMIFS(Dépenses!$K:$K, Dépenses!$B:$B, A476, Dépenses!$C:$C, "OPEX"), "")</f>
        <v/>
      </c>
      <c r="R476" s="5">
        <f>IF(A476&lt;&gt;"", SUMIFS(Dépenses!$K:$K, Dépenses!$B:$B, A476, Dépenses!$C:$C, "OPEX", Dépenses!$L:$L, "Payé"), "")</f>
        <v/>
      </c>
      <c r="S476" s="5">
        <f>IF(SUM(O476,Q476)&gt;0, SUM(O476,Q476), "")</f>
        <v/>
      </c>
      <c r="T476" s="5">
        <f>IF(SUM(P476,R476)&gt;0, SUM(P476,R476), "")</f>
        <v/>
      </c>
      <c r="U476" s="5">
        <f>IF(N476&gt;0, S476-N476, "")</f>
        <v/>
      </c>
      <c r="V476" s="6">
        <f>IF(N476&gt;0, S476/N476, "")</f>
        <v/>
      </c>
      <c r="Y476" s="5" t="n"/>
      <c r="Z476" s="7">
        <f>IF(AND(Y476&gt;0,N476&gt;0), Y476/N476, "")</f>
        <v/>
      </c>
      <c r="AA476" s="7">
        <f>IF(AND(Y476&gt;0,N476&gt;0), N476/(Y476/12), "")</f>
        <v/>
      </c>
      <c r="AB476" s="5">
        <f>IF(N476&gt;0, MAX(N476-S476, 0), "")</f>
        <v/>
      </c>
      <c r="AC476" s="5">
        <f>IF(S476&gt;0, MAX(S476-T476, 0), "")</f>
        <v/>
      </c>
      <c r="AD476">
        <f>IF(V476="", "", IF(V476&gt;1, "Dépassement", IF(V476&gt;=0.9, "À surveiller", "OK")))</f>
        <v/>
      </c>
    </row>
    <row r="477">
      <c r="I477" s="4" t="n"/>
      <c r="J477" s="4" t="n"/>
      <c r="K477" s="4" t="n"/>
      <c r="L477" s="5" t="n"/>
      <c r="M477" s="5" t="n"/>
      <c r="N477" s="5">
        <f>IF(SUM(L477:M477)&gt;0, SUM(L477:M477), "")</f>
        <v/>
      </c>
      <c r="O477" s="5">
        <f>IF(A477&lt;&gt;"", SUMIFS(Dépenses!$K:$K, Dépenses!$B:$B, A477, Dépenses!$C:$C, "CAPEX"), "")</f>
        <v/>
      </c>
      <c r="P477" s="5">
        <f>IF(A477&lt;&gt;"", SUMIFS(Dépenses!$K:$K, Dépenses!$B:$B, A477, Dépenses!$C:$C, "CAPEX", Dépenses!$L:$L, "Payé"), "")</f>
        <v/>
      </c>
      <c r="Q477" s="5">
        <f>IF(A477&lt;&gt;"", SUMIFS(Dépenses!$K:$K, Dépenses!$B:$B, A477, Dépenses!$C:$C, "OPEX"), "")</f>
        <v/>
      </c>
      <c r="R477" s="5">
        <f>IF(A477&lt;&gt;"", SUMIFS(Dépenses!$K:$K, Dépenses!$B:$B, A477, Dépenses!$C:$C, "OPEX", Dépenses!$L:$L, "Payé"), "")</f>
        <v/>
      </c>
      <c r="S477" s="5">
        <f>IF(SUM(O477,Q477)&gt;0, SUM(O477,Q477), "")</f>
        <v/>
      </c>
      <c r="T477" s="5">
        <f>IF(SUM(P477,R477)&gt;0, SUM(P477,R477), "")</f>
        <v/>
      </c>
      <c r="U477" s="5">
        <f>IF(N477&gt;0, S477-N477, "")</f>
        <v/>
      </c>
      <c r="V477" s="6">
        <f>IF(N477&gt;0, S477/N477, "")</f>
        <v/>
      </c>
      <c r="Y477" s="5" t="n"/>
      <c r="Z477" s="7">
        <f>IF(AND(Y477&gt;0,N477&gt;0), Y477/N477, "")</f>
        <v/>
      </c>
      <c r="AA477" s="7">
        <f>IF(AND(Y477&gt;0,N477&gt;0), N477/(Y477/12), "")</f>
        <v/>
      </c>
      <c r="AB477" s="5">
        <f>IF(N477&gt;0, MAX(N477-S477, 0), "")</f>
        <v/>
      </c>
      <c r="AC477" s="5">
        <f>IF(S477&gt;0, MAX(S477-T477, 0), "")</f>
        <v/>
      </c>
      <c r="AD477">
        <f>IF(V477="", "", IF(V477&gt;1, "Dépassement", IF(V477&gt;=0.9, "À surveiller", "OK")))</f>
        <v/>
      </c>
    </row>
    <row r="478">
      <c r="I478" s="4" t="n"/>
      <c r="J478" s="4" t="n"/>
      <c r="K478" s="4" t="n"/>
      <c r="L478" s="5" t="n"/>
      <c r="M478" s="5" t="n"/>
      <c r="N478" s="5">
        <f>IF(SUM(L478:M478)&gt;0, SUM(L478:M478), "")</f>
        <v/>
      </c>
      <c r="O478" s="5">
        <f>IF(A478&lt;&gt;"", SUMIFS(Dépenses!$K:$K, Dépenses!$B:$B, A478, Dépenses!$C:$C, "CAPEX"), "")</f>
        <v/>
      </c>
      <c r="P478" s="5">
        <f>IF(A478&lt;&gt;"", SUMIFS(Dépenses!$K:$K, Dépenses!$B:$B, A478, Dépenses!$C:$C, "CAPEX", Dépenses!$L:$L, "Payé"), "")</f>
        <v/>
      </c>
      <c r="Q478" s="5">
        <f>IF(A478&lt;&gt;"", SUMIFS(Dépenses!$K:$K, Dépenses!$B:$B, A478, Dépenses!$C:$C, "OPEX"), "")</f>
        <v/>
      </c>
      <c r="R478" s="5">
        <f>IF(A478&lt;&gt;"", SUMIFS(Dépenses!$K:$K, Dépenses!$B:$B, A478, Dépenses!$C:$C, "OPEX", Dépenses!$L:$L, "Payé"), "")</f>
        <v/>
      </c>
      <c r="S478" s="5">
        <f>IF(SUM(O478,Q478)&gt;0, SUM(O478,Q478), "")</f>
        <v/>
      </c>
      <c r="T478" s="5">
        <f>IF(SUM(P478,R478)&gt;0, SUM(P478,R478), "")</f>
        <v/>
      </c>
      <c r="U478" s="5">
        <f>IF(N478&gt;0, S478-N478, "")</f>
        <v/>
      </c>
      <c r="V478" s="6">
        <f>IF(N478&gt;0, S478/N478, "")</f>
        <v/>
      </c>
      <c r="Y478" s="5" t="n"/>
      <c r="Z478" s="7">
        <f>IF(AND(Y478&gt;0,N478&gt;0), Y478/N478, "")</f>
        <v/>
      </c>
      <c r="AA478" s="7">
        <f>IF(AND(Y478&gt;0,N478&gt;0), N478/(Y478/12), "")</f>
        <v/>
      </c>
      <c r="AB478" s="5">
        <f>IF(N478&gt;0, MAX(N478-S478, 0), "")</f>
        <v/>
      </c>
      <c r="AC478" s="5">
        <f>IF(S478&gt;0, MAX(S478-T478, 0), "")</f>
        <v/>
      </c>
      <c r="AD478">
        <f>IF(V478="", "", IF(V478&gt;1, "Dépassement", IF(V478&gt;=0.9, "À surveiller", "OK")))</f>
        <v/>
      </c>
    </row>
    <row r="479">
      <c r="I479" s="4" t="n"/>
      <c r="J479" s="4" t="n"/>
      <c r="K479" s="4" t="n"/>
      <c r="L479" s="5" t="n"/>
      <c r="M479" s="5" t="n"/>
      <c r="N479" s="5">
        <f>IF(SUM(L479:M479)&gt;0, SUM(L479:M479), "")</f>
        <v/>
      </c>
      <c r="O479" s="5">
        <f>IF(A479&lt;&gt;"", SUMIFS(Dépenses!$K:$K, Dépenses!$B:$B, A479, Dépenses!$C:$C, "CAPEX"), "")</f>
        <v/>
      </c>
      <c r="P479" s="5">
        <f>IF(A479&lt;&gt;"", SUMIFS(Dépenses!$K:$K, Dépenses!$B:$B, A479, Dépenses!$C:$C, "CAPEX", Dépenses!$L:$L, "Payé"), "")</f>
        <v/>
      </c>
      <c r="Q479" s="5">
        <f>IF(A479&lt;&gt;"", SUMIFS(Dépenses!$K:$K, Dépenses!$B:$B, A479, Dépenses!$C:$C, "OPEX"), "")</f>
        <v/>
      </c>
      <c r="R479" s="5">
        <f>IF(A479&lt;&gt;"", SUMIFS(Dépenses!$K:$K, Dépenses!$B:$B, A479, Dépenses!$C:$C, "OPEX", Dépenses!$L:$L, "Payé"), "")</f>
        <v/>
      </c>
      <c r="S479" s="5">
        <f>IF(SUM(O479,Q479)&gt;0, SUM(O479,Q479), "")</f>
        <v/>
      </c>
      <c r="T479" s="5">
        <f>IF(SUM(P479,R479)&gt;0, SUM(P479,R479), "")</f>
        <v/>
      </c>
      <c r="U479" s="5">
        <f>IF(N479&gt;0, S479-N479, "")</f>
        <v/>
      </c>
      <c r="V479" s="6">
        <f>IF(N479&gt;0, S479/N479, "")</f>
        <v/>
      </c>
      <c r="Y479" s="5" t="n"/>
      <c r="Z479" s="7">
        <f>IF(AND(Y479&gt;0,N479&gt;0), Y479/N479, "")</f>
        <v/>
      </c>
      <c r="AA479" s="7">
        <f>IF(AND(Y479&gt;0,N479&gt;0), N479/(Y479/12), "")</f>
        <v/>
      </c>
      <c r="AB479" s="5">
        <f>IF(N479&gt;0, MAX(N479-S479, 0), "")</f>
        <v/>
      </c>
      <c r="AC479" s="5">
        <f>IF(S479&gt;0, MAX(S479-T479, 0), "")</f>
        <v/>
      </c>
      <c r="AD479">
        <f>IF(V479="", "", IF(V479&gt;1, "Dépassement", IF(V479&gt;=0.9, "À surveiller", "OK")))</f>
        <v/>
      </c>
    </row>
    <row r="480">
      <c r="I480" s="4" t="n"/>
      <c r="J480" s="4" t="n"/>
      <c r="K480" s="4" t="n"/>
      <c r="L480" s="5" t="n"/>
      <c r="M480" s="5" t="n"/>
      <c r="N480" s="5">
        <f>IF(SUM(L480:M480)&gt;0, SUM(L480:M480), "")</f>
        <v/>
      </c>
      <c r="O480" s="5">
        <f>IF(A480&lt;&gt;"", SUMIFS(Dépenses!$K:$K, Dépenses!$B:$B, A480, Dépenses!$C:$C, "CAPEX"), "")</f>
        <v/>
      </c>
      <c r="P480" s="5">
        <f>IF(A480&lt;&gt;"", SUMIFS(Dépenses!$K:$K, Dépenses!$B:$B, A480, Dépenses!$C:$C, "CAPEX", Dépenses!$L:$L, "Payé"), "")</f>
        <v/>
      </c>
      <c r="Q480" s="5">
        <f>IF(A480&lt;&gt;"", SUMIFS(Dépenses!$K:$K, Dépenses!$B:$B, A480, Dépenses!$C:$C, "OPEX"), "")</f>
        <v/>
      </c>
      <c r="R480" s="5">
        <f>IF(A480&lt;&gt;"", SUMIFS(Dépenses!$K:$K, Dépenses!$B:$B, A480, Dépenses!$C:$C, "OPEX", Dépenses!$L:$L, "Payé"), "")</f>
        <v/>
      </c>
      <c r="S480" s="5">
        <f>IF(SUM(O480,Q480)&gt;0, SUM(O480,Q480), "")</f>
        <v/>
      </c>
      <c r="T480" s="5">
        <f>IF(SUM(P480,R480)&gt;0, SUM(P480,R480), "")</f>
        <v/>
      </c>
      <c r="U480" s="5">
        <f>IF(N480&gt;0, S480-N480, "")</f>
        <v/>
      </c>
      <c r="V480" s="6">
        <f>IF(N480&gt;0, S480/N480, "")</f>
        <v/>
      </c>
      <c r="Y480" s="5" t="n"/>
      <c r="Z480" s="7">
        <f>IF(AND(Y480&gt;0,N480&gt;0), Y480/N480, "")</f>
        <v/>
      </c>
      <c r="AA480" s="7">
        <f>IF(AND(Y480&gt;0,N480&gt;0), N480/(Y480/12), "")</f>
        <v/>
      </c>
      <c r="AB480" s="5">
        <f>IF(N480&gt;0, MAX(N480-S480, 0), "")</f>
        <v/>
      </c>
      <c r="AC480" s="5">
        <f>IF(S480&gt;0, MAX(S480-T480, 0), "")</f>
        <v/>
      </c>
      <c r="AD480">
        <f>IF(V480="", "", IF(V480&gt;1, "Dépassement", IF(V480&gt;=0.9, "À surveiller", "OK")))</f>
        <v/>
      </c>
    </row>
    <row r="481">
      <c r="I481" s="4" t="n"/>
      <c r="J481" s="4" t="n"/>
      <c r="K481" s="4" t="n"/>
      <c r="L481" s="5" t="n"/>
      <c r="M481" s="5" t="n"/>
      <c r="N481" s="5">
        <f>IF(SUM(L481:M481)&gt;0, SUM(L481:M481), "")</f>
        <v/>
      </c>
      <c r="O481" s="5">
        <f>IF(A481&lt;&gt;"", SUMIFS(Dépenses!$K:$K, Dépenses!$B:$B, A481, Dépenses!$C:$C, "CAPEX"), "")</f>
        <v/>
      </c>
      <c r="P481" s="5">
        <f>IF(A481&lt;&gt;"", SUMIFS(Dépenses!$K:$K, Dépenses!$B:$B, A481, Dépenses!$C:$C, "CAPEX", Dépenses!$L:$L, "Payé"), "")</f>
        <v/>
      </c>
      <c r="Q481" s="5">
        <f>IF(A481&lt;&gt;"", SUMIFS(Dépenses!$K:$K, Dépenses!$B:$B, A481, Dépenses!$C:$C, "OPEX"), "")</f>
        <v/>
      </c>
      <c r="R481" s="5">
        <f>IF(A481&lt;&gt;"", SUMIFS(Dépenses!$K:$K, Dépenses!$B:$B, A481, Dépenses!$C:$C, "OPEX", Dépenses!$L:$L, "Payé"), "")</f>
        <v/>
      </c>
      <c r="S481" s="5">
        <f>IF(SUM(O481,Q481)&gt;0, SUM(O481,Q481), "")</f>
        <v/>
      </c>
      <c r="T481" s="5">
        <f>IF(SUM(P481,R481)&gt;0, SUM(P481,R481), "")</f>
        <v/>
      </c>
      <c r="U481" s="5">
        <f>IF(N481&gt;0, S481-N481, "")</f>
        <v/>
      </c>
      <c r="V481" s="6">
        <f>IF(N481&gt;0, S481/N481, "")</f>
        <v/>
      </c>
      <c r="Y481" s="5" t="n"/>
      <c r="Z481" s="7">
        <f>IF(AND(Y481&gt;0,N481&gt;0), Y481/N481, "")</f>
        <v/>
      </c>
      <c r="AA481" s="7">
        <f>IF(AND(Y481&gt;0,N481&gt;0), N481/(Y481/12), "")</f>
        <v/>
      </c>
      <c r="AB481" s="5">
        <f>IF(N481&gt;0, MAX(N481-S481, 0), "")</f>
        <v/>
      </c>
      <c r="AC481" s="5">
        <f>IF(S481&gt;0, MAX(S481-T481, 0), "")</f>
        <v/>
      </c>
      <c r="AD481">
        <f>IF(V481="", "", IF(V481&gt;1, "Dépassement", IF(V481&gt;=0.9, "À surveiller", "OK")))</f>
        <v/>
      </c>
    </row>
    <row r="482">
      <c r="I482" s="4" t="n"/>
      <c r="J482" s="4" t="n"/>
      <c r="K482" s="4" t="n"/>
      <c r="L482" s="5" t="n"/>
      <c r="M482" s="5" t="n"/>
      <c r="N482" s="5">
        <f>IF(SUM(L482:M482)&gt;0, SUM(L482:M482), "")</f>
        <v/>
      </c>
      <c r="O482" s="5">
        <f>IF(A482&lt;&gt;"", SUMIFS(Dépenses!$K:$K, Dépenses!$B:$B, A482, Dépenses!$C:$C, "CAPEX"), "")</f>
        <v/>
      </c>
      <c r="P482" s="5">
        <f>IF(A482&lt;&gt;"", SUMIFS(Dépenses!$K:$K, Dépenses!$B:$B, A482, Dépenses!$C:$C, "CAPEX", Dépenses!$L:$L, "Payé"), "")</f>
        <v/>
      </c>
      <c r="Q482" s="5">
        <f>IF(A482&lt;&gt;"", SUMIFS(Dépenses!$K:$K, Dépenses!$B:$B, A482, Dépenses!$C:$C, "OPEX"), "")</f>
        <v/>
      </c>
      <c r="R482" s="5">
        <f>IF(A482&lt;&gt;"", SUMIFS(Dépenses!$K:$K, Dépenses!$B:$B, A482, Dépenses!$C:$C, "OPEX", Dépenses!$L:$L, "Payé"), "")</f>
        <v/>
      </c>
      <c r="S482" s="5">
        <f>IF(SUM(O482,Q482)&gt;0, SUM(O482,Q482), "")</f>
        <v/>
      </c>
      <c r="T482" s="5">
        <f>IF(SUM(P482,R482)&gt;0, SUM(P482,R482), "")</f>
        <v/>
      </c>
      <c r="U482" s="5">
        <f>IF(N482&gt;0, S482-N482, "")</f>
        <v/>
      </c>
      <c r="V482" s="6">
        <f>IF(N482&gt;0, S482/N482, "")</f>
        <v/>
      </c>
      <c r="Y482" s="5" t="n"/>
      <c r="Z482" s="7">
        <f>IF(AND(Y482&gt;0,N482&gt;0), Y482/N482, "")</f>
        <v/>
      </c>
      <c r="AA482" s="7">
        <f>IF(AND(Y482&gt;0,N482&gt;0), N482/(Y482/12), "")</f>
        <v/>
      </c>
      <c r="AB482" s="5">
        <f>IF(N482&gt;0, MAX(N482-S482, 0), "")</f>
        <v/>
      </c>
      <c r="AC482" s="5">
        <f>IF(S482&gt;0, MAX(S482-T482, 0), "")</f>
        <v/>
      </c>
      <c r="AD482">
        <f>IF(V482="", "", IF(V482&gt;1, "Dépassement", IF(V482&gt;=0.9, "À surveiller", "OK")))</f>
        <v/>
      </c>
    </row>
    <row r="483">
      <c r="I483" s="4" t="n"/>
      <c r="J483" s="4" t="n"/>
      <c r="K483" s="4" t="n"/>
      <c r="L483" s="5" t="n"/>
      <c r="M483" s="5" t="n"/>
      <c r="N483" s="5">
        <f>IF(SUM(L483:M483)&gt;0, SUM(L483:M483), "")</f>
        <v/>
      </c>
      <c r="O483" s="5">
        <f>IF(A483&lt;&gt;"", SUMIFS(Dépenses!$K:$K, Dépenses!$B:$B, A483, Dépenses!$C:$C, "CAPEX"), "")</f>
        <v/>
      </c>
      <c r="P483" s="5">
        <f>IF(A483&lt;&gt;"", SUMIFS(Dépenses!$K:$K, Dépenses!$B:$B, A483, Dépenses!$C:$C, "CAPEX", Dépenses!$L:$L, "Payé"), "")</f>
        <v/>
      </c>
      <c r="Q483" s="5">
        <f>IF(A483&lt;&gt;"", SUMIFS(Dépenses!$K:$K, Dépenses!$B:$B, A483, Dépenses!$C:$C, "OPEX"), "")</f>
        <v/>
      </c>
      <c r="R483" s="5">
        <f>IF(A483&lt;&gt;"", SUMIFS(Dépenses!$K:$K, Dépenses!$B:$B, A483, Dépenses!$C:$C, "OPEX", Dépenses!$L:$L, "Payé"), "")</f>
        <v/>
      </c>
      <c r="S483" s="5">
        <f>IF(SUM(O483,Q483)&gt;0, SUM(O483,Q483), "")</f>
        <v/>
      </c>
      <c r="T483" s="5">
        <f>IF(SUM(P483,R483)&gt;0, SUM(P483,R483), "")</f>
        <v/>
      </c>
      <c r="U483" s="5">
        <f>IF(N483&gt;0, S483-N483, "")</f>
        <v/>
      </c>
      <c r="V483" s="6">
        <f>IF(N483&gt;0, S483/N483, "")</f>
        <v/>
      </c>
      <c r="Y483" s="5" t="n"/>
      <c r="Z483" s="7">
        <f>IF(AND(Y483&gt;0,N483&gt;0), Y483/N483, "")</f>
        <v/>
      </c>
      <c r="AA483" s="7">
        <f>IF(AND(Y483&gt;0,N483&gt;0), N483/(Y483/12), "")</f>
        <v/>
      </c>
      <c r="AB483" s="5">
        <f>IF(N483&gt;0, MAX(N483-S483, 0), "")</f>
        <v/>
      </c>
      <c r="AC483" s="5">
        <f>IF(S483&gt;0, MAX(S483-T483, 0), "")</f>
        <v/>
      </c>
      <c r="AD483">
        <f>IF(V483="", "", IF(V483&gt;1, "Dépassement", IF(V483&gt;=0.9, "À surveiller", "OK")))</f>
        <v/>
      </c>
    </row>
    <row r="484">
      <c r="I484" s="4" t="n"/>
      <c r="J484" s="4" t="n"/>
      <c r="K484" s="4" t="n"/>
      <c r="L484" s="5" t="n"/>
      <c r="M484" s="5" t="n"/>
      <c r="N484" s="5">
        <f>IF(SUM(L484:M484)&gt;0, SUM(L484:M484), "")</f>
        <v/>
      </c>
      <c r="O484" s="5">
        <f>IF(A484&lt;&gt;"", SUMIFS(Dépenses!$K:$K, Dépenses!$B:$B, A484, Dépenses!$C:$C, "CAPEX"), "")</f>
        <v/>
      </c>
      <c r="P484" s="5">
        <f>IF(A484&lt;&gt;"", SUMIFS(Dépenses!$K:$K, Dépenses!$B:$B, A484, Dépenses!$C:$C, "CAPEX", Dépenses!$L:$L, "Payé"), "")</f>
        <v/>
      </c>
      <c r="Q484" s="5">
        <f>IF(A484&lt;&gt;"", SUMIFS(Dépenses!$K:$K, Dépenses!$B:$B, A484, Dépenses!$C:$C, "OPEX"), "")</f>
        <v/>
      </c>
      <c r="R484" s="5">
        <f>IF(A484&lt;&gt;"", SUMIFS(Dépenses!$K:$K, Dépenses!$B:$B, A484, Dépenses!$C:$C, "OPEX", Dépenses!$L:$L, "Payé"), "")</f>
        <v/>
      </c>
      <c r="S484" s="5">
        <f>IF(SUM(O484,Q484)&gt;0, SUM(O484,Q484), "")</f>
        <v/>
      </c>
      <c r="T484" s="5">
        <f>IF(SUM(P484,R484)&gt;0, SUM(P484,R484), "")</f>
        <v/>
      </c>
      <c r="U484" s="5">
        <f>IF(N484&gt;0, S484-N484, "")</f>
        <v/>
      </c>
      <c r="V484" s="6">
        <f>IF(N484&gt;0, S484/N484, "")</f>
        <v/>
      </c>
      <c r="Y484" s="5" t="n"/>
      <c r="Z484" s="7">
        <f>IF(AND(Y484&gt;0,N484&gt;0), Y484/N484, "")</f>
        <v/>
      </c>
      <c r="AA484" s="7">
        <f>IF(AND(Y484&gt;0,N484&gt;0), N484/(Y484/12), "")</f>
        <v/>
      </c>
      <c r="AB484" s="5">
        <f>IF(N484&gt;0, MAX(N484-S484, 0), "")</f>
        <v/>
      </c>
      <c r="AC484" s="5">
        <f>IF(S484&gt;0, MAX(S484-T484, 0), "")</f>
        <v/>
      </c>
      <c r="AD484">
        <f>IF(V484="", "", IF(V484&gt;1, "Dépassement", IF(V484&gt;=0.9, "À surveiller", "OK")))</f>
        <v/>
      </c>
    </row>
    <row r="485">
      <c r="I485" s="4" t="n"/>
      <c r="J485" s="4" t="n"/>
      <c r="K485" s="4" t="n"/>
      <c r="L485" s="5" t="n"/>
      <c r="M485" s="5" t="n"/>
      <c r="N485" s="5">
        <f>IF(SUM(L485:M485)&gt;0, SUM(L485:M485), "")</f>
        <v/>
      </c>
      <c r="O485" s="5">
        <f>IF(A485&lt;&gt;"", SUMIFS(Dépenses!$K:$K, Dépenses!$B:$B, A485, Dépenses!$C:$C, "CAPEX"), "")</f>
        <v/>
      </c>
      <c r="P485" s="5">
        <f>IF(A485&lt;&gt;"", SUMIFS(Dépenses!$K:$K, Dépenses!$B:$B, A485, Dépenses!$C:$C, "CAPEX", Dépenses!$L:$L, "Payé"), "")</f>
        <v/>
      </c>
      <c r="Q485" s="5">
        <f>IF(A485&lt;&gt;"", SUMIFS(Dépenses!$K:$K, Dépenses!$B:$B, A485, Dépenses!$C:$C, "OPEX"), "")</f>
        <v/>
      </c>
      <c r="R485" s="5">
        <f>IF(A485&lt;&gt;"", SUMIFS(Dépenses!$K:$K, Dépenses!$B:$B, A485, Dépenses!$C:$C, "OPEX", Dépenses!$L:$L, "Payé"), "")</f>
        <v/>
      </c>
      <c r="S485" s="5">
        <f>IF(SUM(O485,Q485)&gt;0, SUM(O485,Q485), "")</f>
        <v/>
      </c>
      <c r="T485" s="5">
        <f>IF(SUM(P485,R485)&gt;0, SUM(P485,R485), "")</f>
        <v/>
      </c>
      <c r="U485" s="5">
        <f>IF(N485&gt;0, S485-N485, "")</f>
        <v/>
      </c>
      <c r="V485" s="6">
        <f>IF(N485&gt;0, S485/N485, "")</f>
        <v/>
      </c>
      <c r="Y485" s="5" t="n"/>
      <c r="Z485" s="7">
        <f>IF(AND(Y485&gt;0,N485&gt;0), Y485/N485, "")</f>
        <v/>
      </c>
      <c r="AA485" s="7">
        <f>IF(AND(Y485&gt;0,N485&gt;0), N485/(Y485/12), "")</f>
        <v/>
      </c>
      <c r="AB485" s="5">
        <f>IF(N485&gt;0, MAX(N485-S485, 0), "")</f>
        <v/>
      </c>
      <c r="AC485" s="5">
        <f>IF(S485&gt;0, MAX(S485-T485, 0), "")</f>
        <v/>
      </c>
      <c r="AD485">
        <f>IF(V485="", "", IF(V485&gt;1, "Dépassement", IF(V485&gt;=0.9, "À surveiller", "OK")))</f>
        <v/>
      </c>
    </row>
    <row r="486">
      <c r="I486" s="4" t="n"/>
      <c r="J486" s="4" t="n"/>
      <c r="K486" s="4" t="n"/>
      <c r="L486" s="5" t="n"/>
      <c r="M486" s="5" t="n"/>
      <c r="N486" s="5">
        <f>IF(SUM(L486:M486)&gt;0, SUM(L486:M486), "")</f>
        <v/>
      </c>
      <c r="O486" s="5">
        <f>IF(A486&lt;&gt;"", SUMIFS(Dépenses!$K:$K, Dépenses!$B:$B, A486, Dépenses!$C:$C, "CAPEX"), "")</f>
        <v/>
      </c>
      <c r="P486" s="5">
        <f>IF(A486&lt;&gt;"", SUMIFS(Dépenses!$K:$K, Dépenses!$B:$B, A486, Dépenses!$C:$C, "CAPEX", Dépenses!$L:$L, "Payé"), "")</f>
        <v/>
      </c>
      <c r="Q486" s="5">
        <f>IF(A486&lt;&gt;"", SUMIFS(Dépenses!$K:$K, Dépenses!$B:$B, A486, Dépenses!$C:$C, "OPEX"), "")</f>
        <v/>
      </c>
      <c r="R486" s="5">
        <f>IF(A486&lt;&gt;"", SUMIFS(Dépenses!$K:$K, Dépenses!$B:$B, A486, Dépenses!$C:$C, "OPEX", Dépenses!$L:$L, "Payé"), "")</f>
        <v/>
      </c>
      <c r="S486" s="5">
        <f>IF(SUM(O486,Q486)&gt;0, SUM(O486,Q486), "")</f>
        <v/>
      </c>
      <c r="T486" s="5">
        <f>IF(SUM(P486,R486)&gt;0, SUM(P486,R486), "")</f>
        <v/>
      </c>
      <c r="U486" s="5">
        <f>IF(N486&gt;0, S486-N486, "")</f>
        <v/>
      </c>
      <c r="V486" s="6">
        <f>IF(N486&gt;0, S486/N486, "")</f>
        <v/>
      </c>
      <c r="Y486" s="5" t="n"/>
      <c r="Z486" s="7">
        <f>IF(AND(Y486&gt;0,N486&gt;0), Y486/N486, "")</f>
        <v/>
      </c>
      <c r="AA486" s="7">
        <f>IF(AND(Y486&gt;0,N486&gt;0), N486/(Y486/12), "")</f>
        <v/>
      </c>
      <c r="AB486" s="5">
        <f>IF(N486&gt;0, MAX(N486-S486, 0), "")</f>
        <v/>
      </c>
      <c r="AC486" s="5">
        <f>IF(S486&gt;0, MAX(S486-T486, 0), "")</f>
        <v/>
      </c>
      <c r="AD486">
        <f>IF(V486="", "", IF(V486&gt;1, "Dépassement", IF(V486&gt;=0.9, "À surveiller", "OK")))</f>
        <v/>
      </c>
    </row>
    <row r="487">
      <c r="I487" s="4" t="n"/>
      <c r="J487" s="4" t="n"/>
      <c r="K487" s="4" t="n"/>
      <c r="L487" s="5" t="n"/>
      <c r="M487" s="5" t="n"/>
      <c r="N487" s="5">
        <f>IF(SUM(L487:M487)&gt;0, SUM(L487:M487), "")</f>
        <v/>
      </c>
      <c r="O487" s="5">
        <f>IF(A487&lt;&gt;"", SUMIFS(Dépenses!$K:$K, Dépenses!$B:$B, A487, Dépenses!$C:$C, "CAPEX"), "")</f>
        <v/>
      </c>
      <c r="P487" s="5">
        <f>IF(A487&lt;&gt;"", SUMIFS(Dépenses!$K:$K, Dépenses!$B:$B, A487, Dépenses!$C:$C, "CAPEX", Dépenses!$L:$L, "Payé"), "")</f>
        <v/>
      </c>
      <c r="Q487" s="5">
        <f>IF(A487&lt;&gt;"", SUMIFS(Dépenses!$K:$K, Dépenses!$B:$B, A487, Dépenses!$C:$C, "OPEX"), "")</f>
        <v/>
      </c>
      <c r="R487" s="5">
        <f>IF(A487&lt;&gt;"", SUMIFS(Dépenses!$K:$K, Dépenses!$B:$B, A487, Dépenses!$C:$C, "OPEX", Dépenses!$L:$L, "Payé"), "")</f>
        <v/>
      </c>
      <c r="S487" s="5">
        <f>IF(SUM(O487,Q487)&gt;0, SUM(O487,Q487), "")</f>
        <v/>
      </c>
      <c r="T487" s="5">
        <f>IF(SUM(P487,R487)&gt;0, SUM(P487,R487), "")</f>
        <v/>
      </c>
      <c r="U487" s="5">
        <f>IF(N487&gt;0, S487-N487, "")</f>
        <v/>
      </c>
      <c r="V487" s="6">
        <f>IF(N487&gt;0, S487/N487, "")</f>
        <v/>
      </c>
      <c r="Y487" s="5" t="n"/>
      <c r="Z487" s="7">
        <f>IF(AND(Y487&gt;0,N487&gt;0), Y487/N487, "")</f>
        <v/>
      </c>
      <c r="AA487" s="7">
        <f>IF(AND(Y487&gt;0,N487&gt;0), N487/(Y487/12), "")</f>
        <v/>
      </c>
      <c r="AB487" s="5">
        <f>IF(N487&gt;0, MAX(N487-S487, 0), "")</f>
        <v/>
      </c>
      <c r="AC487" s="5">
        <f>IF(S487&gt;0, MAX(S487-T487, 0), "")</f>
        <v/>
      </c>
      <c r="AD487">
        <f>IF(V487="", "", IF(V487&gt;1, "Dépassement", IF(V487&gt;=0.9, "À surveiller", "OK")))</f>
        <v/>
      </c>
    </row>
    <row r="488">
      <c r="I488" s="4" t="n"/>
      <c r="J488" s="4" t="n"/>
      <c r="K488" s="4" t="n"/>
      <c r="L488" s="5" t="n"/>
      <c r="M488" s="5" t="n"/>
      <c r="N488" s="5">
        <f>IF(SUM(L488:M488)&gt;0, SUM(L488:M488), "")</f>
        <v/>
      </c>
      <c r="O488" s="5">
        <f>IF(A488&lt;&gt;"", SUMIFS(Dépenses!$K:$K, Dépenses!$B:$B, A488, Dépenses!$C:$C, "CAPEX"), "")</f>
        <v/>
      </c>
      <c r="P488" s="5">
        <f>IF(A488&lt;&gt;"", SUMIFS(Dépenses!$K:$K, Dépenses!$B:$B, A488, Dépenses!$C:$C, "CAPEX", Dépenses!$L:$L, "Payé"), "")</f>
        <v/>
      </c>
      <c r="Q488" s="5">
        <f>IF(A488&lt;&gt;"", SUMIFS(Dépenses!$K:$K, Dépenses!$B:$B, A488, Dépenses!$C:$C, "OPEX"), "")</f>
        <v/>
      </c>
      <c r="R488" s="5">
        <f>IF(A488&lt;&gt;"", SUMIFS(Dépenses!$K:$K, Dépenses!$B:$B, A488, Dépenses!$C:$C, "OPEX", Dépenses!$L:$L, "Payé"), "")</f>
        <v/>
      </c>
      <c r="S488" s="5">
        <f>IF(SUM(O488,Q488)&gt;0, SUM(O488,Q488), "")</f>
        <v/>
      </c>
      <c r="T488" s="5">
        <f>IF(SUM(P488,R488)&gt;0, SUM(P488,R488), "")</f>
        <v/>
      </c>
      <c r="U488" s="5">
        <f>IF(N488&gt;0, S488-N488, "")</f>
        <v/>
      </c>
      <c r="V488" s="6">
        <f>IF(N488&gt;0, S488/N488, "")</f>
        <v/>
      </c>
      <c r="Y488" s="5" t="n"/>
      <c r="Z488" s="7">
        <f>IF(AND(Y488&gt;0,N488&gt;0), Y488/N488, "")</f>
        <v/>
      </c>
      <c r="AA488" s="7">
        <f>IF(AND(Y488&gt;0,N488&gt;0), N488/(Y488/12), "")</f>
        <v/>
      </c>
      <c r="AB488" s="5">
        <f>IF(N488&gt;0, MAX(N488-S488, 0), "")</f>
        <v/>
      </c>
      <c r="AC488" s="5">
        <f>IF(S488&gt;0, MAX(S488-T488, 0), "")</f>
        <v/>
      </c>
      <c r="AD488">
        <f>IF(V488="", "", IF(V488&gt;1, "Dépassement", IF(V488&gt;=0.9, "À surveiller", "OK")))</f>
        <v/>
      </c>
    </row>
    <row r="489">
      <c r="I489" s="4" t="n"/>
      <c r="J489" s="4" t="n"/>
      <c r="K489" s="4" t="n"/>
      <c r="L489" s="5" t="n"/>
      <c r="M489" s="5" t="n"/>
      <c r="N489" s="5">
        <f>IF(SUM(L489:M489)&gt;0, SUM(L489:M489), "")</f>
        <v/>
      </c>
      <c r="O489" s="5">
        <f>IF(A489&lt;&gt;"", SUMIFS(Dépenses!$K:$K, Dépenses!$B:$B, A489, Dépenses!$C:$C, "CAPEX"), "")</f>
        <v/>
      </c>
      <c r="P489" s="5">
        <f>IF(A489&lt;&gt;"", SUMIFS(Dépenses!$K:$K, Dépenses!$B:$B, A489, Dépenses!$C:$C, "CAPEX", Dépenses!$L:$L, "Payé"), "")</f>
        <v/>
      </c>
      <c r="Q489" s="5">
        <f>IF(A489&lt;&gt;"", SUMIFS(Dépenses!$K:$K, Dépenses!$B:$B, A489, Dépenses!$C:$C, "OPEX"), "")</f>
        <v/>
      </c>
      <c r="R489" s="5">
        <f>IF(A489&lt;&gt;"", SUMIFS(Dépenses!$K:$K, Dépenses!$B:$B, A489, Dépenses!$C:$C, "OPEX", Dépenses!$L:$L, "Payé"), "")</f>
        <v/>
      </c>
      <c r="S489" s="5">
        <f>IF(SUM(O489,Q489)&gt;0, SUM(O489,Q489), "")</f>
        <v/>
      </c>
      <c r="T489" s="5">
        <f>IF(SUM(P489,R489)&gt;0, SUM(P489,R489), "")</f>
        <v/>
      </c>
      <c r="U489" s="5">
        <f>IF(N489&gt;0, S489-N489, "")</f>
        <v/>
      </c>
      <c r="V489" s="6">
        <f>IF(N489&gt;0, S489/N489, "")</f>
        <v/>
      </c>
      <c r="Y489" s="5" t="n"/>
      <c r="Z489" s="7">
        <f>IF(AND(Y489&gt;0,N489&gt;0), Y489/N489, "")</f>
        <v/>
      </c>
      <c r="AA489" s="7">
        <f>IF(AND(Y489&gt;0,N489&gt;0), N489/(Y489/12), "")</f>
        <v/>
      </c>
      <c r="AB489" s="5">
        <f>IF(N489&gt;0, MAX(N489-S489, 0), "")</f>
        <v/>
      </c>
      <c r="AC489" s="5">
        <f>IF(S489&gt;0, MAX(S489-T489, 0), "")</f>
        <v/>
      </c>
      <c r="AD489">
        <f>IF(V489="", "", IF(V489&gt;1, "Dépassement", IF(V489&gt;=0.9, "À surveiller", "OK")))</f>
        <v/>
      </c>
    </row>
    <row r="490">
      <c r="I490" s="4" t="n"/>
      <c r="J490" s="4" t="n"/>
      <c r="K490" s="4" t="n"/>
      <c r="L490" s="5" t="n"/>
      <c r="M490" s="5" t="n"/>
      <c r="N490" s="5">
        <f>IF(SUM(L490:M490)&gt;0, SUM(L490:M490), "")</f>
        <v/>
      </c>
      <c r="O490" s="5">
        <f>IF(A490&lt;&gt;"", SUMIFS(Dépenses!$K:$K, Dépenses!$B:$B, A490, Dépenses!$C:$C, "CAPEX"), "")</f>
        <v/>
      </c>
      <c r="P490" s="5">
        <f>IF(A490&lt;&gt;"", SUMIFS(Dépenses!$K:$K, Dépenses!$B:$B, A490, Dépenses!$C:$C, "CAPEX", Dépenses!$L:$L, "Payé"), "")</f>
        <v/>
      </c>
      <c r="Q490" s="5">
        <f>IF(A490&lt;&gt;"", SUMIFS(Dépenses!$K:$K, Dépenses!$B:$B, A490, Dépenses!$C:$C, "OPEX"), "")</f>
        <v/>
      </c>
      <c r="R490" s="5">
        <f>IF(A490&lt;&gt;"", SUMIFS(Dépenses!$K:$K, Dépenses!$B:$B, A490, Dépenses!$C:$C, "OPEX", Dépenses!$L:$L, "Payé"), "")</f>
        <v/>
      </c>
      <c r="S490" s="5">
        <f>IF(SUM(O490,Q490)&gt;0, SUM(O490,Q490), "")</f>
        <v/>
      </c>
      <c r="T490" s="5">
        <f>IF(SUM(P490,R490)&gt;0, SUM(P490,R490), "")</f>
        <v/>
      </c>
      <c r="U490" s="5">
        <f>IF(N490&gt;0, S490-N490, "")</f>
        <v/>
      </c>
      <c r="V490" s="6">
        <f>IF(N490&gt;0, S490/N490, "")</f>
        <v/>
      </c>
      <c r="Y490" s="5" t="n"/>
      <c r="Z490" s="7">
        <f>IF(AND(Y490&gt;0,N490&gt;0), Y490/N490, "")</f>
        <v/>
      </c>
      <c r="AA490" s="7">
        <f>IF(AND(Y490&gt;0,N490&gt;0), N490/(Y490/12), "")</f>
        <v/>
      </c>
      <c r="AB490" s="5">
        <f>IF(N490&gt;0, MAX(N490-S490, 0), "")</f>
        <v/>
      </c>
      <c r="AC490" s="5">
        <f>IF(S490&gt;0, MAX(S490-T490, 0), "")</f>
        <v/>
      </c>
      <c r="AD490">
        <f>IF(V490="", "", IF(V490&gt;1, "Dépassement", IF(V490&gt;=0.9, "À surveiller", "OK")))</f>
        <v/>
      </c>
    </row>
    <row r="491">
      <c r="I491" s="4" t="n"/>
      <c r="J491" s="4" t="n"/>
      <c r="K491" s="4" t="n"/>
      <c r="L491" s="5" t="n"/>
      <c r="M491" s="5" t="n"/>
      <c r="N491" s="5">
        <f>IF(SUM(L491:M491)&gt;0, SUM(L491:M491), "")</f>
        <v/>
      </c>
      <c r="O491" s="5">
        <f>IF(A491&lt;&gt;"", SUMIFS(Dépenses!$K:$K, Dépenses!$B:$B, A491, Dépenses!$C:$C, "CAPEX"), "")</f>
        <v/>
      </c>
      <c r="P491" s="5">
        <f>IF(A491&lt;&gt;"", SUMIFS(Dépenses!$K:$K, Dépenses!$B:$B, A491, Dépenses!$C:$C, "CAPEX", Dépenses!$L:$L, "Payé"), "")</f>
        <v/>
      </c>
      <c r="Q491" s="5">
        <f>IF(A491&lt;&gt;"", SUMIFS(Dépenses!$K:$K, Dépenses!$B:$B, A491, Dépenses!$C:$C, "OPEX"), "")</f>
        <v/>
      </c>
      <c r="R491" s="5">
        <f>IF(A491&lt;&gt;"", SUMIFS(Dépenses!$K:$K, Dépenses!$B:$B, A491, Dépenses!$C:$C, "OPEX", Dépenses!$L:$L, "Payé"), "")</f>
        <v/>
      </c>
      <c r="S491" s="5">
        <f>IF(SUM(O491,Q491)&gt;0, SUM(O491,Q491), "")</f>
        <v/>
      </c>
      <c r="T491" s="5">
        <f>IF(SUM(P491,R491)&gt;0, SUM(P491,R491), "")</f>
        <v/>
      </c>
      <c r="U491" s="5">
        <f>IF(N491&gt;0, S491-N491, "")</f>
        <v/>
      </c>
      <c r="V491" s="6">
        <f>IF(N491&gt;0, S491/N491, "")</f>
        <v/>
      </c>
      <c r="Y491" s="5" t="n"/>
      <c r="Z491" s="7">
        <f>IF(AND(Y491&gt;0,N491&gt;0), Y491/N491, "")</f>
        <v/>
      </c>
      <c r="AA491" s="7">
        <f>IF(AND(Y491&gt;0,N491&gt;0), N491/(Y491/12), "")</f>
        <v/>
      </c>
      <c r="AB491" s="5">
        <f>IF(N491&gt;0, MAX(N491-S491, 0), "")</f>
        <v/>
      </c>
      <c r="AC491" s="5">
        <f>IF(S491&gt;0, MAX(S491-T491, 0), "")</f>
        <v/>
      </c>
      <c r="AD491">
        <f>IF(V491="", "", IF(V491&gt;1, "Dépassement", IF(V491&gt;=0.9, "À surveiller", "OK")))</f>
        <v/>
      </c>
    </row>
    <row r="492">
      <c r="I492" s="4" t="n"/>
      <c r="J492" s="4" t="n"/>
      <c r="K492" s="4" t="n"/>
      <c r="L492" s="5" t="n"/>
      <c r="M492" s="5" t="n"/>
      <c r="N492" s="5">
        <f>IF(SUM(L492:M492)&gt;0, SUM(L492:M492), "")</f>
        <v/>
      </c>
      <c r="O492" s="5">
        <f>IF(A492&lt;&gt;"", SUMIFS(Dépenses!$K:$K, Dépenses!$B:$B, A492, Dépenses!$C:$C, "CAPEX"), "")</f>
        <v/>
      </c>
      <c r="P492" s="5">
        <f>IF(A492&lt;&gt;"", SUMIFS(Dépenses!$K:$K, Dépenses!$B:$B, A492, Dépenses!$C:$C, "CAPEX", Dépenses!$L:$L, "Payé"), "")</f>
        <v/>
      </c>
      <c r="Q492" s="5">
        <f>IF(A492&lt;&gt;"", SUMIFS(Dépenses!$K:$K, Dépenses!$B:$B, A492, Dépenses!$C:$C, "OPEX"), "")</f>
        <v/>
      </c>
      <c r="R492" s="5">
        <f>IF(A492&lt;&gt;"", SUMIFS(Dépenses!$K:$K, Dépenses!$B:$B, A492, Dépenses!$C:$C, "OPEX", Dépenses!$L:$L, "Payé"), "")</f>
        <v/>
      </c>
      <c r="S492" s="5">
        <f>IF(SUM(O492,Q492)&gt;0, SUM(O492,Q492), "")</f>
        <v/>
      </c>
      <c r="T492" s="5">
        <f>IF(SUM(P492,R492)&gt;0, SUM(P492,R492), "")</f>
        <v/>
      </c>
      <c r="U492" s="5">
        <f>IF(N492&gt;0, S492-N492, "")</f>
        <v/>
      </c>
      <c r="V492" s="6">
        <f>IF(N492&gt;0, S492/N492, "")</f>
        <v/>
      </c>
      <c r="Y492" s="5" t="n"/>
      <c r="Z492" s="7">
        <f>IF(AND(Y492&gt;0,N492&gt;0), Y492/N492, "")</f>
        <v/>
      </c>
      <c r="AA492" s="7">
        <f>IF(AND(Y492&gt;0,N492&gt;0), N492/(Y492/12), "")</f>
        <v/>
      </c>
      <c r="AB492" s="5">
        <f>IF(N492&gt;0, MAX(N492-S492, 0), "")</f>
        <v/>
      </c>
      <c r="AC492" s="5">
        <f>IF(S492&gt;0, MAX(S492-T492, 0), "")</f>
        <v/>
      </c>
      <c r="AD492">
        <f>IF(V492="", "", IF(V492&gt;1, "Dépassement", IF(V492&gt;=0.9, "À surveiller", "OK")))</f>
        <v/>
      </c>
    </row>
    <row r="493">
      <c r="I493" s="4" t="n"/>
      <c r="J493" s="4" t="n"/>
      <c r="K493" s="4" t="n"/>
      <c r="L493" s="5" t="n"/>
      <c r="M493" s="5" t="n"/>
      <c r="N493" s="5">
        <f>IF(SUM(L493:M493)&gt;0, SUM(L493:M493), "")</f>
        <v/>
      </c>
      <c r="O493" s="5">
        <f>IF(A493&lt;&gt;"", SUMIFS(Dépenses!$K:$K, Dépenses!$B:$B, A493, Dépenses!$C:$C, "CAPEX"), "")</f>
        <v/>
      </c>
      <c r="P493" s="5">
        <f>IF(A493&lt;&gt;"", SUMIFS(Dépenses!$K:$K, Dépenses!$B:$B, A493, Dépenses!$C:$C, "CAPEX", Dépenses!$L:$L, "Payé"), "")</f>
        <v/>
      </c>
      <c r="Q493" s="5">
        <f>IF(A493&lt;&gt;"", SUMIFS(Dépenses!$K:$K, Dépenses!$B:$B, A493, Dépenses!$C:$C, "OPEX"), "")</f>
        <v/>
      </c>
      <c r="R493" s="5">
        <f>IF(A493&lt;&gt;"", SUMIFS(Dépenses!$K:$K, Dépenses!$B:$B, A493, Dépenses!$C:$C, "OPEX", Dépenses!$L:$L, "Payé"), "")</f>
        <v/>
      </c>
      <c r="S493" s="5">
        <f>IF(SUM(O493,Q493)&gt;0, SUM(O493,Q493), "")</f>
        <v/>
      </c>
      <c r="T493" s="5">
        <f>IF(SUM(P493,R493)&gt;0, SUM(P493,R493), "")</f>
        <v/>
      </c>
      <c r="U493" s="5">
        <f>IF(N493&gt;0, S493-N493, "")</f>
        <v/>
      </c>
      <c r="V493" s="6">
        <f>IF(N493&gt;0, S493/N493, "")</f>
        <v/>
      </c>
      <c r="Y493" s="5" t="n"/>
      <c r="Z493" s="7">
        <f>IF(AND(Y493&gt;0,N493&gt;0), Y493/N493, "")</f>
        <v/>
      </c>
      <c r="AA493" s="7">
        <f>IF(AND(Y493&gt;0,N493&gt;0), N493/(Y493/12), "")</f>
        <v/>
      </c>
      <c r="AB493" s="5">
        <f>IF(N493&gt;0, MAX(N493-S493, 0), "")</f>
        <v/>
      </c>
      <c r="AC493" s="5">
        <f>IF(S493&gt;0, MAX(S493-T493, 0), "")</f>
        <v/>
      </c>
      <c r="AD493">
        <f>IF(V493="", "", IF(V493&gt;1, "Dépassement", IF(V493&gt;=0.9, "À surveiller", "OK")))</f>
        <v/>
      </c>
    </row>
    <row r="494">
      <c r="I494" s="4" t="n"/>
      <c r="J494" s="4" t="n"/>
      <c r="K494" s="4" t="n"/>
      <c r="L494" s="5" t="n"/>
      <c r="M494" s="5" t="n"/>
      <c r="N494" s="5">
        <f>IF(SUM(L494:M494)&gt;0, SUM(L494:M494), "")</f>
        <v/>
      </c>
      <c r="O494" s="5">
        <f>IF(A494&lt;&gt;"", SUMIFS(Dépenses!$K:$K, Dépenses!$B:$B, A494, Dépenses!$C:$C, "CAPEX"), "")</f>
        <v/>
      </c>
      <c r="P494" s="5">
        <f>IF(A494&lt;&gt;"", SUMIFS(Dépenses!$K:$K, Dépenses!$B:$B, A494, Dépenses!$C:$C, "CAPEX", Dépenses!$L:$L, "Payé"), "")</f>
        <v/>
      </c>
      <c r="Q494" s="5">
        <f>IF(A494&lt;&gt;"", SUMIFS(Dépenses!$K:$K, Dépenses!$B:$B, A494, Dépenses!$C:$C, "OPEX"), "")</f>
        <v/>
      </c>
      <c r="R494" s="5">
        <f>IF(A494&lt;&gt;"", SUMIFS(Dépenses!$K:$K, Dépenses!$B:$B, A494, Dépenses!$C:$C, "OPEX", Dépenses!$L:$L, "Payé"), "")</f>
        <v/>
      </c>
      <c r="S494" s="5">
        <f>IF(SUM(O494,Q494)&gt;0, SUM(O494,Q494), "")</f>
        <v/>
      </c>
      <c r="T494" s="5">
        <f>IF(SUM(P494,R494)&gt;0, SUM(P494,R494), "")</f>
        <v/>
      </c>
      <c r="U494" s="5">
        <f>IF(N494&gt;0, S494-N494, "")</f>
        <v/>
      </c>
      <c r="V494" s="6">
        <f>IF(N494&gt;0, S494/N494, "")</f>
        <v/>
      </c>
      <c r="Y494" s="5" t="n"/>
      <c r="Z494" s="7">
        <f>IF(AND(Y494&gt;0,N494&gt;0), Y494/N494, "")</f>
        <v/>
      </c>
      <c r="AA494" s="7">
        <f>IF(AND(Y494&gt;0,N494&gt;0), N494/(Y494/12), "")</f>
        <v/>
      </c>
      <c r="AB494" s="5">
        <f>IF(N494&gt;0, MAX(N494-S494, 0), "")</f>
        <v/>
      </c>
      <c r="AC494" s="5">
        <f>IF(S494&gt;0, MAX(S494-T494, 0), "")</f>
        <v/>
      </c>
      <c r="AD494">
        <f>IF(V494="", "", IF(V494&gt;1, "Dépassement", IF(V494&gt;=0.9, "À surveiller", "OK")))</f>
        <v/>
      </c>
    </row>
    <row r="495">
      <c r="I495" s="4" t="n"/>
      <c r="J495" s="4" t="n"/>
      <c r="K495" s="4" t="n"/>
      <c r="L495" s="5" t="n"/>
      <c r="M495" s="5" t="n"/>
      <c r="N495" s="5">
        <f>IF(SUM(L495:M495)&gt;0, SUM(L495:M495), "")</f>
        <v/>
      </c>
      <c r="O495" s="5">
        <f>IF(A495&lt;&gt;"", SUMIFS(Dépenses!$K:$K, Dépenses!$B:$B, A495, Dépenses!$C:$C, "CAPEX"), "")</f>
        <v/>
      </c>
      <c r="P495" s="5">
        <f>IF(A495&lt;&gt;"", SUMIFS(Dépenses!$K:$K, Dépenses!$B:$B, A495, Dépenses!$C:$C, "CAPEX", Dépenses!$L:$L, "Payé"), "")</f>
        <v/>
      </c>
      <c r="Q495" s="5">
        <f>IF(A495&lt;&gt;"", SUMIFS(Dépenses!$K:$K, Dépenses!$B:$B, A495, Dépenses!$C:$C, "OPEX"), "")</f>
        <v/>
      </c>
      <c r="R495" s="5">
        <f>IF(A495&lt;&gt;"", SUMIFS(Dépenses!$K:$K, Dépenses!$B:$B, A495, Dépenses!$C:$C, "OPEX", Dépenses!$L:$L, "Payé"), "")</f>
        <v/>
      </c>
      <c r="S495" s="5">
        <f>IF(SUM(O495,Q495)&gt;0, SUM(O495,Q495), "")</f>
        <v/>
      </c>
      <c r="T495" s="5">
        <f>IF(SUM(P495,R495)&gt;0, SUM(P495,R495), "")</f>
        <v/>
      </c>
      <c r="U495" s="5">
        <f>IF(N495&gt;0, S495-N495, "")</f>
        <v/>
      </c>
      <c r="V495" s="6">
        <f>IF(N495&gt;0, S495/N495, "")</f>
        <v/>
      </c>
      <c r="Y495" s="5" t="n"/>
      <c r="Z495" s="7">
        <f>IF(AND(Y495&gt;0,N495&gt;0), Y495/N495, "")</f>
        <v/>
      </c>
      <c r="AA495" s="7">
        <f>IF(AND(Y495&gt;0,N495&gt;0), N495/(Y495/12), "")</f>
        <v/>
      </c>
      <c r="AB495" s="5">
        <f>IF(N495&gt;0, MAX(N495-S495, 0), "")</f>
        <v/>
      </c>
      <c r="AC495" s="5">
        <f>IF(S495&gt;0, MAX(S495-T495, 0), "")</f>
        <v/>
      </c>
      <c r="AD495">
        <f>IF(V495="", "", IF(V495&gt;1, "Dépassement", IF(V495&gt;=0.9, "À surveiller", "OK")))</f>
        <v/>
      </c>
    </row>
    <row r="496">
      <c r="I496" s="4" t="n"/>
      <c r="J496" s="4" t="n"/>
      <c r="K496" s="4" t="n"/>
      <c r="L496" s="5" t="n"/>
      <c r="M496" s="5" t="n"/>
      <c r="N496" s="5">
        <f>IF(SUM(L496:M496)&gt;0, SUM(L496:M496), "")</f>
        <v/>
      </c>
      <c r="O496" s="5">
        <f>IF(A496&lt;&gt;"", SUMIFS(Dépenses!$K:$K, Dépenses!$B:$B, A496, Dépenses!$C:$C, "CAPEX"), "")</f>
        <v/>
      </c>
      <c r="P496" s="5">
        <f>IF(A496&lt;&gt;"", SUMIFS(Dépenses!$K:$K, Dépenses!$B:$B, A496, Dépenses!$C:$C, "CAPEX", Dépenses!$L:$L, "Payé"), "")</f>
        <v/>
      </c>
      <c r="Q496" s="5">
        <f>IF(A496&lt;&gt;"", SUMIFS(Dépenses!$K:$K, Dépenses!$B:$B, A496, Dépenses!$C:$C, "OPEX"), "")</f>
        <v/>
      </c>
      <c r="R496" s="5">
        <f>IF(A496&lt;&gt;"", SUMIFS(Dépenses!$K:$K, Dépenses!$B:$B, A496, Dépenses!$C:$C, "OPEX", Dépenses!$L:$L, "Payé"), "")</f>
        <v/>
      </c>
      <c r="S496" s="5">
        <f>IF(SUM(O496,Q496)&gt;0, SUM(O496,Q496), "")</f>
        <v/>
      </c>
      <c r="T496" s="5">
        <f>IF(SUM(P496,R496)&gt;0, SUM(P496,R496), "")</f>
        <v/>
      </c>
      <c r="U496" s="5">
        <f>IF(N496&gt;0, S496-N496, "")</f>
        <v/>
      </c>
      <c r="V496" s="6">
        <f>IF(N496&gt;0, S496/N496, "")</f>
        <v/>
      </c>
      <c r="Y496" s="5" t="n"/>
      <c r="Z496" s="7">
        <f>IF(AND(Y496&gt;0,N496&gt;0), Y496/N496, "")</f>
        <v/>
      </c>
      <c r="AA496" s="7">
        <f>IF(AND(Y496&gt;0,N496&gt;0), N496/(Y496/12), "")</f>
        <v/>
      </c>
      <c r="AB496" s="5">
        <f>IF(N496&gt;0, MAX(N496-S496, 0), "")</f>
        <v/>
      </c>
      <c r="AC496" s="5">
        <f>IF(S496&gt;0, MAX(S496-T496, 0), "")</f>
        <v/>
      </c>
      <c r="AD496">
        <f>IF(V496="", "", IF(V496&gt;1, "Dépassement", IF(V496&gt;=0.9, "À surveiller", "OK")))</f>
        <v/>
      </c>
    </row>
    <row r="497">
      <c r="I497" s="4" t="n"/>
      <c r="J497" s="4" t="n"/>
      <c r="K497" s="4" t="n"/>
      <c r="L497" s="5" t="n"/>
      <c r="M497" s="5" t="n"/>
      <c r="N497" s="5">
        <f>IF(SUM(L497:M497)&gt;0, SUM(L497:M497), "")</f>
        <v/>
      </c>
      <c r="O497" s="5">
        <f>IF(A497&lt;&gt;"", SUMIFS(Dépenses!$K:$K, Dépenses!$B:$B, A497, Dépenses!$C:$C, "CAPEX"), "")</f>
        <v/>
      </c>
      <c r="P497" s="5">
        <f>IF(A497&lt;&gt;"", SUMIFS(Dépenses!$K:$K, Dépenses!$B:$B, A497, Dépenses!$C:$C, "CAPEX", Dépenses!$L:$L, "Payé"), "")</f>
        <v/>
      </c>
      <c r="Q497" s="5">
        <f>IF(A497&lt;&gt;"", SUMIFS(Dépenses!$K:$K, Dépenses!$B:$B, A497, Dépenses!$C:$C, "OPEX"), "")</f>
        <v/>
      </c>
      <c r="R497" s="5">
        <f>IF(A497&lt;&gt;"", SUMIFS(Dépenses!$K:$K, Dépenses!$B:$B, A497, Dépenses!$C:$C, "OPEX", Dépenses!$L:$L, "Payé"), "")</f>
        <v/>
      </c>
      <c r="S497" s="5">
        <f>IF(SUM(O497,Q497)&gt;0, SUM(O497,Q497), "")</f>
        <v/>
      </c>
      <c r="T497" s="5">
        <f>IF(SUM(P497,R497)&gt;0, SUM(P497,R497), "")</f>
        <v/>
      </c>
      <c r="U497" s="5">
        <f>IF(N497&gt;0, S497-N497, "")</f>
        <v/>
      </c>
      <c r="V497" s="6">
        <f>IF(N497&gt;0, S497/N497, "")</f>
        <v/>
      </c>
      <c r="Y497" s="5" t="n"/>
      <c r="Z497" s="7">
        <f>IF(AND(Y497&gt;0,N497&gt;0), Y497/N497, "")</f>
        <v/>
      </c>
      <c r="AA497" s="7">
        <f>IF(AND(Y497&gt;0,N497&gt;0), N497/(Y497/12), "")</f>
        <v/>
      </c>
      <c r="AB497" s="5">
        <f>IF(N497&gt;0, MAX(N497-S497, 0), "")</f>
        <v/>
      </c>
      <c r="AC497" s="5">
        <f>IF(S497&gt;0, MAX(S497-T497, 0), "")</f>
        <v/>
      </c>
      <c r="AD497">
        <f>IF(V497="", "", IF(V497&gt;1, "Dépassement", IF(V497&gt;=0.9, "À surveiller", "OK")))</f>
        <v/>
      </c>
    </row>
    <row r="498">
      <c r="I498" s="4" t="n"/>
      <c r="J498" s="4" t="n"/>
      <c r="K498" s="4" t="n"/>
      <c r="L498" s="5" t="n"/>
      <c r="M498" s="5" t="n"/>
      <c r="N498" s="5">
        <f>IF(SUM(L498:M498)&gt;0, SUM(L498:M498), "")</f>
        <v/>
      </c>
      <c r="O498" s="5">
        <f>IF(A498&lt;&gt;"", SUMIFS(Dépenses!$K:$K, Dépenses!$B:$B, A498, Dépenses!$C:$C, "CAPEX"), "")</f>
        <v/>
      </c>
      <c r="P498" s="5">
        <f>IF(A498&lt;&gt;"", SUMIFS(Dépenses!$K:$K, Dépenses!$B:$B, A498, Dépenses!$C:$C, "CAPEX", Dépenses!$L:$L, "Payé"), "")</f>
        <v/>
      </c>
      <c r="Q498" s="5">
        <f>IF(A498&lt;&gt;"", SUMIFS(Dépenses!$K:$K, Dépenses!$B:$B, A498, Dépenses!$C:$C, "OPEX"), "")</f>
        <v/>
      </c>
      <c r="R498" s="5">
        <f>IF(A498&lt;&gt;"", SUMIFS(Dépenses!$K:$K, Dépenses!$B:$B, A498, Dépenses!$C:$C, "OPEX", Dépenses!$L:$L, "Payé"), "")</f>
        <v/>
      </c>
      <c r="S498" s="5">
        <f>IF(SUM(O498,Q498)&gt;0, SUM(O498,Q498), "")</f>
        <v/>
      </c>
      <c r="T498" s="5">
        <f>IF(SUM(P498,R498)&gt;0, SUM(P498,R498), "")</f>
        <v/>
      </c>
      <c r="U498" s="5">
        <f>IF(N498&gt;0, S498-N498, "")</f>
        <v/>
      </c>
      <c r="V498" s="6">
        <f>IF(N498&gt;0, S498/N498, "")</f>
        <v/>
      </c>
      <c r="Y498" s="5" t="n"/>
      <c r="Z498" s="7">
        <f>IF(AND(Y498&gt;0,N498&gt;0), Y498/N498, "")</f>
        <v/>
      </c>
      <c r="AA498" s="7">
        <f>IF(AND(Y498&gt;0,N498&gt;0), N498/(Y498/12), "")</f>
        <v/>
      </c>
      <c r="AB498" s="5">
        <f>IF(N498&gt;0, MAX(N498-S498, 0), "")</f>
        <v/>
      </c>
      <c r="AC498" s="5">
        <f>IF(S498&gt;0, MAX(S498-T498, 0), "")</f>
        <v/>
      </c>
      <c r="AD498">
        <f>IF(V498="", "", IF(V498&gt;1, "Dépassement", IF(V498&gt;=0.9, "À surveiller", "OK")))</f>
        <v/>
      </c>
    </row>
    <row r="499">
      <c r="I499" s="4" t="n"/>
      <c r="J499" s="4" t="n"/>
      <c r="K499" s="4" t="n"/>
      <c r="L499" s="5" t="n"/>
      <c r="M499" s="5" t="n"/>
      <c r="N499" s="5">
        <f>IF(SUM(L499:M499)&gt;0, SUM(L499:M499), "")</f>
        <v/>
      </c>
      <c r="O499" s="5">
        <f>IF(A499&lt;&gt;"", SUMIFS(Dépenses!$K:$K, Dépenses!$B:$B, A499, Dépenses!$C:$C, "CAPEX"), "")</f>
        <v/>
      </c>
      <c r="P499" s="5">
        <f>IF(A499&lt;&gt;"", SUMIFS(Dépenses!$K:$K, Dépenses!$B:$B, A499, Dépenses!$C:$C, "CAPEX", Dépenses!$L:$L, "Payé"), "")</f>
        <v/>
      </c>
      <c r="Q499" s="5">
        <f>IF(A499&lt;&gt;"", SUMIFS(Dépenses!$K:$K, Dépenses!$B:$B, A499, Dépenses!$C:$C, "OPEX"), "")</f>
        <v/>
      </c>
      <c r="R499" s="5">
        <f>IF(A499&lt;&gt;"", SUMIFS(Dépenses!$K:$K, Dépenses!$B:$B, A499, Dépenses!$C:$C, "OPEX", Dépenses!$L:$L, "Payé"), "")</f>
        <v/>
      </c>
      <c r="S499" s="5">
        <f>IF(SUM(O499,Q499)&gt;0, SUM(O499,Q499), "")</f>
        <v/>
      </c>
      <c r="T499" s="5">
        <f>IF(SUM(P499,R499)&gt;0, SUM(P499,R499), "")</f>
        <v/>
      </c>
      <c r="U499" s="5">
        <f>IF(N499&gt;0, S499-N499, "")</f>
        <v/>
      </c>
      <c r="V499" s="6">
        <f>IF(N499&gt;0, S499/N499, "")</f>
        <v/>
      </c>
      <c r="Y499" s="5" t="n"/>
      <c r="Z499" s="7">
        <f>IF(AND(Y499&gt;0,N499&gt;0), Y499/N499, "")</f>
        <v/>
      </c>
      <c r="AA499" s="7">
        <f>IF(AND(Y499&gt;0,N499&gt;0), N499/(Y499/12), "")</f>
        <v/>
      </c>
      <c r="AB499" s="5">
        <f>IF(N499&gt;0, MAX(N499-S499, 0), "")</f>
        <v/>
      </c>
      <c r="AC499" s="5">
        <f>IF(S499&gt;0, MAX(S499-T499, 0), "")</f>
        <v/>
      </c>
      <c r="AD499">
        <f>IF(V499="", "", IF(V499&gt;1, "Dépassement", IF(V499&gt;=0.9, "À surveiller", "OK")))</f>
        <v/>
      </c>
    </row>
    <row r="500">
      <c r="I500" s="4" t="n"/>
      <c r="J500" s="4" t="n"/>
      <c r="K500" s="4" t="n"/>
      <c r="L500" s="5" t="n"/>
      <c r="M500" s="5" t="n"/>
      <c r="N500" s="5">
        <f>IF(SUM(L500:M500)&gt;0, SUM(L500:M500), "")</f>
        <v/>
      </c>
      <c r="O500" s="5">
        <f>IF(A500&lt;&gt;"", SUMIFS(Dépenses!$K:$K, Dépenses!$B:$B, A500, Dépenses!$C:$C, "CAPEX"), "")</f>
        <v/>
      </c>
      <c r="P500" s="5">
        <f>IF(A500&lt;&gt;"", SUMIFS(Dépenses!$K:$K, Dépenses!$B:$B, A500, Dépenses!$C:$C, "CAPEX", Dépenses!$L:$L, "Payé"), "")</f>
        <v/>
      </c>
      <c r="Q500" s="5">
        <f>IF(A500&lt;&gt;"", SUMIFS(Dépenses!$K:$K, Dépenses!$B:$B, A500, Dépenses!$C:$C, "OPEX"), "")</f>
        <v/>
      </c>
      <c r="R500" s="5">
        <f>IF(A500&lt;&gt;"", SUMIFS(Dépenses!$K:$K, Dépenses!$B:$B, A500, Dépenses!$C:$C, "OPEX", Dépenses!$L:$L, "Payé"), "")</f>
        <v/>
      </c>
      <c r="S500" s="5">
        <f>IF(SUM(O500,Q500)&gt;0, SUM(O500,Q500), "")</f>
        <v/>
      </c>
      <c r="T500" s="5">
        <f>IF(SUM(P500,R500)&gt;0, SUM(P500,R500), "")</f>
        <v/>
      </c>
      <c r="U500" s="5">
        <f>IF(N500&gt;0, S500-N500, "")</f>
        <v/>
      </c>
      <c r="V500" s="6">
        <f>IF(N500&gt;0, S500/N500, "")</f>
        <v/>
      </c>
      <c r="Y500" s="5" t="n"/>
      <c r="Z500" s="7">
        <f>IF(AND(Y500&gt;0,N500&gt;0), Y500/N500, "")</f>
        <v/>
      </c>
      <c r="AA500" s="7">
        <f>IF(AND(Y500&gt;0,N500&gt;0), N500/(Y500/12), "")</f>
        <v/>
      </c>
      <c r="AB500" s="5">
        <f>IF(N500&gt;0, MAX(N500-S500, 0), "")</f>
        <v/>
      </c>
      <c r="AC500" s="5">
        <f>IF(S500&gt;0, MAX(S500-T500, 0), "")</f>
        <v/>
      </c>
      <c r="AD500">
        <f>IF(V500="", "", IF(V500&gt;1, "Dépassement", IF(V500&gt;=0.9, "À surveiller", "OK")))</f>
        <v/>
      </c>
    </row>
    <row r="501">
      <c r="I501" s="4" t="n"/>
      <c r="J501" s="4" t="n"/>
      <c r="K501" s="4" t="n"/>
      <c r="L501" s="5" t="n"/>
      <c r="M501" s="5" t="n"/>
      <c r="N501" s="5">
        <f>IF(SUM(L501:M501)&gt;0, SUM(L501:M501), "")</f>
        <v/>
      </c>
      <c r="O501" s="5">
        <f>IF(A501&lt;&gt;"", SUMIFS(Dépenses!$K:$K, Dépenses!$B:$B, A501, Dépenses!$C:$C, "CAPEX"), "")</f>
        <v/>
      </c>
      <c r="P501" s="5">
        <f>IF(A501&lt;&gt;"", SUMIFS(Dépenses!$K:$K, Dépenses!$B:$B, A501, Dépenses!$C:$C, "CAPEX", Dépenses!$L:$L, "Payé"), "")</f>
        <v/>
      </c>
      <c r="Q501" s="5">
        <f>IF(A501&lt;&gt;"", SUMIFS(Dépenses!$K:$K, Dépenses!$B:$B, A501, Dépenses!$C:$C, "OPEX"), "")</f>
        <v/>
      </c>
      <c r="R501" s="5">
        <f>IF(A501&lt;&gt;"", SUMIFS(Dépenses!$K:$K, Dépenses!$B:$B, A501, Dépenses!$C:$C, "OPEX", Dépenses!$L:$L, "Payé"), "")</f>
        <v/>
      </c>
      <c r="S501" s="5">
        <f>IF(SUM(O501,Q501)&gt;0, SUM(O501,Q501), "")</f>
        <v/>
      </c>
      <c r="T501" s="5">
        <f>IF(SUM(P501,R501)&gt;0, SUM(P501,R501), "")</f>
        <v/>
      </c>
      <c r="U501" s="5">
        <f>IF(N501&gt;0, S501-N501, "")</f>
        <v/>
      </c>
      <c r="V501" s="6">
        <f>IF(N501&gt;0, S501/N501, "")</f>
        <v/>
      </c>
      <c r="Y501" s="5" t="n"/>
      <c r="Z501" s="7">
        <f>IF(AND(Y501&gt;0,N501&gt;0), Y501/N501, "")</f>
        <v/>
      </c>
      <c r="AA501" s="7">
        <f>IF(AND(Y501&gt;0,N501&gt;0), N501/(Y501/12), "")</f>
        <v/>
      </c>
      <c r="AB501" s="5">
        <f>IF(N501&gt;0, MAX(N501-S501, 0), "")</f>
        <v/>
      </c>
      <c r="AC501" s="5">
        <f>IF(S501&gt;0, MAX(S501-T501, 0), "")</f>
        <v/>
      </c>
      <c r="AD501">
        <f>IF(V501="", "", IF(V501&gt;1, "Dépassement", IF(V501&gt;=0.9, "À surveiller", "OK")))</f>
        <v/>
      </c>
    </row>
    <row r="502">
      <c r="I502" s="4" t="n"/>
      <c r="J502" s="4" t="n"/>
      <c r="K502" s="4" t="n"/>
      <c r="L502" s="5" t="n"/>
      <c r="M502" s="5" t="n"/>
      <c r="N502" s="5">
        <f>IF(SUM(L502:M502)&gt;0, SUM(L502:M502), "")</f>
        <v/>
      </c>
      <c r="O502" s="5">
        <f>IF(A502&lt;&gt;"", SUMIFS(Dépenses!$K:$K, Dépenses!$B:$B, A502, Dépenses!$C:$C, "CAPEX"), "")</f>
        <v/>
      </c>
      <c r="P502" s="5">
        <f>IF(A502&lt;&gt;"", SUMIFS(Dépenses!$K:$K, Dépenses!$B:$B, A502, Dépenses!$C:$C, "CAPEX", Dépenses!$L:$L, "Payé"), "")</f>
        <v/>
      </c>
      <c r="Q502" s="5">
        <f>IF(A502&lt;&gt;"", SUMIFS(Dépenses!$K:$K, Dépenses!$B:$B, A502, Dépenses!$C:$C, "OPEX"), "")</f>
        <v/>
      </c>
      <c r="R502" s="5">
        <f>IF(A502&lt;&gt;"", SUMIFS(Dépenses!$K:$K, Dépenses!$B:$B, A502, Dépenses!$C:$C, "OPEX", Dépenses!$L:$L, "Payé"), "")</f>
        <v/>
      </c>
      <c r="S502" s="5">
        <f>IF(SUM(O502,Q502)&gt;0, SUM(O502,Q502), "")</f>
        <v/>
      </c>
      <c r="T502" s="5">
        <f>IF(SUM(P502,R502)&gt;0, SUM(P502,R502), "")</f>
        <v/>
      </c>
      <c r="U502" s="5">
        <f>IF(N502&gt;0, S502-N502, "")</f>
        <v/>
      </c>
      <c r="V502" s="6">
        <f>IF(N502&gt;0, S502/N502, "")</f>
        <v/>
      </c>
      <c r="Y502" s="5" t="n"/>
      <c r="Z502" s="7">
        <f>IF(AND(Y502&gt;0,N502&gt;0), Y502/N502, "")</f>
        <v/>
      </c>
      <c r="AA502" s="7">
        <f>IF(AND(Y502&gt;0,N502&gt;0), N502/(Y502/12), "")</f>
        <v/>
      </c>
      <c r="AB502" s="5">
        <f>IF(N502&gt;0, MAX(N502-S502, 0), "")</f>
        <v/>
      </c>
      <c r="AC502" s="5">
        <f>IF(S502&gt;0, MAX(S502-T502, 0), "")</f>
        <v/>
      </c>
      <c r="AD502">
        <f>IF(V502="", "", IF(V502&gt;1, "Dépassement", IF(V502&gt;=0.9, "À surveiller", "OK")))</f>
        <v/>
      </c>
    </row>
    <row r="503">
      <c r="I503" s="4" t="n"/>
      <c r="J503" s="4" t="n"/>
      <c r="K503" s="4" t="n"/>
      <c r="L503" s="5" t="n"/>
      <c r="M503" s="5" t="n"/>
      <c r="N503" s="5">
        <f>IF(SUM(L503:M503)&gt;0, SUM(L503:M503), "")</f>
        <v/>
      </c>
      <c r="O503" s="5">
        <f>IF(A503&lt;&gt;"", SUMIFS(Dépenses!$K:$K, Dépenses!$B:$B, A503, Dépenses!$C:$C, "CAPEX"), "")</f>
        <v/>
      </c>
      <c r="P503" s="5">
        <f>IF(A503&lt;&gt;"", SUMIFS(Dépenses!$K:$K, Dépenses!$B:$B, A503, Dépenses!$C:$C, "CAPEX", Dépenses!$L:$L, "Payé"), "")</f>
        <v/>
      </c>
      <c r="Q503" s="5">
        <f>IF(A503&lt;&gt;"", SUMIFS(Dépenses!$K:$K, Dépenses!$B:$B, A503, Dépenses!$C:$C, "OPEX"), "")</f>
        <v/>
      </c>
      <c r="R503" s="5">
        <f>IF(A503&lt;&gt;"", SUMIFS(Dépenses!$K:$K, Dépenses!$B:$B, A503, Dépenses!$C:$C, "OPEX", Dépenses!$L:$L, "Payé"), "")</f>
        <v/>
      </c>
      <c r="S503" s="5">
        <f>IF(SUM(O503,Q503)&gt;0, SUM(O503,Q503), "")</f>
        <v/>
      </c>
      <c r="T503" s="5">
        <f>IF(SUM(P503,R503)&gt;0, SUM(P503,R503), "")</f>
        <v/>
      </c>
      <c r="U503" s="5">
        <f>IF(N503&gt;0, S503-N503, "")</f>
        <v/>
      </c>
      <c r="V503" s="6">
        <f>IF(N503&gt;0, S503/N503, "")</f>
        <v/>
      </c>
      <c r="Y503" s="5" t="n"/>
      <c r="Z503" s="7">
        <f>IF(AND(Y503&gt;0,N503&gt;0), Y503/N503, "")</f>
        <v/>
      </c>
      <c r="AA503" s="7">
        <f>IF(AND(Y503&gt;0,N503&gt;0), N503/(Y503/12), "")</f>
        <v/>
      </c>
      <c r="AB503" s="5">
        <f>IF(N503&gt;0, MAX(N503-S503, 0), "")</f>
        <v/>
      </c>
      <c r="AC503" s="5">
        <f>IF(S503&gt;0, MAX(S503-T503, 0), "")</f>
        <v/>
      </c>
      <c r="AD503">
        <f>IF(V503="", "", IF(V503&gt;1, "Dépassement", IF(V503&gt;=0.9, "À surveiller", "OK")))</f>
        <v/>
      </c>
    </row>
    <row r="504">
      <c r="I504" s="4" t="n"/>
      <c r="J504" s="4" t="n"/>
      <c r="K504" s="4" t="n"/>
      <c r="L504" s="5" t="n"/>
      <c r="M504" s="5" t="n"/>
      <c r="N504" s="5">
        <f>IF(SUM(L504:M504)&gt;0, SUM(L504:M504), "")</f>
        <v/>
      </c>
      <c r="O504" s="5">
        <f>IF(A504&lt;&gt;"", SUMIFS(Dépenses!$K:$K, Dépenses!$B:$B, A504, Dépenses!$C:$C, "CAPEX"), "")</f>
        <v/>
      </c>
      <c r="P504" s="5">
        <f>IF(A504&lt;&gt;"", SUMIFS(Dépenses!$K:$K, Dépenses!$B:$B, A504, Dépenses!$C:$C, "CAPEX", Dépenses!$L:$L, "Payé"), "")</f>
        <v/>
      </c>
      <c r="Q504" s="5">
        <f>IF(A504&lt;&gt;"", SUMIFS(Dépenses!$K:$K, Dépenses!$B:$B, A504, Dépenses!$C:$C, "OPEX"), "")</f>
        <v/>
      </c>
      <c r="R504" s="5">
        <f>IF(A504&lt;&gt;"", SUMIFS(Dépenses!$K:$K, Dépenses!$B:$B, A504, Dépenses!$C:$C, "OPEX", Dépenses!$L:$L, "Payé"), "")</f>
        <v/>
      </c>
      <c r="S504" s="5">
        <f>IF(SUM(O504,Q504)&gt;0, SUM(O504,Q504), "")</f>
        <v/>
      </c>
      <c r="T504" s="5">
        <f>IF(SUM(P504,R504)&gt;0, SUM(P504,R504), "")</f>
        <v/>
      </c>
      <c r="U504" s="5">
        <f>IF(N504&gt;0, S504-N504, "")</f>
        <v/>
      </c>
      <c r="V504" s="6">
        <f>IF(N504&gt;0, S504/N504, "")</f>
        <v/>
      </c>
      <c r="Y504" s="5" t="n"/>
      <c r="Z504" s="7">
        <f>IF(AND(Y504&gt;0,N504&gt;0), Y504/N504, "")</f>
        <v/>
      </c>
      <c r="AA504" s="7">
        <f>IF(AND(Y504&gt;0,N504&gt;0), N504/(Y504/12), "")</f>
        <v/>
      </c>
      <c r="AB504" s="5">
        <f>IF(N504&gt;0, MAX(N504-S504, 0), "")</f>
        <v/>
      </c>
      <c r="AC504" s="5">
        <f>IF(S504&gt;0, MAX(S504-T504, 0), "")</f>
        <v/>
      </c>
      <c r="AD504">
        <f>IF(V504="", "", IF(V504&gt;1, "Dépassement", IF(V504&gt;=0.9, "À surveiller", "OK")))</f>
        <v/>
      </c>
    </row>
    <row r="505">
      <c r="I505" s="4" t="n"/>
      <c r="J505" s="4" t="n"/>
      <c r="K505" s="4" t="n"/>
      <c r="L505" s="5" t="n"/>
      <c r="M505" s="5" t="n"/>
      <c r="N505" s="5">
        <f>IF(SUM(L505:M505)&gt;0, SUM(L505:M505), "")</f>
        <v/>
      </c>
      <c r="O505" s="5">
        <f>IF(A505&lt;&gt;"", SUMIFS(Dépenses!$K:$K, Dépenses!$B:$B, A505, Dépenses!$C:$C, "CAPEX"), "")</f>
        <v/>
      </c>
      <c r="P505" s="5">
        <f>IF(A505&lt;&gt;"", SUMIFS(Dépenses!$K:$K, Dépenses!$B:$B, A505, Dépenses!$C:$C, "CAPEX", Dépenses!$L:$L, "Payé"), "")</f>
        <v/>
      </c>
      <c r="Q505" s="5">
        <f>IF(A505&lt;&gt;"", SUMIFS(Dépenses!$K:$K, Dépenses!$B:$B, A505, Dépenses!$C:$C, "OPEX"), "")</f>
        <v/>
      </c>
      <c r="R505" s="5">
        <f>IF(A505&lt;&gt;"", SUMIFS(Dépenses!$K:$K, Dépenses!$B:$B, A505, Dépenses!$C:$C, "OPEX", Dépenses!$L:$L, "Payé"), "")</f>
        <v/>
      </c>
      <c r="S505" s="5">
        <f>IF(SUM(O505,Q505)&gt;0, SUM(O505,Q505), "")</f>
        <v/>
      </c>
      <c r="T505" s="5">
        <f>IF(SUM(P505,R505)&gt;0, SUM(P505,R505), "")</f>
        <v/>
      </c>
      <c r="U505" s="5">
        <f>IF(N505&gt;0, S505-N505, "")</f>
        <v/>
      </c>
      <c r="V505" s="6">
        <f>IF(N505&gt;0, S505/N505, "")</f>
        <v/>
      </c>
      <c r="Y505" s="5" t="n"/>
      <c r="Z505" s="7">
        <f>IF(AND(Y505&gt;0,N505&gt;0), Y505/N505, "")</f>
        <v/>
      </c>
      <c r="AA505" s="7">
        <f>IF(AND(Y505&gt;0,N505&gt;0), N505/(Y505/12), "")</f>
        <v/>
      </c>
      <c r="AB505" s="5">
        <f>IF(N505&gt;0, MAX(N505-S505, 0), "")</f>
        <v/>
      </c>
      <c r="AC505" s="5">
        <f>IF(S505&gt;0, MAX(S505-T505, 0), "")</f>
        <v/>
      </c>
      <c r="AD505">
        <f>IF(V505="", "", IF(V505&gt;1, "Dépassement", IF(V505&gt;=0.9, "À surveiller", "OK")))</f>
        <v/>
      </c>
    </row>
    <row r="506">
      <c r="I506" s="4" t="n"/>
      <c r="J506" s="4" t="n"/>
      <c r="K506" s="4" t="n"/>
      <c r="L506" s="5" t="n"/>
      <c r="M506" s="5" t="n"/>
      <c r="N506" s="5">
        <f>IF(SUM(L506:M506)&gt;0, SUM(L506:M506), "")</f>
        <v/>
      </c>
      <c r="O506" s="5">
        <f>IF(A506&lt;&gt;"", SUMIFS(Dépenses!$K:$K, Dépenses!$B:$B, A506, Dépenses!$C:$C, "CAPEX"), "")</f>
        <v/>
      </c>
      <c r="P506" s="5">
        <f>IF(A506&lt;&gt;"", SUMIFS(Dépenses!$K:$K, Dépenses!$B:$B, A506, Dépenses!$C:$C, "CAPEX", Dépenses!$L:$L, "Payé"), "")</f>
        <v/>
      </c>
      <c r="Q506" s="5">
        <f>IF(A506&lt;&gt;"", SUMIFS(Dépenses!$K:$K, Dépenses!$B:$B, A506, Dépenses!$C:$C, "OPEX"), "")</f>
        <v/>
      </c>
      <c r="R506" s="5">
        <f>IF(A506&lt;&gt;"", SUMIFS(Dépenses!$K:$K, Dépenses!$B:$B, A506, Dépenses!$C:$C, "OPEX", Dépenses!$L:$L, "Payé"), "")</f>
        <v/>
      </c>
      <c r="S506" s="5">
        <f>IF(SUM(O506,Q506)&gt;0, SUM(O506,Q506), "")</f>
        <v/>
      </c>
      <c r="T506" s="5">
        <f>IF(SUM(P506,R506)&gt;0, SUM(P506,R506), "")</f>
        <v/>
      </c>
      <c r="U506" s="5">
        <f>IF(N506&gt;0, S506-N506, "")</f>
        <v/>
      </c>
      <c r="V506" s="6">
        <f>IF(N506&gt;0, S506/N506, "")</f>
        <v/>
      </c>
      <c r="Y506" s="5" t="n"/>
      <c r="Z506" s="7">
        <f>IF(AND(Y506&gt;0,N506&gt;0), Y506/N506, "")</f>
        <v/>
      </c>
      <c r="AA506" s="7">
        <f>IF(AND(Y506&gt;0,N506&gt;0), N506/(Y506/12), "")</f>
        <v/>
      </c>
      <c r="AB506" s="5">
        <f>IF(N506&gt;0, MAX(N506-S506, 0), "")</f>
        <v/>
      </c>
      <c r="AC506" s="5">
        <f>IF(S506&gt;0, MAX(S506-T506, 0), "")</f>
        <v/>
      </c>
      <c r="AD506">
        <f>IF(V506="", "", IF(V506&gt;1, "Dépassement", IF(V506&gt;=0.9, "À surveiller", "OK")))</f>
        <v/>
      </c>
    </row>
    <row r="507">
      <c r="I507" s="4" t="n"/>
      <c r="J507" s="4" t="n"/>
      <c r="K507" s="4" t="n"/>
      <c r="L507" s="5" t="n"/>
      <c r="M507" s="5" t="n"/>
      <c r="N507" s="5">
        <f>IF(SUM(L507:M507)&gt;0, SUM(L507:M507), "")</f>
        <v/>
      </c>
      <c r="O507" s="5">
        <f>IF(A507&lt;&gt;"", SUMIFS(Dépenses!$K:$K, Dépenses!$B:$B, A507, Dépenses!$C:$C, "CAPEX"), "")</f>
        <v/>
      </c>
      <c r="P507" s="5">
        <f>IF(A507&lt;&gt;"", SUMIFS(Dépenses!$K:$K, Dépenses!$B:$B, A507, Dépenses!$C:$C, "CAPEX", Dépenses!$L:$L, "Payé"), "")</f>
        <v/>
      </c>
      <c r="Q507" s="5">
        <f>IF(A507&lt;&gt;"", SUMIFS(Dépenses!$K:$K, Dépenses!$B:$B, A507, Dépenses!$C:$C, "OPEX"), "")</f>
        <v/>
      </c>
      <c r="R507" s="5">
        <f>IF(A507&lt;&gt;"", SUMIFS(Dépenses!$K:$K, Dépenses!$B:$B, A507, Dépenses!$C:$C, "OPEX", Dépenses!$L:$L, "Payé"), "")</f>
        <v/>
      </c>
      <c r="S507" s="5">
        <f>IF(SUM(O507,Q507)&gt;0, SUM(O507,Q507), "")</f>
        <v/>
      </c>
      <c r="T507" s="5">
        <f>IF(SUM(P507,R507)&gt;0, SUM(P507,R507), "")</f>
        <v/>
      </c>
      <c r="U507" s="5">
        <f>IF(N507&gt;0, S507-N507, "")</f>
        <v/>
      </c>
      <c r="V507" s="6">
        <f>IF(N507&gt;0, S507/N507, "")</f>
        <v/>
      </c>
      <c r="Y507" s="5" t="n"/>
      <c r="Z507" s="7">
        <f>IF(AND(Y507&gt;0,N507&gt;0), Y507/N507, "")</f>
        <v/>
      </c>
      <c r="AA507" s="7">
        <f>IF(AND(Y507&gt;0,N507&gt;0), N507/(Y507/12), "")</f>
        <v/>
      </c>
      <c r="AB507" s="5">
        <f>IF(N507&gt;0, MAX(N507-S507, 0), "")</f>
        <v/>
      </c>
      <c r="AC507" s="5">
        <f>IF(S507&gt;0, MAX(S507-T507, 0), "")</f>
        <v/>
      </c>
      <c r="AD507">
        <f>IF(V507="", "", IF(V507&gt;1, "Dépassement", IF(V507&gt;=0.9, "À surveiller", "OK")))</f>
        <v/>
      </c>
    </row>
    <row r="508">
      <c r="I508" s="4" t="n"/>
      <c r="J508" s="4" t="n"/>
      <c r="K508" s="4" t="n"/>
      <c r="L508" s="5" t="n"/>
      <c r="M508" s="5" t="n"/>
      <c r="N508" s="5">
        <f>IF(SUM(L508:M508)&gt;0, SUM(L508:M508), "")</f>
        <v/>
      </c>
      <c r="O508" s="5">
        <f>IF(A508&lt;&gt;"", SUMIFS(Dépenses!$K:$K, Dépenses!$B:$B, A508, Dépenses!$C:$C, "CAPEX"), "")</f>
        <v/>
      </c>
      <c r="P508" s="5">
        <f>IF(A508&lt;&gt;"", SUMIFS(Dépenses!$K:$K, Dépenses!$B:$B, A508, Dépenses!$C:$C, "CAPEX", Dépenses!$L:$L, "Payé"), "")</f>
        <v/>
      </c>
      <c r="Q508" s="5">
        <f>IF(A508&lt;&gt;"", SUMIFS(Dépenses!$K:$K, Dépenses!$B:$B, A508, Dépenses!$C:$C, "OPEX"), "")</f>
        <v/>
      </c>
      <c r="R508" s="5">
        <f>IF(A508&lt;&gt;"", SUMIFS(Dépenses!$K:$K, Dépenses!$B:$B, A508, Dépenses!$C:$C, "OPEX", Dépenses!$L:$L, "Payé"), "")</f>
        <v/>
      </c>
      <c r="S508" s="5">
        <f>IF(SUM(O508,Q508)&gt;0, SUM(O508,Q508), "")</f>
        <v/>
      </c>
      <c r="T508" s="5">
        <f>IF(SUM(P508,R508)&gt;0, SUM(P508,R508), "")</f>
        <v/>
      </c>
      <c r="U508" s="5">
        <f>IF(N508&gt;0, S508-N508, "")</f>
        <v/>
      </c>
      <c r="V508" s="6">
        <f>IF(N508&gt;0, S508/N508, "")</f>
        <v/>
      </c>
      <c r="Y508" s="5" t="n"/>
      <c r="Z508" s="7">
        <f>IF(AND(Y508&gt;0,N508&gt;0), Y508/N508, "")</f>
        <v/>
      </c>
      <c r="AA508" s="7">
        <f>IF(AND(Y508&gt;0,N508&gt;0), N508/(Y508/12), "")</f>
        <v/>
      </c>
      <c r="AB508" s="5">
        <f>IF(N508&gt;0, MAX(N508-S508, 0), "")</f>
        <v/>
      </c>
      <c r="AC508" s="5">
        <f>IF(S508&gt;0, MAX(S508-T508, 0), "")</f>
        <v/>
      </c>
      <c r="AD508">
        <f>IF(V508="", "", IF(V508&gt;1, "Dépassement", IF(V508&gt;=0.9, "À surveiller", "OK")))</f>
        <v/>
      </c>
    </row>
    <row r="509">
      <c r="I509" s="4" t="n"/>
      <c r="J509" s="4" t="n"/>
      <c r="K509" s="4" t="n"/>
      <c r="L509" s="5" t="n"/>
      <c r="M509" s="5" t="n"/>
      <c r="N509" s="5">
        <f>IF(SUM(L509:M509)&gt;0, SUM(L509:M509), "")</f>
        <v/>
      </c>
      <c r="O509" s="5">
        <f>IF(A509&lt;&gt;"", SUMIFS(Dépenses!$K:$K, Dépenses!$B:$B, A509, Dépenses!$C:$C, "CAPEX"), "")</f>
        <v/>
      </c>
      <c r="P509" s="5">
        <f>IF(A509&lt;&gt;"", SUMIFS(Dépenses!$K:$K, Dépenses!$B:$B, A509, Dépenses!$C:$C, "CAPEX", Dépenses!$L:$L, "Payé"), "")</f>
        <v/>
      </c>
      <c r="Q509" s="5">
        <f>IF(A509&lt;&gt;"", SUMIFS(Dépenses!$K:$K, Dépenses!$B:$B, A509, Dépenses!$C:$C, "OPEX"), "")</f>
        <v/>
      </c>
      <c r="R509" s="5">
        <f>IF(A509&lt;&gt;"", SUMIFS(Dépenses!$K:$K, Dépenses!$B:$B, A509, Dépenses!$C:$C, "OPEX", Dépenses!$L:$L, "Payé"), "")</f>
        <v/>
      </c>
      <c r="S509" s="5">
        <f>IF(SUM(O509,Q509)&gt;0, SUM(O509,Q509), "")</f>
        <v/>
      </c>
      <c r="T509" s="5">
        <f>IF(SUM(P509,R509)&gt;0, SUM(P509,R509), "")</f>
        <v/>
      </c>
      <c r="U509" s="5">
        <f>IF(N509&gt;0, S509-N509, "")</f>
        <v/>
      </c>
      <c r="V509" s="6">
        <f>IF(N509&gt;0, S509/N509, "")</f>
        <v/>
      </c>
      <c r="Y509" s="5" t="n"/>
      <c r="Z509" s="7">
        <f>IF(AND(Y509&gt;0,N509&gt;0), Y509/N509, "")</f>
        <v/>
      </c>
      <c r="AA509" s="7">
        <f>IF(AND(Y509&gt;0,N509&gt;0), N509/(Y509/12), "")</f>
        <v/>
      </c>
      <c r="AB509" s="5">
        <f>IF(N509&gt;0, MAX(N509-S509, 0), "")</f>
        <v/>
      </c>
      <c r="AC509" s="5">
        <f>IF(S509&gt;0, MAX(S509-T509, 0), "")</f>
        <v/>
      </c>
      <c r="AD509">
        <f>IF(V509="", "", IF(V509&gt;1, "Dépassement", IF(V509&gt;=0.9, "À surveiller", "OK")))</f>
        <v/>
      </c>
    </row>
    <row r="510">
      <c r="I510" s="4" t="n"/>
      <c r="J510" s="4" t="n"/>
      <c r="K510" s="4" t="n"/>
      <c r="L510" s="5" t="n"/>
      <c r="M510" s="5" t="n"/>
      <c r="N510" s="5">
        <f>IF(SUM(L510:M510)&gt;0, SUM(L510:M510), "")</f>
        <v/>
      </c>
      <c r="O510" s="5">
        <f>IF(A510&lt;&gt;"", SUMIFS(Dépenses!$K:$K, Dépenses!$B:$B, A510, Dépenses!$C:$C, "CAPEX"), "")</f>
        <v/>
      </c>
      <c r="P510" s="5">
        <f>IF(A510&lt;&gt;"", SUMIFS(Dépenses!$K:$K, Dépenses!$B:$B, A510, Dépenses!$C:$C, "CAPEX", Dépenses!$L:$L, "Payé"), "")</f>
        <v/>
      </c>
      <c r="Q510" s="5">
        <f>IF(A510&lt;&gt;"", SUMIFS(Dépenses!$K:$K, Dépenses!$B:$B, A510, Dépenses!$C:$C, "OPEX"), "")</f>
        <v/>
      </c>
      <c r="R510" s="5">
        <f>IF(A510&lt;&gt;"", SUMIFS(Dépenses!$K:$K, Dépenses!$B:$B, A510, Dépenses!$C:$C, "OPEX", Dépenses!$L:$L, "Payé"), "")</f>
        <v/>
      </c>
      <c r="S510" s="5">
        <f>IF(SUM(O510,Q510)&gt;0, SUM(O510,Q510), "")</f>
        <v/>
      </c>
      <c r="T510" s="5">
        <f>IF(SUM(P510,R510)&gt;0, SUM(P510,R510), "")</f>
        <v/>
      </c>
      <c r="U510" s="5">
        <f>IF(N510&gt;0, S510-N510, "")</f>
        <v/>
      </c>
      <c r="V510" s="6">
        <f>IF(N510&gt;0, S510/N510, "")</f>
        <v/>
      </c>
      <c r="Y510" s="5" t="n"/>
      <c r="Z510" s="7">
        <f>IF(AND(Y510&gt;0,N510&gt;0), Y510/N510, "")</f>
        <v/>
      </c>
      <c r="AA510" s="7">
        <f>IF(AND(Y510&gt;0,N510&gt;0), N510/(Y510/12), "")</f>
        <v/>
      </c>
      <c r="AB510" s="5">
        <f>IF(N510&gt;0, MAX(N510-S510, 0), "")</f>
        <v/>
      </c>
      <c r="AC510" s="5">
        <f>IF(S510&gt;0, MAX(S510-T510, 0), "")</f>
        <v/>
      </c>
      <c r="AD510">
        <f>IF(V510="", "", IF(V510&gt;1, "Dépassement", IF(V510&gt;=0.9, "À surveiller", "OK")))</f>
        <v/>
      </c>
    </row>
    <row r="511">
      <c r="I511" s="4" t="n"/>
      <c r="J511" s="4" t="n"/>
      <c r="K511" s="4" t="n"/>
      <c r="L511" s="5" t="n"/>
      <c r="M511" s="5" t="n"/>
      <c r="N511" s="5">
        <f>IF(SUM(L511:M511)&gt;0, SUM(L511:M511), "")</f>
        <v/>
      </c>
      <c r="O511" s="5">
        <f>IF(A511&lt;&gt;"", SUMIFS(Dépenses!$K:$K, Dépenses!$B:$B, A511, Dépenses!$C:$C, "CAPEX"), "")</f>
        <v/>
      </c>
      <c r="P511" s="5">
        <f>IF(A511&lt;&gt;"", SUMIFS(Dépenses!$K:$K, Dépenses!$B:$B, A511, Dépenses!$C:$C, "CAPEX", Dépenses!$L:$L, "Payé"), "")</f>
        <v/>
      </c>
      <c r="Q511" s="5">
        <f>IF(A511&lt;&gt;"", SUMIFS(Dépenses!$K:$K, Dépenses!$B:$B, A511, Dépenses!$C:$C, "OPEX"), "")</f>
        <v/>
      </c>
      <c r="R511" s="5">
        <f>IF(A511&lt;&gt;"", SUMIFS(Dépenses!$K:$K, Dépenses!$B:$B, A511, Dépenses!$C:$C, "OPEX", Dépenses!$L:$L, "Payé"), "")</f>
        <v/>
      </c>
      <c r="S511" s="5">
        <f>IF(SUM(O511,Q511)&gt;0, SUM(O511,Q511), "")</f>
        <v/>
      </c>
      <c r="T511" s="5">
        <f>IF(SUM(P511,R511)&gt;0, SUM(P511,R511), "")</f>
        <v/>
      </c>
      <c r="U511" s="5">
        <f>IF(N511&gt;0, S511-N511, "")</f>
        <v/>
      </c>
      <c r="V511" s="6">
        <f>IF(N511&gt;0, S511/N511, "")</f>
        <v/>
      </c>
      <c r="Y511" s="5" t="n"/>
      <c r="Z511" s="7">
        <f>IF(AND(Y511&gt;0,N511&gt;0), Y511/N511, "")</f>
        <v/>
      </c>
      <c r="AA511" s="7">
        <f>IF(AND(Y511&gt;0,N511&gt;0), N511/(Y511/12), "")</f>
        <v/>
      </c>
      <c r="AB511" s="5">
        <f>IF(N511&gt;0, MAX(N511-S511, 0), "")</f>
        <v/>
      </c>
      <c r="AC511" s="5">
        <f>IF(S511&gt;0, MAX(S511-T511, 0), "")</f>
        <v/>
      </c>
      <c r="AD511">
        <f>IF(V511="", "", IF(V511&gt;1, "Dépassement", IF(V511&gt;=0.9, "À surveiller", "OK")))</f>
        <v/>
      </c>
    </row>
    <row r="512">
      <c r="I512" s="4" t="n"/>
      <c r="J512" s="4" t="n"/>
      <c r="K512" s="4" t="n"/>
      <c r="L512" s="5" t="n"/>
      <c r="M512" s="5" t="n"/>
      <c r="N512" s="5">
        <f>IF(SUM(L512:M512)&gt;0, SUM(L512:M512), "")</f>
        <v/>
      </c>
      <c r="O512" s="5">
        <f>IF(A512&lt;&gt;"", SUMIFS(Dépenses!$K:$K, Dépenses!$B:$B, A512, Dépenses!$C:$C, "CAPEX"), "")</f>
        <v/>
      </c>
      <c r="P512" s="5">
        <f>IF(A512&lt;&gt;"", SUMIFS(Dépenses!$K:$K, Dépenses!$B:$B, A512, Dépenses!$C:$C, "CAPEX", Dépenses!$L:$L, "Payé"), "")</f>
        <v/>
      </c>
      <c r="Q512" s="5">
        <f>IF(A512&lt;&gt;"", SUMIFS(Dépenses!$K:$K, Dépenses!$B:$B, A512, Dépenses!$C:$C, "OPEX"), "")</f>
        <v/>
      </c>
      <c r="R512" s="5">
        <f>IF(A512&lt;&gt;"", SUMIFS(Dépenses!$K:$K, Dépenses!$B:$B, A512, Dépenses!$C:$C, "OPEX", Dépenses!$L:$L, "Payé"), "")</f>
        <v/>
      </c>
      <c r="S512" s="5">
        <f>IF(SUM(O512,Q512)&gt;0, SUM(O512,Q512), "")</f>
        <v/>
      </c>
      <c r="T512" s="5">
        <f>IF(SUM(P512,R512)&gt;0, SUM(P512,R512), "")</f>
        <v/>
      </c>
      <c r="U512" s="5">
        <f>IF(N512&gt;0, S512-N512, "")</f>
        <v/>
      </c>
      <c r="V512" s="6">
        <f>IF(N512&gt;0, S512/N512, "")</f>
        <v/>
      </c>
      <c r="Y512" s="5" t="n"/>
      <c r="Z512" s="7">
        <f>IF(AND(Y512&gt;0,N512&gt;0), Y512/N512, "")</f>
        <v/>
      </c>
      <c r="AA512" s="7">
        <f>IF(AND(Y512&gt;0,N512&gt;0), N512/(Y512/12), "")</f>
        <v/>
      </c>
      <c r="AB512" s="5">
        <f>IF(N512&gt;0, MAX(N512-S512, 0), "")</f>
        <v/>
      </c>
      <c r="AC512" s="5">
        <f>IF(S512&gt;0, MAX(S512-T512, 0), "")</f>
        <v/>
      </c>
      <c r="AD512">
        <f>IF(V512="", "", IF(V512&gt;1, "Dépassement", IF(V512&gt;=0.9, "À surveiller", "OK")))</f>
        <v/>
      </c>
    </row>
    <row r="513">
      <c r="I513" s="4" t="n"/>
      <c r="J513" s="4" t="n"/>
      <c r="K513" s="4" t="n"/>
      <c r="L513" s="5" t="n"/>
      <c r="M513" s="5" t="n"/>
      <c r="N513" s="5">
        <f>IF(SUM(L513:M513)&gt;0, SUM(L513:M513), "")</f>
        <v/>
      </c>
      <c r="O513" s="5">
        <f>IF(A513&lt;&gt;"", SUMIFS(Dépenses!$K:$K, Dépenses!$B:$B, A513, Dépenses!$C:$C, "CAPEX"), "")</f>
        <v/>
      </c>
      <c r="P513" s="5">
        <f>IF(A513&lt;&gt;"", SUMIFS(Dépenses!$K:$K, Dépenses!$B:$B, A513, Dépenses!$C:$C, "CAPEX", Dépenses!$L:$L, "Payé"), "")</f>
        <v/>
      </c>
      <c r="Q513" s="5">
        <f>IF(A513&lt;&gt;"", SUMIFS(Dépenses!$K:$K, Dépenses!$B:$B, A513, Dépenses!$C:$C, "OPEX"), "")</f>
        <v/>
      </c>
      <c r="R513" s="5">
        <f>IF(A513&lt;&gt;"", SUMIFS(Dépenses!$K:$K, Dépenses!$B:$B, A513, Dépenses!$C:$C, "OPEX", Dépenses!$L:$L, "Payé"), "")</f>
        <v/>
      </c>
      <c r="S513" s="5">
        <f>IF(SUM(O513,Q513)&gt;0, SUM(O513,Q513), "")</f>
        <v/>
      </c>
      <c r="T513" s="5">
        <f>IF(SUM(P513,R513)&gt;0, SUM(P513,R513), "")</f>
        <v/>
      </c>
      <c r="U513" s="5">
        <f>IF(N513&gt;0, S513-N513, "")</f>
        <v/>
      </c>
      <c r="V513" s="6">
        <f>IF(N513&gt;0, S513/N513, "")</f>
        <v/>
      </c>
      <c r="Y513" s="5" t="n"/>
      <c r="Z513" s="7">
        <f>IF(AND(Y513&gt;0,N513&gt;0), Y513/N513, "")</f>
        <v/>
      </c>
      <c r="AA513" s="7">
        <f>IF(AND(Y513&gt;0,N513&gt;0), N513/(Y513/12), "")</f>
        <v/>
      </c>
      <c r="AB513" s="5">
        <f>IF(N513&gt;0, MAX(N513-S513, 0), "")</f>
        <v/>
      </c>
      <c r="AC513" s="5">
        <f>IF(S513&gt;0, MAX(S513-T513, 0), "")</f>
        <v/>
      </c>
      <c r="AD513">
        <f>IF(V513="", "", IF(V513&gt;1, "Dépassement", IF(V513&gt;=0.9, "À surveiller", "OK")))</f>
        <v/>
      </c>
    </row>
    <row r="514">
      <c r="I514" s="4" t="n"/>
      <c r="J514" s="4" t="n"/>
      <c r="K514" s="4" t="n"/>
      <c r="L514" s="5" t="n"/>
      <c r="M514" s="5" t="n"/>
      <c r="N514" s="5">
        <f>IF(SUM(L514:M514)&gt;0, SUM(L514:M514), "")</f>
        <v/>
      </c>
      <c r="O514" s="5">
        <f>IF(A514&lt;&gt;"", SUMIFS(Dépenses!$K:$K, Dépenses!$B:$B, A514, Dépenses!$C:$C, "CAPEX"), "")</f>
        <v/>
      </c>
      <c r="P514" s="5">
        <f>IF(A514&lt;&gt;"", SUMIFS(Dépenses!$K:$K, Dépenses!$B:$B, A514, Dépenses!$C:$C, "CAPEX", Dépenses!$L:$L, "Payé"), "")</f>
        <v/>
      </c>
      <c r="Q514" s="5">
        <f>IF(A514&lt;&gt;"", SUMIFS(Dépenses!$K:$K, Dépenses!$B:$B, A514, Dépenses!$C:$C, "OPEX"), "")</f>
        <v/>
      </c>
      <c r="R514" s="5">
        <f>IF(A514&lt;&gt;"", SUMIFS(Dépenses!$K:$K, Dépenses!$B:$B, A514, Dépenses!$C:$C, "OPEX", Dépenses!$L:$L, "Payé"), "")</f>
        <v/>
      </c>
      <c r="S514" s="5">
        <f>IF(SUM(O514,Q514)&gt;0, SUM(O514,Q514), "")</f>
        <v/>
      </c>
      <c r="T514" s="5">
        <f>IF(SUM(P514,R514)&gt;0, SUM(P514,R514), "")</f>
        <v/>
      </c>
      <c r="U514" s="5">
        <f>IF(N514&gt;0, S514-N514, "")</f>
        <v/>
      </c>
      <c r="V514" s="6">
        <f>IF(N514&gt;0, S514/N514, "")</f>
        <v/>
      </c>
      <c r="Y514" s="5" t="n"/>
      <c r="Z514" s="7">
        <f>IF(AND(Y514&gt;0,N514&gt;0), Y514/N514, "")</f>
        <v/>
      </c>
      <c r="AA514" s="7">
        <f>IF(AND(Y514&gt;0,N514&gt;0), N514/(Y514/12), "")</f>
        <v/>
      </c>
      <c r="AB514" s="5">
        <f>IF(N514&gt;0, MAX(N514-S514, 0), "")</f>
        <v/>
      </c>
      <c r="AC514" s="5">
        <f>IF(S514&gt;0, MAX(S514-T514, 0), "")</f>
        <v/>
      </c>
      <c r="AD514">
        <f>IF(V514="", "", IF(V514&gt;1, "Dépassement", IF(V514&gt;=0.9, "À surveiller", "OK")))</f>
        <v/>
      </c>
    </row>
    <row r="515">
      <c r="I515" s="4" t="n"/>
      <c r="J515" s="4" t="n"/>
      <c r="K515" s="4" t="n"/>
      <c r="L515" s="5" t="n"/>
      <c r="M515" s="5" t="n"/>
      <c r="N515" s="5">
        <f>IF(SUM(L515:M515)&gt;0, SUM(L515:M515), "")</f>
        <v/>
      </c>
      <c r="O515" s="5">
        <f>IF(A515&lt;&gt;"", SUMIFS(Dépenses!$K:$K, Dépenses!$B:$B, A515, Dépenses!$C:$C, "CAPEX"), "")</f>
        <v/>
      </c>
      <c r="P515" s="5">
        <f>IF(A515&lt;&gt;"", SUMIFS(Dépenses!$K:$K, Dépenses!$B:$B, A515, Dépenses!$C:$C, "CAPEX", Dépenses!$L:$L, "Payé"), "")</f>
        <v/>
      </c>
      <c r="Q515" s="5">
        <f>IF(A515&lt;&gt;"", SUMIFS(Dépenses!$K:$K, Dépenses!$B:$B, A515, Dépenses!$C:$C, "OPEX"), "")</f>
        <v/>
      </c>
      <c r="R515" s="5">
        <f>IF(A515&lt;&gt;"", SUMIFS(Dépenses!$K:$K, Dépenses!$B:$B, A515, Dépenses!$C:$C, "OPEX", Dépenses!$L:$L, "Payé"), "")</f>
        <v/>
      </c>
      <c r="S515" s="5">
        <f>IF(SUM(O515,Q515)&gt;0, SUM(O515,Q515), "")</f>
        <v/>
      </c>
      <c r="T515" s="5">
        <f>IF(SUM(P515,R515)&gt;0, SUM(P515,R515), "")</f>
        <v/>
      </c>
      <c r="U515" s="5">
        <f>IF(N515&gt;0, S515-N515, "")</f>
        <v/>
      </c>
      <c r="V515" s="6">
        <f>IF(N515&gt;0, S515/N515, "")</f>
        <v/>
      </c>
      <c r="Y515" s="5" t="n"/>
      <c r="Z515" s="7">
        <f>IF(AND(Y515&gt;0,N515&gt;0), Y515/N515, "")</f>
        <v/>
      </c>
      <c r="AA515" s="7">
        <f>IF(AND(Y515&gt;0,N515&gt;0), N515/(Y515/12), "")</f>
        <v/>
      </c>
      <c r="AB515" s="5">
        <f>IF(N515&gt;0, MAX(N515-S515, 0), "")</f>
        <v/>
      </c>
      <c r="AC515" s="5">
        <f>IF(S515&gt;0, MAX(S515-T515, 0), "")</f>
        <v/>
      </c>
      <c r="AD515">
        <f>IF(V515="", "", IF(V515&gt;1, "Dépassement", IF(V515&gt;=0.9, "À surveiller", "OK")))</f>
        <v/>
      </c>
    </row>
    <row r="516">
      <c r="I516" s="4" t="n"/>
      <c r="J516" s="4" t="n"/>
      <c r="K516" s="4" t="n"/>
      <c r="L516" s="5" t="n"/>
      <c r="M516" s="5" t="n"/>
      <c r="N516" s="5">
        <f>IF(SUM(L516:M516)&gt;0, SUM(L516:M516), "")</f>
        <v/>
      </c>
      <c r="O516" s="5">
        <f>IF(A516&lt;&gt;"", SUMIFS(Dépenses!$K:$K, Dépenses!$B:$B, A516, Dépenses!$C:$C, "CAPEX"), "")</f>
        <v/>
      </c>
      <c r="P516" s="5">
        <f>IF(A516&lt;&gt;"", SUMIFS(Dépenses!$K:$K, Dépenses!$B:$B, A516, Dépenses!$C:$C, "CAPEX", Dépenses!$L:$L, "Payé"), "")</f>
        <v/>
      </c>
      <c r="Q516" s="5">
        <f>IF(A516&lt;&gt;"", SUMIFS(Dépenses!$K:$K, Dépenses!$B:$B, A516, Dépenses!$C:$C, "OPEX"), "")</f>
        <v/>
      </c>
      <c r="R516" s="5">
        <f>IF(A516&lt;&gt;"", SUMIFS(Dépenses!$K:$K, Dépenses!$B:$B, A516, Dépenses!$C:$C, "OPEX", Dépenses!$L:$L, "Payé"), "")</f>
        <v/>
      </c>
      <c r="S516" s="5">
        <f>IF(SUM(O516,Q516)&gt;0, SUM(O516,Q516), "")</f>
        <v/>
      </c>
      <c r="T516" s="5">
        <f>IF(SUM(P516,R516)&gt;0, SUM(P516,R516), "")</f>
        <v/>
      </c>
      <c r="U516" s="5">
        <f>IF(N516&gt;0, S516-N516, "")</f>
        <v/>
      </c>
      <c r="V516" s="6">
        <f>IF(N516&gt;0, S516/N516, "")</f>
        <v/>
      </c>
      <c r="Y516" s="5" t="n"/>
      <c r="Z516" s="7">
        <f>IF(AND(Y516&gt;0,N516&gt;0), Y516/N516, "")</f>
        <v/>
      </c>
      <c r="AA516" s="7">
        <f>IF(AND(Y516&gt;0,N516&gt;0), N516/(Y516/12), "")</f>
        <v/>
      </c>
      <c r="AB516" s="5">
        <f>IF(N516&gt;0, MAX(N516-S516, 0), "")</f>
        <v/>
      </c>
      <c r="AC516" s="5">
        <f>IF(S516&gt;0, MAX(S516-T516, 0), "")</f>
        <v/>
      </c>
      <c r="AD516">
        <f>IF(V516="", "", IF(V516&gt;1, "Dépassement", IF(V516&gt;=0.9, "À surveiller", "OK")))</f>
        <v/>
      </c>
    </row>
    <row r="517">
      <c r="I517" s="4" t="n"/>
      <c r="J517" s="4" t="n"/>
      <c r="K517" s="4" t="n"/>
      <c r="L517" s="5" t="n"/>
      <c r="M517" s="5" t="n"/>
      <c r="N517" s="5">
        <f>IF(SUM(L517:M517)&gt;0, SUM(L517:M517), "")</f>
        <v/>
      </c>
      <c r="O517" s="5">
        <f>IF(A517&lt;&gt;"", SUMIFS(Dépenses!$K:$K, Dépenses!$B:$B, A517, Dépenses!$C:$C, "CAPEX"), "")</f>
        <v/>
      </c>
      <c r="P517" s="5">
        <f>IF(A517&lt;&gt;"", SUMIFS(Dépenses!$K:$K, Dépenses!$B:$B, A517, Dépenses!$C:$C, "CAPEX", Dépenses!$L:$L, "Payé"), "")</f>
        <v/>
      </c>
      <c r="Q517" s="5">
        <f>IF(A517&lt;&gt;"", SUMIFS(Dépenses!$K:$K, Dépenses!$B:$B, A517, Dépenses!$C:$C, "OPEX"), "")</f>
        <v/>
      </c>
      <c r="R517" s="5">
        <f>IF(A517&lt;&gt;"", SUMIFS(Dépenses!$K:$K, Dépenses!$B:$B, A517, Dépenses!$C:$C, "OPEX", Dépenses!$L:$L, "Payé"), "")</f>
        <v/>
      </c>
      <c r="S517" s="5">
        <f>IF(SUM(O517,Q517)&gt;0, SUM(O517,Q517), "")</f>
        <v/>
      </c>
      <c r="T517" s="5">
        <f>IF(SUM(P517,R517)&gt;0, SUM(P517,R517), "")</f>
        <v/>
      </c>
      <c r="U517" s="5">
        <f>IF(N517&gt;0, S517-N517, "")</f>
        <v/>
      </c>
      <c r="V517" s="6">
        <f>IF(N517&gt;0, S517/N517, "")</f>
        <v/>
      </c>
      <c r="Y517" s="5" t="n"/>
      <c r="Z517" s="7">
        <f>IF(AND(Y517&gt;0,N517&gt;0), Y517/N517, "")</f>
        <v/>
      </c>
      <c r="AA517" s="7">
        <f>IF(AND(Y517&gt;0,N517&gt;0), N517/(Y517/12), "")</f>
        <v/>
      </c>
      <c r="AB517" s="5">
        <f>IF(N517&gt;0, MAX(N517-S517, 0), "")</f>
        <v/>
      </c>
      <c r="AC517" s="5">
        <f>IF(S517&gt;0, MAX(S517-T517, 0), "")</f>
        <v/>
      </c>
      <c r="AD517">
        <f>IF(V517="", "", IF(V517&gt;1, "Dépassement", IF(V517&gt;=0.9, "À surveiller", "OK")))</f>
        <v/>
      </c>
    </row>
    <row r="518">
      <c r="I518" s="4" t="n"/>
      <c r="J518" s="4" t="n"/>
      <c r="K518" s="4" t="n"/>
      <c r="L518" s="5" t="n"/>
      <c r="M518" s="5" t="n"/>
      <c r="N518" s="5">
        <f>IF(SUM(L518:M518)&gt;0, SUM(L518:M518), "")</f>
        <v/>
      </c>
      <c r="O518" s="5">
        <f>IF(A518&lt;&gt;"", SUMIFS(Dépenses!$K:$K, Dépenses!$B:$B, A518, Dépenses!$C:$C, "CAPEX"), "")</f>
        <v/>
      </c>
      <c r="P518" s="5">
        <f>IF(A518&lt;&gt;"", SUMIFS(Dépenses!$K:$K, Dépenses!$B:$B, A518, Dépenses!$C:$C, "CAPEX", Dépenses!$L:$L, "Payé"), "")</f>
        <v/>
      </c>
      <c r="Q518" s="5">
        <f>IF(A518&lt;&gt;"", SUMIFS(Dépenses!$K:$K, Dépenses!$B:$B, A518, Dépenses!$C:$C, "OPEX"), "")</f>
        <v/>
      </c>
      <c r="R518" s="5">
        <f>IF(A518&lt;&gt;"", SUMIFS(Dépenses!$K:$K, Dépenses!$B:$B, A518, Dépenses!$C:$C, "OPEX", Dépenses!$L:$L, "Payé"), "")</f>
        <v/>
      </c>
      <c r="S518" s="5">
        <f>IF(SUM(O518,Q518)&gt;0, SUM(O518,Q518), "")</f>
        <v/>
      </c>
      <c r="T518" s="5">
        <f>IF(SUM(P518,R518)&gt;0, SUM(P518,R518), "")</f>
        <v/>
      </c>
      <c r="U518" s="5">
        <f>IF(N518&gt;0, S518-N518, "")</f>
        <v/>
      </c>
      <c r="V518" s="6">
        <f>IF(N518&gt;0, S518/N518, "")</f>
        <v/>
      </c>
      <c r="Y518" s="5" t="n"/>
      <c r="Z518" s="7">
        <f>IF(AND(Y518&gt;0,N518&gt;0), Y518/N518, "")</f>
        <v/>
      </c>
      <c r="AA518" s="7">
        <f>IF(AND(Y518&gt;0,N518&gt;0), N518/(Y518/12), "")</f>
        <v/>
      </c>
      <c r="AB518" s="5">
        <f>IF(N518&gt;0, MAX(N518-S518, 0), "")</f>
        <v/>
      </c>
      <c r="AC518" s="5">
        <f>IF(S518&gt;0, MAX(S518-T518, 0), "")</f>
        <v/>
      </c>
      <c r="AD518">
        <f>IF(V518="", "", IF(V518&gt;1, "Dépassement", IF(V518&gt;=0.9, "À surveiller", "OK")))</f>
        <v/>
      </c>
    </row>
    <row r="519">
      <c r="I519" s="4" t="n"/>
      <c r="J519" s="4" t="n"/>
      <c r="K519" s="4" t="n"/>
      <c r="L519" s="5" t="n"/>
      <c r="M519" s="5" t="n"/>
      <c r="N519" s="5">
        <f>IF(SUM(L519:M519)&gt;0, SUM(L519:M519), "")</f>
        <v/>
      </c>
      <c r="O519" s="5">
        <f>IF(A519&lt;&gt;"", SUMIFS(Dépenses!$K:$K, Dépenses!$B:$B, A519, Dépenses!$C:$C, "CAPEX"), "")</f>
        <v/>
      </c>
      <c r="P519" s="5">
        <f>IF(A519&lt;&gt;"", SUMIFS(Dépenses!$K:$K, Dépenses!$B:$B, A519, Dépenses!$C:$C, "CAPEX", Dépenses!$L:$L, "Payé"), "")</f>
        <v/>
      </c>
      <c r="Q519" s="5">
        <f>IF(A519&lt;&gt;"", SUMIFS(Dépenses!$K:$K, Dépenses!$B:$B, A519, Dépenses!$C:$C, "OPEX"), "")</f>
        <v/>
      </c>
      <c r="R519" s="5">
        <f>IF(A519&lt;&gt;"", SUMIFS(Dépenses!$K:$K, Dépenses!$B:$B, A519, Dépenses!$C:$C, "OPEX", Dépenses!$L:$L, "Payé"), "")</f>
        <v/>
      </c>
      <c r="S519" s="5">
        <f>IF(SUM(O519,Q519)&gt;0, SUM(O519,Q519), "")</f>
        <v/>
      </c>
      <c r="T519" s="5">
        <f>IF(SUM(P519,R519)&gt;0, SUM(P519,R519), "")</f>
        <v/>
      </c>
      <c r="U519" s="5">
        <f>IF(N519&gt;0, S519-N519, "")</f>
        <v/>
      </c>
      <c r="V519" s="6">
        <f>IF(N519&gt;0, S519/N519, "")</f>
        <v/>
      </c>
      <c r="Y519" s="5" t="n"/>
      <c r="Z519" s="7">
        <f>IF(AND(Y519&gt;0,N519&gt;0), Y519/N519, "")</f>
        <v/>
      </c>
      <c r="AA519" s="7">
        <f>IF(AND(Y519&gt;0,N519&gt;0), N519/(Y519/12), "")</f>
        <v/>
      </c>
      <c r="AB519" s="5">
        <f>IF(N519&gt;0, MAX(N519-S519, 0), "")</f>
        <v/>
      </c>
      <c r="AC519" s="5">
        <f>IF(S519&gt;0, MAX(S519-T519, 0), "")</f>
        <v/>
      </c>
      <c r="AD519">
        <f>IF(V519="", "", IF(V519&gt;1, "Dépassement", IF(V519&gt;=0.9, "À surveiller", "OK")))</f>
        <v/>
      </c>
    </row>
    <row r="520">
      <c r="I520" s="4" t="n"/>
      <c r="J520" s="4" t="n"/>
      <c r="K520" s="4" t="n"/>
      <c r="L520" s="5" t="n"/>
      <c r="M520" s="5" t="n"/>
      <c r="N520" s="5">
        <f>IF(SUM(L520:M520)&gt;0, SUM(L520:M520), "")</f>
        <v/>
      </c>
      <c r="O520" s="5">
        <f>IF(A520&lt;&gt;"", SUMIFS(Dépenses!$K:$K, Dépenses!$B:$B, A520, Dépenses!$C:$C, "CAPEX"), "")</f>
        <v/>
      </c>
      <c r="P520" s="5">
        <f>IF(A520&lt;&gt;"", SUMIFS(Dépenses!$K:$K, Dépenses!$B:$B, A520, Dépenses!$C:$C, "CAPEX", Dépenses!$L:$L, "Payé"), "")</f>
        <v/>
      </c>
      <c r="Q520" s="5">
        <f>IF(A520&lt;&gt;"", SUMIFS(Dépenses!$K:$K, Dépenses!$B:$B, A520, Dépenses!$C:$C, "OPEX"), "")</f>
        <v/>
      </c>
      <c r="R520" s="5">
        <f>IF(A520&lt;&gt;"", SUMIFS(Dépenses!$K:$K, Dépenses!$B:$B, A520, Dépenses!$C:$C, "OPEX", Dépenses!$L:$L, "Payé"), "")</f>
        <v/>
      </c>
      <c r="S520" s="5">
        <f>IF(SUM(O520,Q520)&gt;0, SUM(O520,Q520), "")</f>
        <v/>
      </c>
      <c r="T520" s="5">
        <f>IF(SUM(P520,R520)&gt;0, SUM(P520,R520), "")</f>
        <v/>
      </c>
      <c r="U520" s="5">
        <f>IF(N520&gt;0, S520-N520, "")</f>
        <v/>
      </c>
      <c r="V520" s="6">
        <f>IF(N520&gt;0, S520/N520, "")</f>
        <v/>
      </c>
      <c r="Y520" s="5" t="n"/>
      <c r="Z520" s="7">
        <f>IF(AND(Y520&gt;0,N520&gt;0), Y520/N520, "")</f>
        <v/>
      </c>
      <c r="AA520" s="7">
        <f>IF(AND(Y520&gt;0,N520&gt;0), N520/(Y520/12), "")</f>
        <v/>
      </c>
      <c r="AB520" s="5">
        <f>IF(N520&gt;0, MAX(N520-S520, 0), "")</f>
        <v/>
      </c>
      <c r="AC520" s="5">
        <f>IF(S520&gt;0, MAX(S520-T520, 0), "")</f>
        <v/>
      </c>
      <c r="AD520">
        <f>IF(V520="", "", IF(V520&gt;1, "Dépassement", IF(V520&gt;=0.9, "À surveiller", "OK")))</f>
        <v/>
      </c>
    </row>
    <row r="521">
      <c r="I521" s="4" t="n"/>
      <c r="J521" s="4" t="n"/>
      <c r="K521" s="4" t="n"/>
      <c r="L521" s="5" t="n"/>
      <c r="M521" s="5" t="n"/>
      <c r="N521" s="5">
        <f>IF(SUM(L521:M521)&gt;0, SUM(L521:M521), "")</f>
        <v/>
      </c>
      <c r="O521" s="5">
        <f>IF(A521&lt;&gt;"", SUMIFS(Dépenses!$K:$K, Dépenses!$B:$B, A521, Dépenses!$C:$C, "CAPEX"), "")</f>
        <v/>
      </c>
      <c r="P521" s="5">
        <f>IF(A521&lt;&gt;"", SUMIFS(Dépenses!$K:$K, Dépenses!$B:$B, A521, Dépenses!$C:$C, "CAPEX", Dépenses!$L:$L, "Payé"), "")</f>
        <v/>
      </c>
      <c r="Q521" s="5">
        <f>IF(A521&lt;&gt;"", SUMIFS(Dépenses!$K:$K, Dépenses!$B:$B, A521, Dépenses!$C:$C, "OPEX"), "")</f>
        <v/>
      </c>
      <c r="R521" s="5">
        <f>IF(A521&lt;&gt;"", SUMIFS(Dépenses!$K:$K, Dépenses!$B:$B, A521, Dépenses!$C:$C, "OPEX", Dépenses!$L:$L, "Payé"), "")</f>
        <v/>
      </c>
      <c r="S521" s="5">
        <f>IF(SUM(O521,Q521)&gt;0, SUM(O521,Q521), "")</f>
        <v/>
      </c>
      <c r="T521" s="5">
        <f>IF(SUM(P521,R521)&gt;0, SUM(P521,R521), "")</f>
        <v/>
      </c>
      <c r="U521" s="5">
        <f>IF(N521&gt;0, S521-N521, "")</f>
        <v/>
      </c>
      <c r="V521" s="6">
        <f>IF(N521&gt;0, S521/N521, "")</f>
        <v/>
      </c>
      <c r="Y521" s="5" t="n"/>
      <c r="Z521" s="7">
        <f>IF(AND(Y521&gt;0,N521&gt;0), Y521/N521, "")</f>
        <v/>
      </c>
      <c r="AA521" s="7">
        <f>IF(AND(Y521&gt;0,N521&gt;0), N521/(Y521/12), "")</f>
        <v/>
      </c>
      <c r="AB521" s="5">
        <f>IF(N521&gt;0, MAX(N521-S521, 0), "")</f>
        <v/>
      </c>
      <c r="AC521" s="5">
        <f>IF(S521&gt;0, MAX(S521-T521, 0), "")</f>
        <v/>
      </c>
      <c r="AD521">
        <f>IF(V521="", "", IF(V521&gt;1, "Dépassement", IF(V521&gt;=0.9, "À surveiller", "OK")))</f>
        <v/>
      </c>
    </row>
    <row r="522">
      <c r="I522" s="4" t="n"/>
      <c r="J522" s="4" t="n"/>
      <c r="K522" s="4" t="n"/>
      <c r="L522" s="5" t="n"/>
      <c r="M522" s="5" t="n"/>
      <c r="N522" s="5">
        <f>IF(SUM(L522:M522)&gt;0, SUM(L522:M522), "")</f>
        <v/>
      </c>
      <c r="O522" s="5">
        <f>IF(A522&lt;&gt;"", SUMIFS(Dépenses!$K:$K, Dépenses!$B:$B, A522, Dépenses!$C:$C, "CAPEX"), "")</f>
        <v/>
      </c>
      <c r="P522" s="5">
        <f>IF(A522&lt;&gt;"", SUMIFS(Dépenses!$K:$K, Dépenses!$B:$B, A522, Dépenses!$C:$C, "CAPEX", Dépenses!$L:$L, "Payé"), "")</f>
        <v/>
      </c>
      <c r="Q522" s="5">
        <f>IF(A522&lt;&gt;"", SUMIFS(Dépenses!$K:$K, Dépenses!$B:$B, A522, Dépenses!$C:$C, "OPEX"), "")</f>
        <v/>
      </c>
      <c r="R522" s="5">
        <f>IF(A522&lt;&gt;"", SUMIFS(Dépenses!$K:$K, Dépenses!$B:$B, A522, Dépenses!$C:$C, "OPEX", Dépenses!$L:$L, "Payé"), "")</f>
        <v/>
      </c>
      <c r="S522" s="5">
        <f>IF(SUM(O522,Q522)&gt;0, SUM(O522,Q522), "")</f>
        <v/>
      </c>
      <c r="T522" s="5">
        <f>IF(SUM(P522,R522)&gt;0, SUM(P522,R522), "")</f>
        <v/>
      </c>
      <c r="U522" s="5">
        <f>IF(N522&gt;0, S522-N522, "")</f>
        <v/>
      </c>
      <c r="V522" s="6">
        <f>IF(N522&gt;0, S522/N522, "")</f>
        <v/>
      </c>
      <c r="Y522" s="5" t="n"/>
      <c r="Z522" s="7">
        <f>IF(AND(Y522&gt;0,N522&gt;0), Y522/N522, "")</f>
        <v/>
      </c>
      <c r="AA522" s="7">
        <f>IF(AND(Y522&gt;0,N522&gt;0), N522/(Y522/12), "")</f>
        <v/>
      </c>
      <c r="AB522" s="5">
        <f>IF(N522&gt;0, MAX(N522-S522, 0), "")</f>
        <v/>
      </c>
      <c r="AC522" s="5">
        <f>IF(S522&gt;0, MAX(S522-T522, 0), "")</f>
        <v/>
      </c>
      <c r="AD522">
        <f>IF(V522="", "", IF(V522&gt;1, "Dépassement", IF(V522&gt;=0.9, "À surveiller", "OK")))</f>
        <v/>
      </c>
    </row>
    <row r="523">
      <c r="I523" s="4" t="n"/>
      <c r="J523" s="4" t="n"/>
      <c r="K523" s="4" t="n"/>
      <c r="L523" s="5" t="n"/>
      <c r="M523" s="5" t="n"/>
      <c r="N523" s="5">
        <f>IF(SUM(L523:M523)&gt;0, SUM(L523:M523), "")</f>
        <v/>
      </c>
      <c r="O523" s="5">
        <f>IF(A523&lt;&gt;"", SUMIFS(Dépenses!$K:$K, Dépenses!$B:$B, A523, Dépenses!$C:$C, "CAPEX"), "")</f>
        <v/>
      </c>
      <c r="P523" s="5">
        <f>IF(A523&lt;&gt;"", SUMIFS(Dépenses!$K:$K, Dépenses!$B:$B, A523, Dépenses!$C:$C, "CAPEX", Dépenses!$L:$L, "Payé"), "")</f>
        <v/>
      </c>
      <c r="Q523" s="5">
        <f>IF(A523&lt;&gt;"", SUMIFS(Dépenses!$K:$K, Dépenses!$B:$B, A523, Dépenses!$C:$C, "OPEX"), "")</f>
        <v/>
      </c>
      <c r="R523" s="5">
        <f>IF(A523&lt;&gt;"", SUMIFS(Dépenses!$K:$K, Dépenses!$B:$B, A523, Dépenses!$C:$C, "OPEX", Dépenses!$L:$L, "Payé"), "")</f>
        <v/>
      </c>
      <c r="S523" s="5">
        <f>IF(SUM(O523,Q523)&gt;0, SUM(O523,Q523), "")</f>
        <v/>
      </c>
      <c r="T523" s="5">
        <f>IF(SUM(P523,R523)&gt;0, SUM(P523,R523), "")</f>
        <v/>
      </c>
      <c r="U523" s="5">
        <f>IF(N523&gt;0, S523-N523, "")</f>
        <v/>
      </c>
      <c r="V523" s="6">
        <f>IF(N523&gt;0, S523/N523, "")</f>
        <v/>
      </c>
      <c r="Y523" s="5" t="n"/>
      <c r="Z523" s="7">
        <f>IF(AND(Y523&gt;0,N523&gt;0), Y523/N523, "")</f>
        <v/>
      </c>
      <c r="AA523" s="7">
        <f>IF(AND(Y523&gt;0,N523&gt;0), N523/(Y523/12), "")</f>
        <v/>
      </c>
      <c r="AB523" s="5">
        <f>IF(N523&gt;0, MAX(N523-S523, 0), "")</f>
        <v/>
      </c>
      <c r="AC523" s="5">
        <f>IF(S523&gt;0, MAX(S523-T523, 0), "")</f>
        <v/>
      </c>
      <c r="AD523">
        <f>IF(V523="", "", IF(V523&gt;1, "Dépassement", IF(V523&gt;=0.9, "À surveiller", "OK")))</f>
        <v/>
      </c>
    </row>
    <row r="524">
      <c r="I524" s="4" t="n"/>
      <c r="J524" s="4" t="n"/>
      <c r="K524" s="4" t="n"/>
      <c r="L524" s="5" t="n"/>
      <c r="M524" s="5" t="n"/>
      <c r="N524" s="5">
        <f>IF(SUM(L524:M524)&gt;0, SUM(L524:M524), "")</f>
        <v/>
      </c>
      <c r="O524" s="5">
        <f>IF(A524&lt;&gt;"", SUMIFS(Dépenses!$K:$K, Dépenses!$B:$B, A524, Dépenses!$C:$C, "CAPEX"), "")</f>
        <v/>
      </c>
      <c r="P524" s="5">
        <f>IF(A524&lt;&gt;"", SUMIFS(Dépenses!$K:$K, Dépenses!$B:$B, A524, Dépenses!$C:$C, "CAPEX", Dépenses!$L:$L, "Payé"), "")</f>
        <v/>
      </c>
      <c r="Q524" s="5">
        <f>IF(A524&lt;&gt;"", SUMIFS(Dépenses!$K:$K, Dépenses!$B:$B, A524, Dépenses!$C:$C, "OPEX"), "")</f>
        <v/>
      </c>
      <c r="R524" s="5">
        <f>IF(A524&lt;&gt;"", SUMIFS(Dépenses!$K:$K, Dépenses!$B:$B, A524, Dépenses!$C:$C, "OPEX", Dépenses!$L:$L, "Payé"), "")</f>
        <v/>
      </c>
      <c r="S524" s="5">
        <f>IF(SUM(O524,Q524)&gt;0, SUM(O524,Q524), "")</f>
        <v/>
      </c>
      <c r="T524" s="5">
        <f>IF(SUM(P524,R524)&gt;0, SUM(P524,R524), "")</f>
        <v/>
      </c>
      <c r="U524" s="5">
        <f>IF(N524&gt;0, S524-N524, "")</f>
        <v/>
      </c>
      <c r="V524" s="6">
        <f>IF(N524&gt;0, S524/N524, "")</f>
        <v/>
      </c>
      <c r="Y524" s="5" t="n"/>
      <c r="Z524" s="7">
        <f>IF(AND(Y524&gt;0,N524&gt;0), Y524/N524, "")</f>
        <v/>
      </c>
      <c r="AA524" s="7">
        <f>IF(AND(Y524&gt;0,N524&gt;0), N524/(Y524/12), "")</f>
        <v/>
      </c>
      <c r="AB524" s="5">
        <f>IF(N524&gt;0, MAX(N524-S524, 0), "")</f>
        <v/>
      </c>
      <c r="AC524" s="5">
        <f>IF(S524&gt;0, MAX(S524-T524, 0), "")</f>
        <v/>
      </c>
      <c r="AD524">
        <f>IF(V524="", "", IF(V524&gt;1, "Dépassement", IF(V524&gt;=0.9, "À surveiller", "OK")))</f>
        <v/>
      </c>
    </row>
    <row r="525">
      <c r="I525" s="4" t="n"/>
      <c r="J525" s="4" t="n"/>
      <c r="K525" s="4" t="n"/>
      <c r="L525" s="5" t="n"/>
      <c r="M525" s="5" t="n"/>
      <c r="N525" s="5">
        <f>IF(SUM(L525:M525)&gt;0, SUM(L525:M525), "")</f>
        <v/>
      </c>
      <c r="O525" s="5">
        <f>IF(A525&lt;&gt;"", SUMIFS(Dépenses!$K:$K, Dépenses!$B:$B, A525, Dépenses!$C:$C, "CAPEX"), "")</f>
        <v/>
      </c>
      <c r="P525" s="5">
        <f>IF(A525&lt;&gt;"", SUMIFS(Dépenses!$K:$K, Dépenses!$B:$B, A525, Dépenses!$C:$C, "CAPEX", Dépenses!$L:$L, "Payé"), "")</f>
        <v/>
      </c>
      <c r="Q525" s="5">
        <f>IF(A525&lt;&gt;"", SUMIFS(Dépenses!$K:$K, Dépenses!$B:$B, A525, Dépenses!$C:$C, "OPEX"), "")</f>
        <v/>
      </c>
      <c r="R525" s="5">
        <f>IF(A525&lt;&gt;"", SUMIFS(Dépenses!$K:$K, Dépenses!$B:$B, A525, Dépenses!$C:$C, "OPEX", Dépenses!$L:$L, "Payé"), "")</f>
        <v/>
      </c>
      <c r="S525" s="5">
        <f>IF(SUM(O525,Q525)&gt;0, SUM(O525,Q525), "")</f>
        <v/>
      </c>
      <c r="T525" s="5">
        <f>IF(SUM(P525,R525)&gt;0, SUM(P525,R525), "")</f>
        <v/>
      </c>
      <c r="U525" s="5">
        <f>IF(N525&gt;0, S525-N525, "")</f>
        <v/>
      </c>
      <c r="V525" s="6">
        <f>IF(N525&gt;0, S525/N525, "")</f>
        <v/>
      </c>
      <c r="Y525" s="5" t="n"/>
      <c r="Z525" s="7">
        <f>IF(AND(Y525&gt;0,N525&gt;0), Y525/N525, "")</f>
        <v/>
      </c>
      <c r="AA525" s="7">
        <f>IF(AND(Y525&gt;0,N525&gt;0), N525/(Y525/12), "")</f>
        <v/>
      </c>
      <c r="AB525" s="5">
        <f>IF(N525&gt;0, MAX(N525-S525, 0), "")</f>
        <v/>
      </c>
      <c r="AC525" s="5">
        <f>IF(S525&gt;0, MAX(S525-T525, 0), "")</f>
        <v/>
      </c>
      <c r="AD525">
        <f>IF(V525="", "", IF(V525&gt;1, "Dépassement", IF(V525&gt;=0.9, "À surveiller", "OK")))</f>
        <v/>
      </c>
    </row>
    <row r="526">
      <c r="I526" s="4" t="n"/>
      <c r="J526" s="4" t="n"/>
      <c r="K526" s="4" t="n"/>
      <c r="L526" s="5" t="n"/>
      <c r="M526" s="5" t="n"/>
      <c r="N526" s="5">
        <f>IF(SUM(L526:M526)&gt;0, SUM(L526:M526), "")</f>
        <v/>
      </c>
      <c r="O526" s="5">
        <f>IF(A526&lt;&gt;"", SUMIFS(Dépenses!$K:$K, Dépenses!$B:$B, A526, Dépenses!$C:$C, "CAPEX"), "")</f>
        <v/>
      </c>
      <c r="P526" s="5">
        <f>IF(A526&lt;&gt;"", SUMIFS(Dépenses!$K:$K, Dépenses!$B:$B, A526, Dépenses!$C:$C, "CAPEX", Dépenses!$L:$L, "Payé"), "")</f>
        <v/>
      </c>
      <c r="Q526" s="5">
        <f>IF(A526&lt;&gt;"", SUMIFS(Dépenses!$K:$K, Dépenses!$B:$B, A526, Dépenses!$C:$C, "OPEX"), "")</f>
        <v/>
      </c>
      <c r="R526" s="5">
        <f>IF(A526&lt;&gt;"", SUMIFS(Dépenses!$K:$K, Dépenses!$B:$B, A526, Dépenses!$C:$C, "OPEX", Dépenses!$L:$L, "Payé"), "")</f>
        <v/>
      </c>
      <c r="S526" s="5">
        <f>IF(SUM(O526,Q526)&gt;0, SUM(O526,Q526), "")</f>
        <v/>
      </c>
      <c r="T526" s="5">
        <f>IF(SUM(P526,R526)&gt;0, SUM(P526,R526), "")</f>
        <v/>
      </c>
      <c r="U526" s="5">
        <f>IF(N526&gt;0, S526-N526, "")</f>
        <v/>
      </c>
      <c r="V526" s="6">
        <f>IF(N526&gt;0, S526/N526, "")</f>
        <v/>
      </c>
      <c r="Y526" s="5" t="n"/>
      <c r="Z526" s="7">
        <f>IF(AND(Y526&gt;0,N526&gt;0), Y526/N526, "")</f>
        <v/>
      </c>
      <c r="AA526" s="7">
        <f>IF(AND(Y526&gt;0,N526&gt;0), N526/(Y526/12), "")</f>
        <v/>
      </c>
      <c r="AB526" s="5">
        <f>IF(N526&gt;0, MAX(N526-S526, 0), "")</f>
        <v/>
      </c>
      <c r="AC526" s="5">
        <f>IF(S526&gt;0, MAX(S526-T526, 0), "")</f>
        <v/>
      </c>
      <c r="AD526">
        <f>IF(V526="", "", IF(V526&gt;1, "Dépassement", IF(V526&gt;=0.9, "À surveiller", "OK")))</f>
        <v/>
      </c>
    </row>
    <row r="527">
      <c r="I527" s="4" t="n"/>
      <c r="J527" s="4" t="n"/>
      <c r="K527" s="4" t="n"/>
      <c r="L527" s="5" t="n"/>
      <c r="M527" s="5" t="n"/>
      <c r="N527" s="5">
        <f>IF(SUM(L527:M527)&gt;0, SUM(L527:M527), "")</f>
        <v/>
      </c>
      <c r="O527" s="5">
        <f>IF(A527&lt;&gt;"", SUMIFS(Dépenses!$K:$K, Dépenses!$B:$B, A527, Dépenses!$C:$C, "CAPEX"), "")</f>
        <v/>
      </c>
      <c r="P527" s="5">
        <f>IF(A527&lt;&gt;"", SUMIFS(Dépenses!$K:$K, Dépenses!$B:$B, A527, Dépenses!$C:$C, "CAPEX", Dépenses!$L:$L, "Payé"), "")</f>
        <v/>
      </c>
      <c r="Q527" s="5">
        <f>IF(A527&lt;&gt;"", SUMIFS(Dépenses!$K:$K, Dépenses!$B:$B, A527, Dépenses!$C:$C, "OPEX"), "")</f>
        <v/>
      </c>
      <c r="R527" s="5">
        <f>IF(A527&lt;&gt;"", SUMIFS(Dépenses!$K:$K, Dépenses!$B:$B, A527, Dépenses!$C:$C, "OPEX", Dépenses!$L:$L, "Payé"), "")</f>
        <v/>
      </c>
      <c r="S527" s="5">
        <f>IF(SUM(O527,Q527)&gt;0, SUM(O527,Q527), "")</f>
        <v/>
      </c>
      <c r="T527" s="5">
        <f>IF(SUM(P527,R527)&gt;0, SUM(P527,R527), "")</f>
        <v/>
      </c>
      <c r="U527" s="5">
        <f>IF(N527&gt;0, S527-N527, "")</f>
        <v/>
      </c>
      <c r="V527" s="6">
        <f>IF(N527&gt;0, S527/N527, "")</f>
        <v/>
      </c>
      <c r="Y527" s="5" t="n"/>
      <c r="Z527" s="7">
        <f>IF(AND(Y527&gt;0,N527&gt;0), Y527/N527, "")</f>
        <v/>
      </c>
      <c r="AA527" s="7">
        <f>IF(AND(Y527&gt;0,N527&gt;0), N527/(Y527/12), "")</f>
        <v/>
      </c>
      <c r="AB527" s="5">
        <f>IF(N527&gt;0, MAX(N527-S527, 0), "")</f>
        <v/>
      </c>
      <c r="AC527" s="5">
        <f>IF(S527&gt;0, MAX(S527-T527, 0), "")</f>
        <v/>
      </c>
      <c r="AD527">
        <f>IF(V527="", "", IF(V527&gt;1, "Dépassement", IF(V527&gt;=0.9, "À surveiller", "OK")))</f>
        <v/>
      </c>
    </row>
    <row r="528">
      <c r="I528" s="4" t="n"/>
      <c r="J528" s="4" t="n"/>
      <c r="K528" s="4" t="n"/>
      <c r="L528" s="5" t="n"/>
      <c r="M528" s="5" t="n"/>
      <c r="N528" s="5">
        <f>IF(SUM(L528:M528)&gt;0, SUM(L528:M528), "")</f>
        <v/>
      </c>
      <c r="O528" s="5">
        <f>IF(A528&lt;&gt;"", SUMIFS(Dépenses!$K:$K, Dépenses!$B:$B, A528, Dépenses!$C:$C, "CAPEX"), "")</f>
        <v/>
      </c>
      <c r="P528" s="5">
        <f>IF(A528&lt;&gt;"", SUMIFS(Dépenses!$K:$K, Dépenses!$B:$B, A528, Dépenses!$C:$C, "CAPEX", Dépenses!$L:$L, "Payé"), "")</f>
        <v/>
      </c>
      <c r="Q528" s="5">
        <f>IF(A528&lt;&gt;"", SUMIFS(Dépenses!$K:$K, Dépenses!$B:$B, A528, Dépenses!$C:$C, "OPEX"), "")</f>
        <v/>
      </c>
      <c r="R528" s="5">
        <f>IF(A528&lt;&gt;"", SUMIFS(Dépenses!$K:$K, Dépenses!$B:$B, A528, Dépenses!$C:$C, "OPEX", Dépenses!$L:$L, "Payé"), "")</f>
        <v/>
      </c>
      <c r="S528" s="5">
        <f>IF(SUM(O528,Q528)&gt;0, SUM(O528,Q528), "")</f>
        <v/>
      </c>
      <c r="T528" s="5">
        <f>IF(SUM(P528,R528)&gt;0, SUM(P528,R528), "")</f>
        <v/>
      </c>
      <c r="U528" s="5">
        <f>IF(N528&gt;0, S528-N528, "")</f>
        <v/>
      </c>
      <c r="V528" s="6">
        <f>IF(N528&gt;0, S528/N528, "")</f>
        <v/>
      </c>
      <c r="Y528" s="5" t="n"/>
      <c r="Z528" s="7">
        <f>IF(AND(Y528&gt;0,N528&gt;0), Y528/N528, "")</f>
        <v/>
      </c>
      <c r="AA528" s="7">
        <f>IF(AND(Y528&gt;0,N528&gt;0), N528/(Y528/12), "")</f>
        <v/>
      </c>
      <c r="AB528" s="5">
        <f>IF(N528&gt;0, MAX(N528-S528, 0), "")</f>
        <v/>
      </c>
      <c r="AC528" s="5">
        <f>IF(S528&gt;0, MAX(S528-T528, 0), "")</f>
        <v/>
      </c>
      <c r="AD528">
        <f>IF(V528="", "", IF(V528&gt;1, "Dépassement", IF(V528&gt;=0.9, "À surveiller", "OK")))</f>
        <v/>
      </c>
    </row>
    <row r="529">
      <c r="I529" s="4" t="n"/>
      <c r="J529" s="4" t="n"/>
      <c r="K529" s="4" t="n"/>
      <c r="L529" s="5" t="n"/>
      <c r="M529" s="5" t="n"/>
      <c r="N529" s="5">
        <f>IF(SUM(L529:M529)&gt;0, SUM(L529:M529), "")</f>
        <v/>
      </c>
      <c r="O529" s="5">
        <f>IF(A529&lt;&gt;"", SUMIFS(Dépenses!$K:$K, Dépenses!$B:$B, A529, Dépenses!$C:$C, "CAPEX"), "")</f>
        <v/>
      </c>
      <c r="P529" s="5">
        <f>IF(A529&lt;&gt;"", SUMIFS(Dépenses!$K:$K, Dépenses!$B:$B, A529, Dépenses!$C:$C, "CAPEX", Dépenses!$L:$L, "Payé"), "")</f>
        <v/>
      </c>
      <c r="Q529" s="5">
        <f>IF(A529&lt;&gt;"", SUMIFS(Dépenses!$K:$K, Dépenses!$B:$B, A529, Dépenses!$C:$C, "OPEX"), "")</f>
        <v/>
      </c>
      <c r="R529" s="5">
        <f>IF(A529&lt;&gt;"", SUMIFS(Dépenses!$K:$K, Dépenses!$B:$B, A529, Dépenses!$C:$C, "OPEX", Dépenses!$L:$L, "Payé"), "")</f>
        <v/>
      </c>
      <c r="S529" s="5">
        <f>IF(SUM(O529,Q529)&gt;0, SUM(O529,Q529), "")</f>
        <v/>
      </c>
      <c r="T529" s="5">
        <f>IF(SUM(P529,R529)&gt;0, SUM(P529,R529), "")</f>
        <v/>
      </c>
      <c r="U529" s="5">
        <f>IF(N529&gt;0, S529-N529, "")</f>
        <v/>
      </c>
      <c r="V529" s="6">
        <f>IF(N529&gt;0, S529/N529, "")</f>
        <v/>
      </c>
      <c r="Y529" s="5" t="n"/>
      <c r="Z529" s="7">
        <f>IF(AND(Y529&gt;0,N529&gt;0), Y529/N529, "")</f>
        <v/>
      </c>
      <c r="AA529" s="7">
        <f>IF(AND(Y529&gt;0,N529&gt;0), N529/(Y529/12), "")</f>
        <v/>
      </c>
      <c r="AB529" s="5">
        <f>IF(N529&gt;0, MAX(N529-S529, 0), "")</f>
        <v/>
      </c>
      <c r="AC529" s="5">
        <f>IF(S529&gt;0, MAX(S529-T529, 0), "")</f>
        <v/>
      </c>
      <c r="AD529">
        <f>IF(V529="", "", IF(V529&gt;1, "Dépassement", IF(V529&gt;=0.9, "À surveiller", "OK")))</f>
        <v/>
      </c>
    </row>
    <row r="530">
      <c r="I530" s="4" t="n"/>
      <c r="J530" s="4" t="n"/>
      <c r="K530" s="4" t="n"/>
      <c r="L530" s="5" t="n"/>
      <c r="M530" s="5" t="n"/>
      <c r="N530" s="5">
        <f>IF(SUM(L530:M530)&gt;0, SUM(L530:M530), "")</f>
        <v/>
      </c>
      <c r="O530" s="5">
        <f>IF(A530&lt;&gt;"", SUMIFS(Dépenses!$K:$K, Dépenses!$B:$B, A530, Dépenses!$C:$C, "CAPEX"), "")</f>
        <v/>
      </c>
      <c r="P530" s="5">
        <f>IF(A530&lt;&gt;"", SUMIFS(Dépenses!$K:$K, Dépenses!$B:$B, A530, Dépenses!$C:$C, "CAPEX", Dépenses!$L:$L, "Payé"), "")</f>
        <v/>
      </c>
      <c r="Q530" s="5">
        <f>IF(A530&lt;&gt;"", SUMIFS(Dépenses!$K:$K, Dépenses!$B:$B, A530, Dépenses!$C:$C, "OPEX"), "")</f>
        <v/>
      </c>
      <c r="R530" s="5">
        <f>IF(A530&lt;&gt;"", SUMIFS(Dépenses!$K:$K, Dépenses!$B:$B, A530, Dépenses!$C:$C, "OPEX", Dépenses!$L:$L, "Payé"), "")</f>
        <v/>
      </c>
      <c r="S530" s="5">
        <f>IF(SUM(O530,Q530)&gt;0, SUM(O530,Q530), "")</f>
        <v/>
      </c>
      <c r="T530" s="5">
        <f>IF(SUM(P530,R530)&gt;0, SUM(P530,R530), "")</f>
        <v/>
      </c>
      <c r="U530" s="5">
        <f>IF(N530&gt;0, S530-N530, "")</f>
        <v/>
      </c>
      <c r="V530" s="6">
        <f>IF(N530&gt;0, S530/N530, "")</f>
        <v/>
      </c>
      <c r="Y530" s="5" t="n"/>
      <c r="Z530" s="7">
        <f>IF(AND(Y530&gt;0,N530&gt;0), Y530/N530, "")</f>
        <v/>
      </c>
      <c r="AA530" s="7">
        <f>IF(AND(Y530&gt;0,N530&gt;0), N530/(Y530/12), "")</f>
        <v/>
      </c>
      <c r="AB530" s="5">
        <f>IF(N530&gt;0, MAX(N530-S530, 0), "")</f>
        <v/>
      </c>
      <c r="AC530" s="5">
        <f>IF(S530&gt;0, MAX(S530-T530, 0), "")</f>
        <v/>
      </c>
      <c r="AD530">
        <f>IF(V530="", "", IF(V530&gt;1, "Dépassement", IF(V530&gt;=0.9, "À surveiller", "OK")))</f>
        <v/>
      </c>
    </row>
    <row r="531">
      <c r="I531" s="4" t="n"/>
      <c r="J531" s="4" t="n"/>
      <c r="K531" s="4" t="n"/>
      <c r="L531" s="5" t="n"/>
      <c r="M531" s="5" t="n"/>
      <c r="N531" s="5">
        <f>IF(SUM(L531:M531)&gt;0, SUM(L531:M531), "")</f>
        <v/>
      </c>
      <c r="O531" s="5">
        <f>IF(A531&lt;&gt;"", SUMIFS(Dépenses!$K:$K, Dépenses!$B:$B, A531, Dépenses!$C:$C, "CAPEX"), "")</f>
        <v/>
      </c>
      <c r="P531" s="5">
        <f>IF(A531&lt;&gt;"", SUMIFS(Dépenses!$K:$K, Dépenses!$B:$B, A531, Dépenses!$C:$C, "CAPEX", Dépenses!$L:$L, "Payé"), "")</f>
        <v/>
      </c>
      <c r="Q531" s="5">
        <f>IF(A531&lt;&gt;"", SUMIFS(Dépenses!$K:$K, Dépenses!$B:$B, A531, Dépenses!$C:$C, "OPEX"), "")</f>
        <v/>
      </c>
      <c r="R531" s="5">
        <f>IF(A531&lt;&gt;"", SUMIFS(Dépenses!$K:$K, Dépenses!$B:$B, A531, Dépenses!$C:$C, "OPEX", Dépenses!$L:$L, "Payé"), "")</f>
        <v/>
      </c>
      <c r="S531" s="5">
        <f>IF(SUM(O531,Q531)&gt;0, SUM(O531,Q531), "")</f>
        <v/>
      </c>
      <c r="T531" s="5">
        <f>IF(SUM(P531,R531)&gt;0, SUM(P531,R531), "")</f>
        <v/>
      </c>
      <c r="U531" s="5">
        <f>IF(N531&gt;0, S531-N531, "")</f>
        <v/>
      </c>
      <c r="V531" s="6">
        <f>IF(N531&gt;0, S531/N531, "")</f>
        <v/>
      </c>
      <c r="Y531" s="5" t="n"/>
      <c r="Z531" s="7">
        <f>IF(AND(Y531&gt;0,N531&gt;0), Y531/N531, "")</f>
        <v/>
      </c>
      <c r="AA531" s="7">
        <f>IF(AND(Y531&gt;0,N531&gt;0), N531/(Y531/12), "")</f>
        <v/>
      </c>
      <c r="AB531" s="5">
        <f>IF(N531&gt;0, MAX(N531-S531, 0), "")</f>
        <v/>
      </c>
      <c r="AC531" s="5">
        <f>IF(S531&gt;0, MAX(S531-T531, 0), "")</f>
        <v/>
      </c>
      <c r="AD531">
        <f>IF(V531="", "", IF(V531&gt;1, "Dépassement", IF(V531&gt;=0.9, "À surveiller", "OK")))</f>
        <v/>
      </c>
    </row>
    <row r="532">
      <c r="I532" s="4" t="n"/>
      <c r="J532" s="4" t="n"/>
      <c r="K532" s="4" t="n"/>
      <c r="L532" s="5" t="n"/>
      <c r="M532" s="5" t="n"/>
      <c r="N532" s="5">
        <f>IF(SUM(L532:M532)&gt;0, SUM(L532:M532), "")</f>
        <v/>
      </c>
      <c r="O532" s="5">
        <f>IF(A532&lt;&gt;"", SUMIFS(Dépenses!$K:$K, Dépenses!$B:$B, A532, Dépenses!$C:$C, "CAPEX"), "")</f>
        <v/>
      </c>
      <c r="P532" s="5">
        <f>IF(A532&lt;&gt;"", SUMIFS(Dépenses!$K:$K, Dépenses!$B:$B, A532, Dépenses!$C:$C, "CAPEX", Dépenses!$L:$L, "Payé"), "")</f>
        <v/>
      </c>
      <c r="Q532" s="5">
        <f>IF(A532&lt;&gt;"", SUMIFS(Dépenses!$K:$K, Dépenses!$B:$B, A532, Dépenses!$C:$C, "OPEX"), "")</f>
        <v/>
      </c>
      <c r="R532" s="5">
        <f>IF(A532&lt;&gt;"", SUMIFS(Dépenses!$K:$K, Dépenses!$B:$B, A532, Dépenses!$C:$C, "OPEX", Dépenses!$L:$L, "Payé"), "")</f>
        <v/>
      </c>
      <c r="S532" s="5">
        <f>IF(SUM(O532,Q532)&gt;0, SUM(O532,Q532), "")</f>
        <v/>
      </c>
      <c r="T532" s="5">
        <f>IF(SUM(P532,R532)&gt;0, SUM(P532,R532), "")</f>
        <v/>
      </c>
      <c r="U532" s="5">
        <f>IF(N532&gt;0, S532-N532, "")</f>
        <v/>
      </c>
      <c r="V532" s="6">
        <f>IF(N532&gt;0, S532/N532, "")</f>
        <v/>
      </c>
      <c r="Y532" s="5" t="n"/>
      <c r="Z532" s="7">
        <f>IF(AND(Y532&gt;0,N532&gt;0), Y532/N532, "")</f>
        <v/>
      </c>
      <c r="AA532" s="7">
        <f>IF(AND(Y532&gt;0,N532&gt;0), N532/(Y532/12), "")</f>
        <v/>
      </c>
      <c r="AB532" s="5">
        <f>IF(N532&gt;0, MAX(N532-S532, 0), "")</f>
        <v/>
      </c>
      <c r="AC532" s="5">
        <f>IF(S532&gt;0, MAX(S532-T532, 0), "")</f>
        <v/>
      </c>
      <c r="AD532">
        <f>IF(V532="", "", IF(V532&gt;1, "Dépassement", IF(V532&gt;=0.9, "À surveiller", "OK")))</f>
        <v/>
      </c>
    </row>
    <row r="533">
      <c r="I533" s="4" t="n"/>
      <c r="J533" s="4" t="n"/>
      <c r="K533" s="4" t="n"/>
      <c r="L533" s="5" t="n"/>
      <c r="M533" s="5" t="n"/>
      <c r="N533" s="5">
        <f>IF(SUM(L533:M533)&gt;0, SUM(L533:M533), "")</f>
        <v/>
      </c>
      <c r="O533" s="5">
        <f>IF(A533&lt;&gt;"", SUMIFS(Dépenses!$K:$K, Dépenses!$B:$B, A533, Dépenses!$C:$C, "CAPEX"), "")</f>
        <v/>
      </c>
      <c r="P533" s="5">
        <f>IF(A533&lt;&gt;"", SUMIFS(Dépenses!$K:$K, Dépenses!$B:$B, A533, Dépenses!$C:$C, "CAPEX", Dépenses!$L:$L, "Payé"), "")</f>
        <v/>
      </c>
      <c r="Q533" s="5">
        <f>IF(A533&lt;&gt;"", SUMIFS(Dépenses!$K:$K, Dépenses!$B:$B, A533, Dépenses!$C:$C, "OPEX"), "")</f>
        <v/>
      </c>
      <c r="R533" s="5">
        <f>IF(A533&lt;&gt;"", SUMIFS(Dépenses!$K:$K, Dépenses!$B:$B, A533, Dépenses!$C:$C, "OPEX", Dépenses!$L:$L, "Payé"), "")</f>
        <v/>
      </c>
      <c r="S533" s="5">
        <f>IF(SUM(O533,Q533)&gt;0, SUM(O533,Q533), "")</f>
        <v/>
      </c>
      <c r="T533" s="5">
        <f>IF(SUM(P533,R533)&gt;0, SUM(P533,R533), "")</f>
        <v/>
      </c>
      <c r="U533" s="5">
        <f>IF(N533&gt;0, S533-N533, "")</f>
        <v/>
      </c>
      <c r="V533" s="6">
        <f>IF(N533&gt;0, S533/N533, "")</f>
        <v/>
      </c>
      <c r="Y533" s="5" t="n"/>
      <c r="Z533" s="7">
        <f>IF(AND(Y533&gt;0,N533&gt;0), Y533/N533, "")</f>
        <v/>
      </c>
      <c r="AA533" s="7">
        <f>IF(AND(Y533&gt;0,N533&gt;0), N533/(Y533/12), "")</f>
        <v/>
      </c>
      <c r="AB533" s="5">
        <f>IF(N533&gt;0, MAX(N533-S533, 0), "")</f>
        <v/>
      </c>
      <c r="AC533" s="5">
        <f>IF(S533&gt;0, MAX(S533-T533, 0), "")</f>
        <v/>
      </c>
      <c r="AD533">
        <f>IF(V533="", "", IF(V533&gt;1, "Dépassement", IF(V533&gt;=0.9, "À surveiller", "OK")))</f>
        <v/>
      </c>
    </row>
    <row r="534">
      <c r="I534" s="4" t="n"/>
      <c r="J534" s="4" t="n"/>
      <c r="K534" s="4" t="n"/>
      <c r="L534" s="5" t="n"/>
      <c r="M534" s="5" t="n"/>
      <c r="N534" s="5">
        <f>IF(SUM(L534:M534)&gt;0, SUM(L534:M534), "")</f>
        <v/>
      </c>
      <c r="O534" s="5">
        <f>IF(A534&lt;&gt;"", SUMIFS(Dépenses!$K:$K, Dépenses!$B:$B, A534, Dépenses!$C:$C, "CAPEX"), "")</f>
        <v/>
      </c>
      <c r="P534" s="5">
        <f>IF(A534&lt;&gt;"", SUMIFS(Dépenses!$K:$K, Dépenses!$B:$B, A534, Dépenses!$C:$C, "CAPEX", Dépenses!$L:$L, "Payé"), "")</f>
        <v/>
      </c>
      <c r="Q534" s="5">
        <f>IF(A534&lt;&gt;"", SUMIFS(Dépenses!$K:$K, Dépenses!$B:$B, A534, Dépenses!$C:$C, "OPEX"), "")</f>
        <v/>
      </c>
      <c r="R534" s="5">
        <f>IF(A534&lt;&gt;"", SUMIFS(Dépenses!$K:$K, Dépenses!$B:$B, A534, Dépenses!$C:$C, "OPEX", Dépenses!$L:$L, "Payé"), "")</f>
        <v/>
      </c>
      <c r="S534" s="5">
        <f>IF(SUM(O534,Q534)&gt;0, SUM(O534,Q534), "")</f>
        <v/>
      </c>
      <c r="T534" s="5">
        <f>IF(SUM(P534,R534)&gt;0, SUM(P534,R534), "")</f>
        <v/>
      </c>
      <c r="U534" s="5">
        <f>IF(N534&gt;0, S534-N534, "")</f>
        <v/>
      </c>
      <c r="V534" s="6">
        <f>IF(N534&gt;0, S534/N534, "")</f>
        <v/>
      </c>
      <c r="Y534" s="5" t="n"/>
      <c r="Z534" s="7">
        <f>IF(AND(Y534&gt;0,N534&gt;0), Y534/N534, "")</f>
        <v/>
      </c>
      <c r="AA534" s="7">
        <f>IF(AND(Y534&gt;0,N534&gt;0), N534/(Y534/12), "")</f>
        <v/>
      </c>
      <c r="AB534" s="5">
        <f>IF(N534&gt;0, MAX(N534-S534, 0), "")</f>
        <v/>
      </c>
      <c r="AC534" s="5">
        <f>IF(S534&gt;0, MAX(S534-T534, 0), "")</f>
        <v/>
      </c>
      <c r="AD534">
        <f>IF(V534="", "", IF(V534&gt;1, "Dépassement", IF(V534&gt;=0.9, "À surveiller", "OK")))</f>
        <v/>
      </c>
    </row>
    <row r="535">
      <c r="I535" s="4" t="n"/>
      <c r="J535" s="4" t="n"/>
      <c r="K535" s="4" t="n"/>
      <c r="L535" s="5" t="n"/>
      <c r="M535" s="5" t="n"/>
      <c r="N535" s="5">
        <f>IF(SUM(L535:M535)&gt;0, SUM(L535:M535), "")</f>
        <v/>
      </c>
      <c r="O535" s="5">
        <f>IF(A535&lt;&gt;"", SUMIFS(Dépenses!$K:$K, Dépenses!$B:$B, A535, Dépenses!$C:$C, "CAPEX"), "")</f>
        <v/>
      </c>
      <c r="P535" s="5">
        <f>IF(A535&lt;&gt;"", SUMIFS(Dépenses!$K:$K, Dépenses!$B:$B, A535, Dépenses!$C:$C, "CAPEX", Dépenses!$L:$L, "Payé"), "")</f>
        <v/>
      </c>
      <c r="Q535" s="5">
        <f>IF(A535&lt;&gt;"", SUMIFS(Dépenses!$K:$K, Dépenses!$B:$B, A535, Dépenses!$C:$C, "OPEX"), "")</f>
        <v/>
      </c>
      <c r="R535" s="5">
        <f>IF(A535&lt;&gt;"", SUMIFS(Dépenses!$K:$K, Dépenses!$B:$B, A535, Dépenses!$C:$C, "OPEX", Dépenses!$L:$L, "Payé"), "")</f>
        <v/>
      </c>
      <c r="S535" s="5">
        <f>IF(SUM(O535,Q535)&gt;0, SUM(O535,Q535), "")</f>
        <v/>
      </c>
      <c r="T535" s="5">
        <f>IF(SUM(P535,R535)&gt;0, SUM(P535,R535), "")</f>
        <v/>
      </c>
      <c r="U535" s="5">
        <f>IF(N535&gt;0, S535-N535, "")</f>
        <v/>
      </c>
      <c r="V535" s="6">
        <f>IF(N535&gt;0, S535/N535, "")</f>
        <v/>
      </c>
      <c r="Y535" s="5" t="n"/>
      <c r="Z535" s="7">
        <f>IF(AND(Y535&gt;0,N535&gt;0), Y535/N535, "")</f>
        <v/>
      </c>
      <c r="AA535" s="7">
        <f>IF(AND(Y535&gt;0,N535&gt;0), N535/(Y535/12), "")</f>
        <v/>
      </c>
      <c r="AB535" s="5">
        <f>IF(N535&gt;0, MAX(N535-S535, 0), "")</f>
        <v/>
      </c>
      <c r="AC535" s="5">
        <f>IF(S535&gt;0, MAX(S535-T535, 0), "")</f>
        <v/>
      </c>
      <c r="AD535">
        <f>IF(V535="", "", IF(V535&gt;1, "Dépassement", IF(V535&gt;=0.9, "À surveiller", "OK")))</f>
        <v/>
      </c>
    </row>
    <row r="536">
      <c r="I536" s="4" t="n"/>
      <c r="J536" s="4" t="n"/>
      <c r="K536" s="4" t="n"/>
      <c r="L536" s="5" t="n"/>
      <c r="M536" s="5" t="n"/>
      <c r="N536" s="5">
        <f>IF(SUM(L536:M536)&gt;0, SUM(L536:M536), "")</f>
        <v/>
      </c>
      <c r="O536" s="5">
        <f>IF(A536&lt;&gt;"", SUMIFS(Dépenses!$K:$K, Dépenses!$B:$B, A536, Dépenses!$C:$C, "CAPEX"), "")</f>
        <v/>
      </c>
      <c r="P536" s="5">
        <f>IF(A536&lt;&gt;"", SUMIFS(Dépenses!$K:$K, Dépenses!$B:$B, A536, Dépenses!$C:$C, "CAPEX", Dépenses!$L:$L, "Payé"), "")</f>
        <v/>
      </c>
      <c r="Q536" s="5">
        <f>IF(A536&lt;&gt;"", SUMIFS(Dépenses!$K:$K, Dépenses!$B:$B, A536, Dépenses!$C:$C, "OPEX"), "")</f>
        <v/>
      </c>
      <c r="R536" s="5">
        <f>IF(A536&lt;&gt;"", SUMIFS(Dépenses!$K:$K, Dépenses!$B:$B, A536, Dépenses!$C:$C, "OPEX", Dépenses!$L:$L, "Payé"), "")</f>
        <v/>
      </c>
      <c r="S536" s="5">
        <f>IF(SUM(O536,Q536)&gt;0, SUM(O536,Q536), "")</f>
        <v/>
      </c>
      <c r="T536" s="5">
        <f>IF(SUM(P536,R536)&gt;0, SUM(P536,R536), "")</f>
        <v/>
      </c>
      <c r="U536" s="5">
        <f>IF(N536&gt;0, S536-N536, "")</f>
        <v/>
      </c>
      <c r="V536" s="6">
        <f>IF(N536&gt;0, S536/N536, "")</f>
        <v/>
      </c>
      <c r="Y536" s="5" t="n"/>
      <c r="Z536" s="7">
        <f>IF(AND(Y536&gt;0,N536&gt;0), Y536/N536, "")</f>
        <v/>
      </c>
      <c r="AA536" s="7">
        <f>IF(AND(Y536&gt;0,N536&gt;0), N536/(Y536/12), "")</f>
        <v/>
      </c>
      <c r="AB536" s="5">
        <f>IF(N536&gt;0, MAX(N536-S536, 0), "")</f>
        <v/>
      </c>
      <c r="AC536" s="5">
        <f>IF(S536&gt;0, MAX(S536-T536, 0), "")</f>
        <v/>
      </c>
      <c r="AD536">
        <f>IF(V536="", "", IF(V536&gt;1, "Dépassement", IF(V536&gt;=0.9, "À surveiller", "OK")))</f>
        <v/>
      </c>
    </row>
    <row r="537">
      <c r="I537" s="4" t="n"/>
      <c r="J537" s="4" t="n"/>
      <c r="K537" s="4" t="n"/>
      <c r="L537" s="5" t="n"/>
      <c r="M537" s="5" t="n"/>
      <c r="N537" s="5">
        <f>IF(SUM(L537:M537)&gt;0, SUM(L537:M537), "")</f>
        <v/>
      </c>
      <c r="O537" s="5">
        <f>IF(A537&lt;&gt;"", SUMIFS(Dépenses!$K:$K, Dépenses!$B:$B, A537, Dépenses!$C:$C, "CAPEX"), "")</f>
        <v/>
      </c>
      <c r="P537" s="5">
        <f>IF(A537&lt;&gt;"", SUMIFS(Dépenses!$K:$K, Dépenses!$B:$B, A537, Dépenses!$C:$C, "CAPEX", Dépenses!$L:$L, "Payé"), "")</f>
        <v/>
      </c>
      <c r="Q537" s="5">
        <f>IF(A537&lt;&gt;"", SUMIFS(Dépenses!$K:$K, Dépenses!$B:$B, A537, Dépenses!$C:$C, "OPEX"), "")</f>
        <v/>
      </c>
      <c r="R537" s="5">
        <f>IF(A537&lt;&gt;"", SUMIFS(Dépenses!$K:$K, Dépenses!$B:$B, A537, Dépenses!$C:$C, "OPEX", Dépenses!$L:$L, "Payé"), "")</f>
        <v/>
      </c>
      <c r="S537" s="5">
        <f>IF(SUM(O537,Q537)&gt;0, SUM(O537,Q537), "")</f>
        <v/>
      </c>
      <c r="T537" s="5">
        <f>IF(SUM(P537,R537)&gt;0, SUM(P537,R537), "")</f>
        <v/>
      </c>
      <c r="U537" s="5">
        <f>IF(N537&gt;0, S537-N537, "")</f>
        <v/>
      </c>
      <c r="V537" s="6">
        <f>IF(N537&gt;0, S537/N537, "")</f>
        <v/>
      </c>
      <c r="Y537" s="5" t="n"/>
      <c r="Z537" s="7">
        <f>IF(AND(Y537&gt;0,N537&gt;0), Y537/N537, "")</f>
        <v/>
      </c>
      <c r="AA537" s="7">
        <f>IF(AND(Y537&gt;0,N537&gt;0), N537/(Y537/12), "")</f>
        <v/>
      </c>
      <c r="AB537" s="5">
        <f>IF(N537&gt;0, MAX(N537-S537, 0), "")</f>
        <v/>
      </c>
      <c r="AC537" s="5">
        <f>IF(S537&gt;0, MAX(S537-T537, 0), "")</f>
        <v/>
      </c>
      <c r="AD537">
        <f>IF(V537="", "", IF(V537&gt;1, "Dépassement", IF(V537&gt;=0.9, "À surveiller", "OK")))</f>
        <v/>
      </c>
    </row>
    <row r="538">
      <c r="I538" s="4" t="n"/>
      <c r="J538" s="4" t="n"/>
      <c r="K538" s="4" t="n"/>
      <c r="L538" s="5" t="n"/>
      <c r="M538" s="5" t="n"/>
      <c r="N538" s="5">
        <f>IF(SUM(L538:M538)&gt;0, SUM(L538:M538), "")</f>
        <v/>
      </c>
      <c r="O538" s="5">
        <f>IF(A538&lt;&gt;"", SUMIFS(Dépenses!$K:$K, Dépenses!$B:$B, A538, Dépenses!$C:$C, "CAPEX"), "")</f>
        <v/>
      </c>
      <c r="P538" s="5">
        <f>IF(A538&lt;&gt;"", SUMIFS(Dépenses!$K:$K, Dépenses!$B:$B, A538, Dépenses!$C:$C, "CAPEX", Dépenses!$L:$L, "Payé"), "")</f>
        <v/>
      </c>
      <c r="Q538" s="5">
        <f>IF(A538&lt;&gt;"", SUMIFS(Dépenses!$K:$K, Dépenses!$B:$B, A538, Dépenses!$C:$C, "OPEX"), "")</f>
        <v/>
      </c>
      <c r="R538" s="5">
        <f>IF(A538&lt;&gt;"", SUMIFS(Dépenses!$K:$K, Dépenses!$B:$B, A538, Dépenses!$C:$C, "OPEX", Dépenses!$L:$L, "Payé"), "")</f>
        <v/>
      </c>
      <c r="S538" s="5">
        <f>IF(SUM(O538,Q538)&gt;0, SUM(O538,Q538), "")</f>
        <v/>
      </c>
      <c r="T538" s="5">
        <f>IF(SUM(P538,R538)&gt;0, SUM(P538,R538), "")</f>
        <v/>
      </c>
      <c r="U538" s="5">
        <f>IF(N538&gt;0, S538-N538, "")</f>
        <v/>
      </c>
      <c r="V538" s="6">
        <f>IF(N538&gt;0, S538/N538, "")</f>
        <v/>
      </c>
      <c r="Y538" s="5" t="n"/>
      <c r="Z538" s="7">
        <f>IF(AND(Y538&gt;0,N538&gt;0), Y538/N538, "")</f>
        <v/>
      </c>
      <c r="AA538" s="7">
        <f>IF(AND(Y538&gt;0,N538&gt;0), N538/(Y538/12), "")</f>
        <v/>
      </c>
      <c r="AB538" s="5">
        <f>IF(N538&gt;0, MAX(N538-S538, 0), "")</f>
        <v/>
      </c>
      <c r="AC538" s="5">
        <f>IF(S538&gt;0, MAX(S538-T538, 0), "")</f>
        <v/>
      </c>
      <c r="AD538">
        <f>IF(V538="", "", IF(V538&gt;1, "Dépassement", IF(V538&gt;=0.9, "À surveiller", "OK")))</f>
        <v/>
      </c>
    </row>
    <row r="539">
      <c r="I539" s="4" t="n"/>
      <c r="J539" s="4" t="n"/>
      <c r="K539" s="4" t="n"/>
      <c r="L539" s="5" t="n"/>
      <c r="M539" s="5" t="n"/>
      <c r="N539" s="5">
        <f>IF(SUM(L539:M539)&gt;0, SUM(L539:M539), "")</f>
        <v/>
      </c>
      <c r="O539" s="5">
        <f>IF(A539&lt;&gt;"", SUMIFS(Dépenses!$K:$K, Dépenses!$B:$B, A539, Dépenses!$C:$C, "CAPEX"), "")</f>
        <v/>
      </c>
      <c r="P539" s="5">
        <f>IF(A539&lt;&gt;"", SUMIFS(Dépenses!$K:$K, Dépenses!$B:$B, A539, Dépenses!$C:$C, "CAPEX", Dépenses!$L:$L, "Payé"), "")</f>
        <v/>
      </c>
      <c r="Q539" s="5">
        <f>IF(A539&lt;&gt;"", SUMIFS(Dépenses!$K:$K, Dépenses!$B:$B, A539, Dépenses!$C:$C, "OPEX"), "")</f>
        <v/>
      </c>
      <c r="R539" s="5">
        <f>IF(A539&lt;&gt;"", SUMIFS(Dépenses!$K:$K, Dépenses!$B:$B, A539, Dépenses!$C:$C, "OPEX", Dépenses!$L:$L, "Payé"), "")</f>
        <v/>
      </c>
      <c r="S539" s="5">
        <f>IF(SUM(O539,Q539)&gt;0, SUM(O539,Q539), "")</f>
        <v/>
      </c>
      <c r="T539" s="5">
        <f>IF(SUM(P539,R539)&gt;0, SUM(P539,R539), "")</f>
        <v/>
      </c>
      <c r="U539" s="5">
        <f>IF(N539&gt;0, S539-N539, "")</f>
        <v/>
      </c>
      <c r="V539" s="6">
        <f>IF(N539&gt;0, S539/N539, "")</f>
        <v/>
      </c>
      <c r="Y539" s="5" t="n"/>
      <c r="Z539" s="7">
        <f>IF(AND(Y539&gt;0,N539&gt;0), Y539/N539, "")</f>
        <v/>
      </c>
      <c r="AA539" s="7">
        <f>IF(AND(Y539&gt;0,N539&gt;0), N539/(Y539/12), "")</f>
        <v/>
      </c>
      <c r="AB539" s="5">
        <f>IF(N539&gt;0, MAX(N539-S539, 0), "")</f>
        <v/>
      </c>
      <c r="AC539" s="5">
        <f>IF(S539&gt;0, MAX(S539-T539, 0), "")</f>
        <v/>
      </c>
      <c r="AD539">
        <f>IF(V539="", "", IF(V539&gt;1, "Dépassement", IF(V539&gt;=0.9, "À surveiller", "OK")))</f>
        <v/>
      </c>
    </row>
    <row r="540">
      <c r="I540" s="4" t="n"/>
      <c r="J540" s="4" t="n"/>
      <c r="K540" s="4" t="n"/>
      <c r="L540" s="5" t="n"/>
      <c r="M540" s="5" t="n"/>
      <c r="N540" s="5">
        <f>IF(SUM(L540:M540)&gt;0, SUM(L540:M540), "")</f>
        <v/>
      </c>
      <c r="O540" s="5">
        <f>IF(A540&lt;&gt;"", SUMIFS(Dépenses!$K:$K, Dépenses!$B:$B, A540, Dépenses!$C:$C, "CAPEX"), "")</f>
        <v/>
      </c>
      <c r="P540" s="5">
        <f>IF(A540&lt;&gt;"", SUMIFS(Dépenses!$K:$K, Dépenses!$B:$B, A540, Dépenses!$C:$C, "CAPEX", Dépenses!$L:$L, "Payé"), "")</f>
        <v/>
      </c>
      <c r="Q540" s="5">
        <f>IF(A540&lt;&gt;"", SUMIFS(Dépenses!$K:$K, Dépenses!$B:$B, A540, Dépenses!$C:$C, "OPEX"), "")</f>
        <v/>
      </c>
      <c r="R540" s="5">
        <f>IF(A540&lt;&gt;"", SUMIFS(Dépenses!$K:$K, Dépenses!$B:$B, A540, Dépenses!$C:$C, "OPEX", Dépenses!$L:$L, "Payé"), "")</f>
        <v/>
      </c>
      <c r="S540" s="5">
        <f>IF(SUM(O540,Q540)&gt;0, SUM(O540,Q540), "")</f>
        <v/>
      </c>
      <c r="T540" s="5">
        <f>IF(SUM(P540,R540)&gt;0, SUM(P540,R540), "")</f>
        <v/>
      </c>
      <c r="U540" s="5">
        <f>IF(N540&gt;0, S540-N540, "")</f>
        <v/>
      </c>
      <c r="V540" s="6">
        <f>IF(N540&gt;0, S540/N540, "")</f>
        <v/>
      </c>
      <c r="Y540" s="5" t="n"/>
      <c r="Z540" s="7">
        <f>IF(AND(Y540&gt;0,N540&gt;0), Y540/N540, "")</f>
        <v/>
      </c>
      <c r="AA540" s="7">
        <f>IF(AND(Y540&gt;0,N540&gt;0), N540/(Y540/12), "")</f>
        <v/>
      </c>
      <c r="AB540" s="5">
        <f>IF(N540&gt;0, MAX(N540-S540, 0), "")</f>
        <v/>
      </c>
      <c r="AC540" s="5">
        <f>IF(S540&gt;0, MAX(S540-T540, 0), "")</f>
        <v/>
      </c>
      <c r="AD540">
        <f>IF(V540="", "", IF(V540&gt;1, "Dépassement", IF(V540&gt;=0.9, "À surveiller", "OK")))</f>
        <v/>
      </c>
    </row>
    <row r="541">
      <c r="I541" s="4" t="n"/>
      <c r="J541" s="4" t="n"/>
      <c r="K541" s="4" t="n"/>
      <c r="L541" s="5" t="n"/>
      <c r="M541" s="5" t="n"/>
      <c r="N541" s="5">
        <f>IF(SUM(L541:M541)&gt;0, SUM(L541:M541), "")</f>
        <v/>
      </c>
      <c r="O541" s="5">
        <f>IF(A541&lt;&gt;"", SUMIFS(Dépenses!$K:$K, Dépenses!$B:$B, A541, Dépenses!$C:$C, "CAPEX"), "")</f>
        <v/>
      </c>
      <c r="P541" s="5">
        <f>IF(A541&lt;&gt;"", SUMIFS(Dépenses!$K:$K, Dépenses!$B:$B, A541, Dépenses!$C:$C, "CAPEX", Dépenses!$L:$L, "Payé"), "")</f>
        <v/>
      </c>
      <c r="Q541" s="5">
        <f>IF(A541&lt;&gt;"", SUMIFS(Dépenses!$K:$K, Dépenses!$B:$B, A541, Dépenses!$C:$C, "OPEX"), "")</f>
        <v/>
      </c>
      <c r="R541" s="5">
        <f>IF(A541&lt;&gt;"", SUMIFS(Dépenses!$K:$K, Dépenses!$B:$B, A541, Dépenses!$C:$C, "OPEX", Dépenses!$L:$L, "Payé"), "")</f>
        <v/>
      </c>
      <c r="S541" s="5">
        <f>IF(SUM(O541,Q541)&gt;0, SUM(O541,Q541), "")</f>
        <v/>
      </c>
      <c r="T541" s="5">
        <f>IF(SUM(P541,R541)&gt;0, SUM(P541,R541), "")</f>
        <v/>
      </c>
      <c r="U541" s="5">
        <f>IF(N541&gt;0, S541-N541, "")</f>
        <v/>
      </c>
      <c r="V541" s="6">
        <f>IF(N541&gt;0, S541/N541, "")</f>
        <v/>
      </c>
      <c r="Y541" s="5" t="n"/>
      <c r="Z541" s="7">
        <f>IF(AND(Y541&gt;0,N541&gt;0), Y541/N541, "")</f>
        <v/>
      </c>
      <c r="AA541" s="7">
        <f>IF(AND(Y541&gt;0,N541&gt;0), N541/(Y541/12), "")</f>
        <v/>
      </c>
      <c r="AB541" s="5">
        <f>IF(N541&gt;0, MAX(N541-S541, 0), "")</f>
        <v/>
      </c>
      <c r="AC541" s="5">
        <f>IF(S541&gt;0, MAX(S541-T541, 0), "")</f>
        <v/>
      </c>
      <c r="AD541">
        <f>IF(V541="", "", IF(V541&gt;1, "Dépassement", IF(V541&gt;=0.9, "À surveiller", "OK")))</f>
        <v/>
      </c>
    </row>
    <row r="542">
      <c r="I542" s="4" t="n"/>
      <c r="J542" s="4" t="n"/>
      <c r="K542" s="4" t="n"/>
      <c r="L542" s="5" t="n"/>
      <c r="M542" s="5" t="n"/>
      <c r="N542" s="5">
        <f>IF(SUM(L542:M542)&gt;0, SUM(L542:M542), "")</f>
        <v/>
      </c>
      <c r="O542" s="5">
        <f>IF(A542&lt;&gt;"", SUMIFS(Dépenses!$K:$K, Dépenses!$B:$B, A542, Dépenses!$C:$C, "CAPEX"), "")</f>
        <v/>
      </c>
      <c r="P542" s="5">
        <f>IF(A542&lt;&gt;"", SUMIFS(Dépenses!$K:$K, Dépenses!$B:$B, A542, Dépenses!$C:$C, "CAPEX", Dépenses!$L:$L, "Payé"), "")</f>
        <v/>
      </c>
      <c r="Q542" s="5">
        <f>IF(A542&lt;&gt;"", SUMIFS(Dépenses!$K:$K, Dépenses!$B:$B, A542, Dépenses!$C:$C, "OPEX"), "")</f>
        <v/>
      </c>
      <c r="R542" s="5">
        <f>IF(A542&lt;&gt;"", SUMIFS(Dépenses!$K:$K, Dépenses!$B:$B, A542, Dépenses!$C:$C, "OPEX", Dépenses!$L:$L, "Payé"), "")</f>
        <v/>
      </c>
      <c r="S542" s="5">
        <f>IF(SUM(O542,Q542)&gt;0, SUM(O542,Q542), "")</f>
        <v/>
      </c>
      <c r="T542" s="5">
        <f>IF(SUM(P542,R542)&gt;0, SUM(P542,R542), "")</f>
        <v/>
      </c>
      <c r="U542" s="5">
        <f>IF(N542&gt;0, S542-N542, "")</f>
        <v/>
      </c>
      <c r="V542" s="6">
        <f>IF(N542&gt;0, S542/N542, "")</f>
        <v/>
      </c>
      <c r="Y542" s="5" t="n"/>
      <c r="Z542" s="7">
        <f>IF(AND(Y542&gt;0,N542&gt;0), Y542/N542, "")</f>
        <v/>
      </c>
      <c r="AA542" s="7">
        <f>IF(AND(Y542&gt;0,N542&gt;0), N542/(Y542/12), "")</f>
        <v/>
      </c>
      <c r="AB542" s="5">
        <f>IF(N542&gt;0, MAX(N542-S542, 0), "")</f>
        <v/>
      </c>
      <c r="AC542" s="5">
        <f>IF(S542&gt;0, MAX(S542-T542, 0), "")</f>
        <v/>
      </c>
      <c r="AD542">
        <f>IF(V542="", "", IF(V542&gt;1, "Dépassement", IF(V542&gt;=0.9, "À surveiller", "OK")))</f>
        <v/>
      </c>
    </row>
    <row r="543">
      <c r="I543" s="4" t="n"/>
      <c r="J543" s="4" t="n"/>
      <c r="K543" s="4" t="n"/>
      <c r="L543" s="5" t="n"/>
      <c r="M543" s="5" t="n"/>
      <c r="N543" s="5">
        <f>IF(SUM(L543:M543)&gt;0, SUM(L543:M543), "")</f>
        <v/>
      </c>
      <c r="O543" s="5">
        <f>IF(A543&lt;&gt;"", SUMIFS(Dépenses!$K:$K, Dépenses!$B:$B, A543, Dépenses!$C:$C, "CAPEX"), "")</f>
        <v/>
      </c>
      <c r="P543" s="5">
        <f>IF(A543&lt;&gt;"", SUMIFS(Dépenses!$K:$K, Dépenses!$B:$B, A543, Dépenses!$C:$C, "CAPEX", Dépenses!$L:$L, "Payé"), "")</f>
        <v/>
      </c>
      <c r="Q543" s="5">
        <f>IF(A543&lt;&gt;"", SUMIFS(Dépenses!$K:$K, Dépenses!$B:$B, A543, Dépenses!$C:$C, "OPEX"), "")</f>
        <v/>
      </c>
      <c r="R543" s="5">
        <f>IF(A543&lt;&gt;"", SUMIFS(Dépenses!$K:$K, Dépenses!$B:$B, A543, Dépenses!$C:$C, "OPEX", Dépenses!$L:$L, "Payé"), "")</f>
        <v/>
      </c>
      <c r="S543" s="5">
        <f>IF(SUM(O543,Q543)&gt;0, SUM(O543,Q543), "")</f>
        <v/>
      </c>
      <c r="T543" s="5">
        <f>IF(SUM(P543,R543)&gt;0, SUM(P543,R543), "")</f>
        <v/>
      </c>
      <c r="U543" s="5">
        <f>IF(N543&gt;0, S543-N543, "")</f>
        <v/>
      </c>
      <c r="V543" s="6">
        <f>IF(N543&gt;0, S543/N543, "")</f>
        <v/>
      </c>
      <c r="Y543" s="5" t="n"/>
      <c r="Z543" s="7">
        <f>IF(AND(Y543&gt;0,N543&gt;0), Y543/N543, "")</f>
        <v/>
      </c>
      <c r="AA543" s="7">
        <f>IF(AND(Y543&gt;0,N543&gt;0), N543/(Y543/12), "")</f>
        <v/>
      </c>
      <c r="AB543" s="5">
        <f>IF(N543&gt;0, MAX(N543-S543, 0), "")</f>
        <v/>
      </c>
      <c r="AC543" s="5">
        <f>IF(S543&gt;0, MAX(S543-T543, 0), "")</f>
        <v/>
      </c>
      <c r="AD543">
        <f>IF(V543="", "", IF(V543&gt;1, "Dépassement", IF(V543&gt;=0.9, "À surveiller", "OK")))</f>
        <v/>
      </c>
    </row>
    <row r="544">
      <c r="I544" s="4" t="n"/>
      <c r="J544" s="4" t="n"/>
      <c r="K544" s="4" t="n"/>
      <c r="L544" s="5" t="n"/>
      <c r="M544" s="5" t="n"/>
      <c r="N544" s="5">
        <f>IF(SUM(L544:M544)&gt;0, SUM(L544:M544), "")</f>
        <v/>
      </c>
      <c r="O544" s="5">
        <f>IF(A544&lt;&gt;"", SUMIFS(Dépenses!$K:$K, Dépenses!$B:$B, A544, Dépenses!$C:$C, "CAPEX"), "")</f>
        <v/>
      </c>
      <c r="P544" s="5">
        <f>IF(A544&lt;&gt;"", SUMIFS(Dépenses!$K:$K, Dépenses!$B:$B, A544, Dépenses!$C:$C, "CAPEX", Dépenses!$L:$L, "Payé"), "")</f>
        <v/>
      </c>
      <c r="Q544" s="5">
        <f>IF(A544&lt;&gt;"", SUMIFS(Dépenses!$K:$K, Dépenses!$B:$B, A544, Dépenses!$C:$C, "OPEX"), "")</f>
        <v/>
      </c>
      <c r="R544" s="5">
        <f>IF(A544&lt;&gt;"", SUMIFS(Dépenses!$K:$K, Dépenses!$B:$B, A544, Dépenses!$C:$C, "OPEX", Dépenses!$L:$L, "Payé"), "")</f>
        <v/>
      </c>
      <c r="S544" s="5">
        <f>IF(SUM(O544,Q544)&gt;0, SUM(O544,Q544), "")</f>
        <v/>
      </c>
      <c r="T544" s="5">
        <f>IF(SUM(P544,R544)&gt;0, SUM(P544,R544), "")</f>
        <v/>
      </c>
      <c r="U544" s="5">
        <f>IF(N544&gt;0, S544-N544, "")</f>
        <v/>
      </c>
      <c r="V544" s="6">
        <f>IF(N544&gt;0, S544/N544, "")</f>
        <v/>
      </c>
      <c r="Y544" s="5" t="n"/>
      <c r="Z544" s="7">
        <f>IF(AND(Y544&gt;0,N544&gt;0), Y544/N544, "")</f>
        <v/>
      </c>
      <c r="AA544" s="7">
        <f>IF(AND(Y544&gt;0,N544&gt;0), N544/(Y544/12), "")</f>
        <v/>
      </c>
      <c r="AB544" s="5">
        <f>IF(N544&gt;0, MAX(N544-S544, 0), "")</f>
        <v/>
      </c>
      <c r="AC544" s="5">
        <f>IF(S544&gt;0, MAX(S544-T544, 0), "")</f>
        <v/>
      </c>
      <c r="AD544">
        <f>IF(V544="", "", IF(V544&gt;1, "Dépassement", IF(V544&gt;=0.9, "À surveiller", "OK")))</f>
        <v/>
      </c>
    </row>
    <row r="545">
      <c r="I545" s="4" t="n"/>
      <c r="J545" s="4" t="n"/>
      <c r="K545" s="4" t="n"/>
      <c r="L545" s="5" t="n"/>
      <c r="M545" s="5" t="n"/>
      <c r="N545" s="5">
        <f>IF(SUM(L545:M545)&gt;0, SUM(L545:M545), "")</f>
        <v/>
      </c>
      <c r="O545" s="5">
        <f>IF(A545&lt;&gt;"", SUMIFS(Dépenses!$K:$K, Dépenses!$B:$B, A545, Dépenses!$C:$C, "CAPEX"), "")</f>
        <v/>
      </c>
      <c r="P545" s="5">
        <f>IF(A545&lt;&gt;"", SUMIFS(Dépenses!$K:$K, Dépenses!$B:$B, A545, Dépenses!$C:$C, "CAPEX", Dépenses!$L:$L, "Payé"), "")</f>
        <v/>
      </c>
      <c r="Q545" s="5">
        <f>IF(A545&lt;&gt;"", SUMIFS(Dépenses!$K:$K, Dépenses!$B:$B, A545, Dépenses!$C:$C, "OPEX"), "")</f>
        <v/>
      </c>
      <c r="R545" s="5">
        <f>IF(A545&lt;&gt;"", SUMIFS(Dépenses!$K:$K, Dépenses!$B:$B, A545, Dépenses!$C:$C, "OPEX", Dépenses!$L:$L, "Payé"), "")</f>
        <v/>
      </c>
      <c r="S545" s="5">
        <f>IF(SUM(O545,Q545)&gt;0, SUM(O545,Q545), "")</f>
        <v/>
      </c>
      <c r="T545" s="5">
        <f>IF(SUM(P545,R545)&gt;0, SUM(P545,R545), "")</f>
        <v/>
      </c>
      <c r="U545" s="5">
        <f>IF(N545&gt;0, S545-N545, "")</f>
        <v/>
      </c>
      <c r="V545" s="6">
        <f>IF(N545&gt;0, S545/N545, "")</f>
        <v/>
      </c>
      <c r="Y545" s="5" t="n"/>
      <c r="Z545" s="7">
        <f>IF(AND(Y545&gt;0,N545&gt;0), Y545/N545, "")</f>
        <v/>
      </c>
      <c r="AA545" s="7">
        <f>IF(AND(Y545&gt;0,N545&gt;0), N545/(Y545/12), "")</f>
        <v/>
      </c>
      <c r="AB545" s="5">
        <f>IF(N545&gt;0, MAX(N545-S545, 0), "")</f>
        <v/>
      </c>
      <c r="AC545" s="5">
        <f>IF(S545&gt;0, MAX(S545-T545, 0), "")</f>
        <v/>
      </c>
      <c r="AD545">
        <f>IF(V545="", "", IF(V545&gt;1, "Dépassement", IF(V545&gt;=0.9, "À surveiller", "OK")))</f>
        <v/>
      </c>
    </row>
    <row r="546">
      <c r="I546" s="4" t="n"/>
      <c r="J546" s="4" t="n"/>
      <c r="K546" s="4" t="n"/>
      <c r="L546" s="5" t="n"/>
      <c r="M546" s="5" t="n"/>
      <c r="N546" s="5">
        <f>IF(SUM(L546:M546)&gt;0, SUM(L546:M546), "")</f>
        <v/>
      </c>
      <c r="O546" s="5">
        <f>IF(A546&lt;&gt;"", SUMIFS(Dépenses!$K:$K, Dépenses!$B:$B, A546, Dépenses!$C:$C, "CAPEX"), "")</f>
        <v/>
      </c>
      <c r="P546" s="5">
        <f>IF(A546&lt;&gt;"", SUMIFS(Dépenses!$K:$K, Dépenses!$B:$B, A546, Dépenses!$C:$C, "CAPEX", Dépenses!$L:$L, "Payé"), "")</f>
        <v/>
      </c>
      <c r="Q546" s="5">
        <f>IF(A546&lt;&gt;"", SUMIFS(Dépenses!$K:$K, Dépenses!$B:$B, A546, Dépenses!$C:$C, "OPEX"), "")</f>
        <v/>
      </c>
      <c r="R546" s="5">
        <f>IF(A546&lt;&gt;"", SUMIFS(Dépenses!$K:$K, Dépenses!$B:$B, A546, Dépenses!$C:$C, "OPEX", Dépenses!$L:$L, "Payé"), "")</f>
        <v/>
      </c>
      <c r="S546" s="5">
        <f>IF(SUM(O546,Q546)&gt;0, SUM(O546,Q546), "")</f>
        <v/>
      </c>
      <c r="T546" s="5">
        <f>IF(SUM(P546,R546)&gt;0, SUM(P546,R546), "")</f>
        <v/>
      </c>
      <c r="U546" s="5">
        <f>IF(N546&gt;0, S546-N546, "")</f>
        <v/>
      </c>
      <c r="V546" s="6">
        <f>IF(N546&gt;0, S546/N546, "")</f>
        <v/>
      </c>
      <c r="Y546" s="5" t="n"/>
      <c r="Z546" s="7">
        <f>IF(AND(Y546&gt;0,N546&gt;0), Y546/N546, "")</f>
        <v/>
      </c>
      <c r="AA546" s="7">
        <f>IF(AND(Y546&gt;0,N546&gt;0), N546/(Y546/12), "")</f>
        <v/>
      </c>
      <c r="AB546" s="5">
        <f>IF(N546&gt;0, MAX(N546-S546, 0), "")</f>
        <v/>
      </c>
      <c r="AC546" s="5">
        <f>IF(S546&gt;0, MAX(S546-T546, 0), "")</f>
        <v/>
      </c>
      <c r="AD546">
        <f>IF(V546="", "", IF(V546&gt;1, "Dépassement", IF(V546&gt;=0.9, "À surveiller", "OK")))</f>
        <v/>
      </c>
    </row>
    <row r="547">
      <c r="I547" s="4" t="n"/>
      <c r="J547" s="4" t="n"/>
      <c r="K547" s="4" t="n"/>
      <c r="L547" s="5" t="n"/>
      <c r="M547" s="5" t="n"/>
      <c r="N547" s="5">
        <f>IF(SUM(L547:M547)&gt;0, SUM(L547:M547), "")</f>
        <v/>
      </c>
      <c r="O547" s="5">
        <f>IF(A547&lt;&gt;"", SUMIFS(Dépenses!$K:$K, Dépenses!$B:$B, A547, Dépenses!$C:$C, "CAPEX"), "")</f>
        <v/>
      </c>
      <c r="P547" s="5">
        <f>IF(A547&lt;&gt;"", SUMIFS(Dépenses!$K:$K, Dépenses!$B:$B, A547, Dépenses!$C:$C, "CAPEX", Dépenses!$L:$L, "Payé"), "")</f>
        <v/>
      </c>
      <c r="Q547" s="5">
        <f>IF(A547&lt;&gt;"", SUMIFS(Dépenses!$K:$K, Dépenses!$B:$B, A547, Dépenses!$C:$C, "OPEX"), "")</f>
        <v/>
      </c>
      <c r="R547" s="5">
        <f>IF(A547&lt;&gt;"", SUMIFS(Dépenses!$K:$K, Dépenses!$B:$B, A547, Dépenses!$C:$C, "OPEX", Dépenses!$L:$L, "Payé"), "")</f>
        <v/>
      </c>
      <c r="S547" s="5">
        <f>IF(SUM(O547,Q547)&gt;0, SUM(O547,Q547), "")</f>
        <v/>
      </c>
      <c r="T547" s="5">
        <f>IF(SUM(P547,R547)&gt;0, SUM(P547,R547), "")</f>
        <v/>
      </c>
      <c r="U547" s="5">
        <f>IF(N547&gt;0, S547-N547, "")</f>
        <v/>
      </c>
      <c r="V547" s="6">
        <f>IF(N547&gt;0, S547/N547, "")</f>
        <v/>
      </c>
      <c r="Y547" s="5" t="n"/>
      <c r="Z547" s="7">
        <f>IF(AND(Y547&gt;0,N547&gt;0), Y547/N547, "")</f>
        <v/>
      </c>
      <c r="AA547" s="7">
        <f>IF(AND(Y547&gt;0,N547&gt;0), N547/(Y547/12), "")</f>
        <v/>
      </c>
      <c r="AB547" s="5">
        <f>IF(N547&gt;0, MAX(N547-S547, 0), "")</f>
        <v/>
      </c>
      <c r="AC547" s="5">
        <f>IF(S547&gt;0, MAX(S547-T547, 0), "")</f>
        <v/>
      </c>
      <c r="AD547">
        <f>IF(V547="", "", IF(V547&gt;1, "Dépassement", IF(V547&gt;=0.9, "À surveiller", "OK")))</f>
        <v/>
      </c>
    </row>
    <row r="548">
      <c r="I548" s="4" t="n"/>
      <c r="J548" s="4" t="n"/>
      <c r="K548" s="4" t="n"/>
      <c r="L548" s="5" t="n"/>
      <c r="M548" s="5" t="n"/>
      <c r="N548" s="5">
        <f>IF(SUM(L548:M548)&gt;0, SUM(L548:M548), "")</f>
        <v/>
      </c>
      <c r="O548" s="5">
        <f>IF(A548&lt;&gt;"", SUMIFS(Dépenses!$K:$K, Dépenses!$B:$B, A548, Dépenses!$C:$C, "CAPEX"), "")</f>
        <v/>
      </c>
      <c r="P548" s="5">
        <f>IF(A548&lt;&gt;"", SUMIFS(Dépenses!$K:$K, Dépenses!$B:$B, A548, Dépenses!$C:$C, "CAPEX", Dépenses!$L:$L, "Payé"), "")</f>
        <v/>
      </c>
      <c r="Q548" s="5">
        <f>IF(A548&lt;&gt;"", SUMIFS(Dépenses!$K:$K, Dépenses!$B:$B, A548, Dépenses!$C:$C, "OPEX"), "")</f>
        <v/>
      </c>
      <c r="R548" s="5">
        <f>IF(A548&lt;&gt;"", SUMIFS(Dépenses!$K:$K, Dépenses!$B:$B, A548, Dépenses!$C:$C, "OPEX", Dépenses!$L:$L, "Payé"), "")</f>
        <v/>
      </c>
      <c r="S548" s="5">
        <f>IF(SUM(O548,Q548)&gt;0, SUM(O548,Q548), "")</f>
        <v/>
      </c>
      <c r="T548" s="5">
        <f>IF(SUM(P548,R548)&gt;0, SUM(P548,R548), "")</f>
        <v/>
      </c>
      <c r="U548" s="5">
        <f>IF(N548&gt;0, S548-N548, "")</f>
        <v/>
      </c>
      <c r="V548" s="6">
        <f>IF(N548&gt;0, S548/N548, "")</f>
        <v/>
      </c>
      <c r="Y548" s="5" t="n"/>
      <c r="Z548" s="7">
        <f>IF(AND(Y548&gt;0,N548&gt;0), Y548/N548, "")</f>
        <v/>
      </c>
      <c r="AA548" s="7">
        <f>IF(AND(Y548&gt;0,N548&gt;0), N548/(Y548/12), "")</f>
        <v/>
      </c>
      <c r="AB548" s="5">
        <f>IF(N548&gt;0, MAX(N548-S548, 0), "")</f>
        <v/>
      </c>
      <c r="AC548" s="5">
        <f>IF(S548&gt;0, MAX(S548-T548, 0), "")</f>
        <v/>
      </c>
      <c r="AD548">
        <f>IF(V548="", "", IF(V548&gt;1, "Dépassement", IF(V548&gt;=0.9, "À surveiller", "OK")))</f>
        <v/>
      </c>
    </row>
    <row r="549">
      <c r="I549" s="4" t="n"/>
      <c r="J549" s="4" t="n"/>
      <c r="K549" s="4" t="n"/>
      <c r="L549" s="5" t="n"/>
      <c r="M549" s="5" t="n"/>
      <c r="N549" s="5">
        <f>IF(SUM(L549:M549)&gt;0, SUM(L549:M549), "")</f>
        <v/>
      </c>
      <c r="O549" s="5">
        <f>IF(A549&lt;&gt;"", SUMIFS(Dépenses!$K:$K, Dépenses!$B:$B, A549, Dépenses!$C:$C, "CAPEX"), "")</f>
        <v/>
      </c>
      <c r="P549" s="5">
        <f>IF(A549&lt;&gt;"", SUMIFS(Dépenses!$K:$K, Dépenses!$B:$B, A549, Dépenses!$C:$C, "CAPEX", Dépenses!$L:$L, "Payé"), "")</f>
        <v/>
      </c>
      <c r="Q549" s="5">
        <f>IF(A549&lt;&gt;"", SUMIFS(Dépenses!$K:$K, Dépenses!$B:$B, A549, Dépenses!$C:$C, "OPEX"), "")</f>
        <v/>
      </c>
      <c r="R549" s="5">
        <f>IF(A549&lt;&gt;"", SUMIFS(Dépenses!$K:$K, Dépenses!$B:$B, A549, Dépenses!$C:$C, "OPEX", Dépenses!$L:$L, "Payé"), "")</f>
        <v/>
      </c>
      <c r="S549" s="5">
        <f>IF(SUM(O549,Q549)&gt;0, SUM(O549,Q549), "")</f>
        <v/>
      </c>
      <c r="T549" s="5">
        <f>IF(SUM(P549,R549)&gt;0, SUM(P549,R549), "")</f>
        <v/>
      </c>
      <c r="U549" s="5">
        <f>IF(N549&gt;0, S549-N549, "")</f>
        <v/>
      </c>
      <c r="V549" s="6">
        <f>IF(N549&gt;0, S549/N549, "")</f>
        <v/>
      </c>
      <c r="Y549" s="5" t="n"/>
      <c r="Z549" s="7">
        <f>IF(AND(Y549&gt;0,N549&gt;0), Y549/N549, "")</f>
        <v/>
      </c>
      <c r="AA549" s="7">
        <f>IF(AND(Y549&gt;0,N549&gt;0), N549/(Y549/12), "")</f>
        <v/>
      </c>
      <c r="AB549" s="5">
        <f>IF(N549&gt;0, MAX(N549-S549, 0), "")</f>
        <v/>
      </c>
      <c r="AC549" s="5">
        <f>IF(S549&gt;0, MAX(S549-T549, 0), "")</f>
        <v/>
      </c>
      <c r="AD549">
        <f>IF(V549="", "", IF(V549&gt;1, "Dépassement", IF(V549&gt;=0.9, "À surveiller", "OK")))</f>
        <v/>
      </c>
    </row>
    <row r="550">
      <c r="I550" s="4" t="n"/>
      <c r="J550" s="4" t="n"/>
      <c r="K550" s="4" t="n"/>
      <c r="L550" s="5" t="n"/>
      <c r="M550" s="5" t="n"/>
      <c r="N550" s="5">
        <f>IF(SUM(L550:M550)&gt;0, SUM(L550:M550), "")</f>
        <v/>
      </c>
      <c r="O550" s="5">
        <f>IF(A550&lt;&gt;"", SUMIFS(Dépenses!$K:$K, Dépenses!$B:$B, A550, Dépenses!$C:$C, "CAPEX"), "")</f>
        <v/>
      </c>
      <c r="P550" s="5">
        <f>IF(A550&lt;&gt;"", SUMIFS(Dépenses!$K:$K, Dépenses!$B:$B, A550, Dépenses!$C:$C, "CAPEX", Dépenses!$L:$L, "Payé"), "")</f>
        <v/>
      </c>
      <c r="Q550" s="5">
        <f>IF(A550&lt;&gt;"", SUMIFS(Dépenses!$K:$K, Dépenses!$B:$B, A550, Dépenses!$C:$C, "OPEX"), "")</f>
        <v/>
      </c>
      <c r="R550" s="5">
        <f>IF(A550&lt;&gt;"", SUMIFS(Dépenses!$K:$K, Dépenses!$B:$B, A550, Dépenses!$C:$C, "OPEX", Dépenses!$L:$L, "Payé"), "")</f>
        <v/>
      </c>
      <c r="S550" s="5">
        <f>IF(SUM(O550,Q550)&gt;0, SUM(O550,Q550), "")</f>
        <v/>
      </c>
      <c r="T550" s="5">
        <f>IF(SUM(P550,R550)&gt;0, SUM(P550,R550), "")</f>
        <v/>
      </c>
      <c r="U550" s="5">
        <f>IF(N550&gt;0, S550-N550, "")</f>
        <v/>
      </c>
      <c r="V550" s="6">
        <f>IF(N550&gt;0, S550/N550, "")</f>
        <v/>
      </c>
      <c r="Y550" s="5" t="n"/>
      <c r="Z550" s="7">
        <f>IF(AND(Y550&gt;0,N550&gt;0), Y550/N550, "")</f>
        <v/>
      </c>
      <c r="AA550" s="7">
        <f>IF(AND(Y550&gt;0,N550&gt;0), N550/(Y550/12), "")</f>
        <v/>
      </c>
      <c r="AB550" s="5">
        <f>IF(N550&gt;0, MAX(N550-S550, 0), "")</f>
        <v/>
      </c>
      <c r="AC550" s="5">
        <f>IF(S550&gt;0, MAX(S550-T550, 0), "")</f>
        <v/>
      </c>
      <c r="AD550">
        <f>IF(V550="", "", IF(V550&gt;1, "Dépassement", IF(V550&gt;=0.9, "À surveiller", "OK")))</f>
        <v/>
      </c>
    </row>
    <row r="551">
      <c r="I551" s="4" t="n"/>
      <c r="J551" s="4" t="n"/>
      <c r="K551" s="4" t="n"/>
      <c r="L551" s="5" t="n"/>
      <c r="M551" s="5" t="n"/>
      <c r="N551" s="5">
        <f>IF(SUM(L551:M551)&gt;0, SUM(L551:M551), "")</f>
        <v/>
      </c>
      <c r="O551" s="5">
        <f>IF(A551&lt;&gt;"", SUMIFS(Dépenses!$K:$K, Dépenses!$B:$B, A551, Dépenses!$C:$C, "CAPEX"), "")</f>
        <v/>
      </c>
      <c r="P551" s="5">
        <f>IF(A551&lt;&gt;"", SUMIFS(Dépenses!$K:$K, Dépenses!$B:$B, A551, Dépenses!$C:$C, "CAPEX", Dépenses!$L:$L, "Payé"), "")</f>
        <v/>
      </c>
      <c r="Q551" s="5">
        <f>IF(A551&lt;&gt;"", SUMIFS(Dépenses!$K:$K, Dépenses!$B:$B, A551, Dépenses!$C:$C, "OPEX"), "")</f>
        <v/>
      </c>
      <c r="R551" s="5">
        <f>IF(A551&lt;&gt;"", SUMIFS(Dépenses!$K:$K, Dépenses!$B:$B, A551, Dépenses!$C:$C, "OPEX", Dépenses!$L:$L, "Payé"), "")</f>
        <v/>
      </c>
      <c r="S551" s="5">
        <f>IF(SUM(O551,Q551)&gt;0, SUM(O551,Q551), "")</f>
        <v/>
      </c>
      <c r="T551" s="5">
        <f>IF(SUM(P551,R551)&gt;0, SUM(P551,R551), "")</f>
        <v/>
      </c>
      <c r="U551" s="5">
        <f>IF(N551&gt;0, S551-N551, "")</f>
        <v/>
      </c>
      <c r="V551" s="6">
        <f>IF(N551&gt;0, S551/N551, "")</f>
        <v/>
      </c>
      <c r="Y551" s="5" t="n"/>
      <c r="Z551" s="7">
        <f>IF(AND(Y551&gt;0,N551&gt;0), Y551/N551, "")</f>
        <v/>
      </c>
      <c r="AA551" s="7">
        <f>IF(AND(Y551&gt;0,N551&gt;0), N551/(Y551/12), "")</f>
        <v/>
      </c>
      <c r="AB551" s="5">
        <f>IF(N551&gt;0, MAX(N551-S551, 0), "")</f>
        <v/>
      </c>
      <c r="AC551" s="5">
        <f>IF(S551&gt;0, MAX(S551-T551, 0), "")</f>
        <v/>
      </c>
      <c r="AD551">
        <f>IF(V551="", "", IF(V551&gt;1, "Dépassement", IF(V551&gt;=0.9, "À surveiller", "OK")))</f>
        <v/>
      </c>
    </row>
    <row r="552">
      <c r="I552" s="4" t="n"/>
      <c r="J552" s="4" t="n"/>
      <c r="K552" s="4" t="n"/>
      <c r="L552" s="5" t="n"/>
      <c r="M552" s="5" t="n"/>
      <c r="N552" s="5">
        <f>IF(SUM(L552:M552)&gt;0, SUM(L552:M552), "")</f>
        <v/>
      </c>
      <c r="O552" s="5">
        <f>IF(A552&lt;&gt;"", SUMIFS(Dépenses!$K:$K, Dépenses!$B:$B, A552, Dépenses!$C:$C, "CAPEX"), "")</f>
        <v/>
      </c>
      <c r="P552" s="5">
        <f>IF(A552&lt;&gt;"", SUMIFS(Dépenses!$K:$K, Dépenses!$B:$B, A552, Dépenses!$C:$C, "CAPEX", Dépenses!$L:$L, "Payé"), "")</f>
        <v/>
      </c>
      <c r="Q552" s="5">
        <f>IF(A552&lt;&gt;"", SUMIFS(Dépenses!$K:$K, Dépenses!$B:$B, A552, Dépenses!$C:$C, "OPEX"), "")</f>
        <v/>
      </c>
      <c r="R552" s="5">
        <f>IF(A552&lt;&gt;"", SUMIFS(Dépenses!$K:$K, Dépenses!$B:$B, A552, Dépenses!$C:$C, "OPEX", Dépenses!$L:$L, "Payé"), "")</f>
        <v/>
      </c>
      <c r="S552" s="5">
        <f>IF(SUM(O552,Q552)&gt;0, SUM(O552,Q552), "")</f>
        <v/>
      </c>
      <c r="T552" s="5">
        <f>IF(SUM(P552,R552)&gt;0, SUM(P552,R552), "")</f>
        <v/>
      </c>
      <c r="U552" s="5">
        <f>IF(N552&gt;0, S552-N552, "")</f>
        <v/>
      </c>
      <c r="V552" s="6">
        <f>IF(N552&gt;0, S552/N552, "")</f>
        <v/>
      </c>
      <c r="Y552" s="5" t="n"/>
      <c r="Z552" s="7">
        <f>IF(AND(Y552&gt;0,N552&gt;0), Y552/N552, "")</f>
        <v/>
      </c>
      <c r="AA552" s="7">
        <f>IF(AND(Y552&gt;0,N552&gt;0), N552/(Y552/12), "")</f>
        <v/>
      </c>
      <c r="AB552" s="5">
        <f>IF(N552&gt;0, MAX(N552-S552, 0), "")</f>
        <v/>
      </c>
      <c r="AC552" s="5">
        <f>IF(S552&gt;0, MAX(S552-T552, 0), "")</f>
        <v/>
      </c>
      <c r="AD552">
        <f>IF(V552="", "", IF(V552&gt;1, "Dépassement", IF(V552&gt;=0.9, "À surveiller", "OK")))</f>
        <v/>
      </c>
    </row>
    <row r="553">
      <c r="I553" s="4" t="n"/>
      <c r="J553" s="4" t="n"/>
      <c r="K553" s="4" t="n"/>
      <c r="L553" s="5" t="n"/>
      <c r="M553" s="5" t="n"/>
      <c r="N553" s="5">
        <f>IF(SUM(L553:M553)&gt;0, SUM(L553:M553), "")</f>
        <v/>
      </c>
      <c r="O553" s="5">
        <f>IF(A553&lt;&gt;"", SUMIFS(Dépenses!$K:$K, Dépenses!$B:$B, A553, Dépenses!$C:$C, "CAPEX"), "")</f>
        <v/>
      </c>
      <c r="P553" s="5">
        <f>IF(A553&lt;&gt;"", SUMIFS(Dépenses!$K:$K, Dépenses!$B:$B, A553, Dépenses!$C:$C, "CAPEX", Dépenses!$L:$L, "Payé"), "")</f>
        <v/>
      </c>
      <c r="Q553" s="5">
        <f>IF(A553&lt;&gt;"", SUMIFS(Dépenses!$K:$K, Dépenses!$B:$B, A553, Dépenses!$C:$C, "OPEX"), "")</f>
        <v/>
      </c>
      <c r="R553" s="5">
        <f>IF(A553&lt;&gt;"", SUMIFS(Dépenses!$K:$K, Dépenses!$B:$B, A553, Dépenses!$C:$C, "OPEX", Dépenses!$L:$L, "Payé"), "")</f>
        <v/>
      </c>
      <c r="S553" s="5">
        <f>IF(SUM(O553,Q553)&gt;0, SUM(O553,Q553), "")</f>
        <v/>
      </c>
      <c r="T553" s="5">
        <f>IF(SUM(P553,R553)&gt;0, SUM(P553,R553), "")</f>
        <v/>
      </c>
      <c r="U553" s="5">
        <f>IF(N553&gt;0, S553-N553, "")</f>
        <v/>
      </c>
      <c r="V553" s="6">
        <f>IF(N553&gt;0, S553/N553, "")</f>
        <v/>
      </c>
      <c r="Y553" s="5" t="n"/>
      <c r="Z553" s="7">
        <f>IF(AND(Y553&gt;0,N553&gt;0), Y553/N553, "")</f>
        <v/>
      </c>
      <c r="AA553" s="7">
        <f>IF(AND(Y553&gt;0,N553&gt;0), N553/(Y553/12), "")</f>
        <v/>
      </c>
      <c r="AB553" s="5">
        <f>IF(N553&gt;0, MAX(N553-S553, 0), "")</f>
        <v/>
      </c>
      <c r="AC553" s="5">
        <f>IF(S553&gt;0, MAX(S553-T553, 0), "")</f>
        <v/>
      </c>
      <c r="AD553">
        <f>IF(V553="", "", IF(V553&gt;1, "Dépassement", IF(V553&gt;=0.9, "À surveiller", "OK")))</f>
        <v/>
      </c>
    </row>
    <row r="554">
      <c r="I554" s="4" t="n"/>
      <c r="J554" s="4" t="n"/>
      <c r="K554" s="4" t="n"/>
      <c r="L554" s="5" t="n"/>
      <c r="M554" s="5" t="n"/>
      <c r="N554" s="5">
        <f>IF(SUM(L554:M554)&gt;0, SUM(L554:M554), "")</f>
        <v/>
      </c>
      <c r="O554" s="5">
        <f>IF(A554&lt;&gt;"", SUMIFS(Dépenses!$K:$K, Dépenses!$B:$B, A554, Dépenses!$C:$C, "CAPEX"), "")</f>
        <v/>
      </c>
      <c r="P554" s="5">
        <f>IF(A554&lt;&gt;"", SUMIFS(Dépenses!$K:$K, Dépenses!$B:$B, A554, Dépenses!$C:$C, "CAPEX", Dépenses!$L:$L, "Payé"), "")</f>
        <v/>
      </c>
      <c r="Q554" s="5">
        <f>IF(A554&lt;&gt;"", SUMIFS(Dépenses!$K:$K, Dépenses!$B:$B, A554, Dépenses!$C:$C, "OPEX"), "")</f>
        <v/>
      </c>
      <c r="R554" s="5">
        <f>IF(A554&lt;&gt;"", SUMIFS(Dépenses!$K:$K, Dépenses!$B:$B, A554, Dépenses!$C:$C, "OPEX", Dépenses!$L:$L, "Payé"), "")</f>
        <v/>
      </c>
      <c r="S554" s="5">
        <f>IF(SUM(O554,Q554)&gt;0, SUM(O554,Q554), "")</f>
        <v/>
      </c>
      <c r="T554" s="5">
        <f>IF(SUM(P554,R554)&gt;0, SUM(P554,R554), "")</f>
        <v/>
      </c>
      <c r="U554" s="5">
        <f>IF(N554&gt;0, S554-N554, "")</f>
        <v/>
      </c>
      <c r="V554" s="6">
        <f>IF(N554&gt;0, S554/N554, "")</f>
        <v/>
      </c>
      <c r="Y554" s="5" t="n"/>
      <c r="Z554" s="7">
        <f>IF(AND(Y554&gt;0,N554&gt;0), Y554/N554, "")</f>
        <v/>
      </c>
      <c r="AA554" s="7">
        <f>IF(AND(Y554&gt;0,N554&gt;0), N554/(Y554/12), "")</f>
        <v/>
      </c>
      <c r="AB554" s="5">
        <f>IF(N554&gt;0, MAX(N554-S554, 0), "")</f>
        <v/>
      </c>
      <c r="AC554" s="5">
        <f>IF(S554&gt;0, MAX(S554-T554, 0), "")</f>
        <v/>
      </c>
      <c r="AD554">
        <f>IF(V554="", "", IF(V554&gt;1, "Dépassement", IF(V554&gt;=0.9, "À surveiller", "OK")))</f>
        <v/>
      </c>
    </row>
    <row r="555">
      <c r="I555" s="4" t="n"/>
      <c r="J555" s="4" t="n"/>
      <c r="K555" s="4" t="n"/>
      <c r="L555" s="5" t="n"/>
      <c r="M555" s="5" t="n"/>
      <c r="N555" s="5">
        <f>IF(SUM(L555:M555)&gt;0, SUM(L555:M555), "")</f>
        <v/>
      </c>
      <c r="O555" s="5">
        <f>IF(A555&lt;&gt;"", SUMIFS(Dépenses!$K:$K, Dépenses!$B:$B, A555, Dépenses!$C:$C, "CAPEX"), "")</f>
        <v/>
      </c>
      <c r="P555" s="5">
        <f>IF(A555&lt;&gt;"", SUMIFS(Dépenses!$K:$K, Dépenses!$B:$B, A555, Dépenses!$C:$C, "CAPEX", Dépenses!$L:$L, "Payé"), "")</f>
        <v/>
      </c>
      <c r="Q555" s="5">
        <f>IF(A555&lt;&gt;"", SUMIFS(Dépenses!$K:$K, Dépenses!$B:$B, A555, Dépenses!$C:$C, "OPEX"), "")</f>
        <v/>
      </c>
      <c r="R555" s="5">
        <f>IF(A555&lt;&gt;"", SUMIFS(Dépenses!$K:$K, Dépenses!$B:$B, A555, Dépenses!$C:$C, "OPEX", Dépenses!$L:$L, "Payé"), "")</f>
        <v/>
      </c>
      <c r="S555" s="5">
        <f>IF(SUM(O555,Q555)&gt;0, SUM(O555,Q555), "")</f>
        <v/>
      </c>
      <c r="T555" s="5">
        <f>IF(SUM(P555,R555)&gt;0, SUM(P555,R555), "")</f>
        <v/>
      </c>
      <c r="U555" s="5">
        <f>IF(N555&gt;0, S555-N555, "")</f>
        <v/>
      </c>
      <c r="V555" s="6">
        <f>IF(N555&gt;0, S555/N555, "")</f>
        <v/>
      </c>
      <c r="Y555" s="5" t="n"/>
      <c r="Z555" s="7">
        <f>IF(AND(Y555&gt;0,N555&gt;0), Y555/N555, "")</f>
        <v/>
      </c>
      <c r="AA555" s="7">
        <f>IF(AND(Y555&gt;0,N555&gt;0), N555/(Y555/12), "")</f>
        <v/>
      </c>
      <c r="AB555" s="5">
        <f>IF(N555&gt;0, MAX(N555-S555, 0), "")</f>
        <v/>
      </c>
      <c r="AC555" s="5">
        <f>IF(S555&gt;0, MAX(S555-T555, 0), "")</f>
        <v/>
      </c>
      <c r="AD555">
        <f>IF(V555="", "", IF(V555&gt;1, "Dépassement", IF(V555&gt;=0.9, "À surveiller", "OK")))</f>
        <v/>
      </c>
    </row>
    <row r="556">
      <c r="I556" s="4" t="n"/>
      <c r="J556" s="4" t="n"/>
      <c r="K556" s="4" t="n"/>
      <c r="L556" s="5" t="n"/>
      <c r="M556" s="5" t="n"/>
      <c r="N556" s="5">
        <f>IF(SUM(L556:M556)&gt;0, SUM(L556:M556), "")</f>
        <v/>
      </c>
      <c r="O556" s="5">
        <f>IF(A556&lt;&gt;"", SUMIFS(Dépenses!$K:$K, Dépenses!$B:$B, A556, Dépenses!$C:$C, "CAPEX"), "")</f>
        <v/>
      </c>
      <c r="P556" s="5">
        <f>IF(A556&lt;&gt;"", SUMIFS(Dépenses!$K:$K, Dépenses!$B:$B, A556, Dépenses!$C:$C, "CAPEX", Dépenses!$L:$L, "Payé"), "")</f>
        <v/>
      </c>
      <c r="Q556" s="5">
        <f>IF(A556&lt;&gt;"", SUMIFS(Dépenses!$K:$K, Dépenses!$B:$B, A556, Dépenses!$C:$C, "OPEX"), "")</f>
        <v/>
      </c>
      <c r="R556" s="5">
        <f>IF(A556&lt;&gt;"", SUMIFS(Dépenses!$K:$K, Dépenses!$B:$B, A556, Dépenses!$C:$C, "OPEX", Dépenses!$L:$L, "Payé"), "")</f>
        <v/>
      </c>
      <c r="S556" s="5">
        <f>IF(SUM(O556,Q556)&gt;0, SUM(O556,Q556), "")</f>
        <v/>
      </c>
      <c r="T556" s="5">
        <f>IF(SUM(P556,R556)&gt;0, SUM(P556,R556), "")</f>
        <v/>
      </c>
      <c r="U556" s="5">
        <f>IF(N556&gt;0, S556-N556, "")</f>
        <v/>
      </c>
      <c r="V556" s="6">
        <f>IF(N556&gt;0, S556/N556, "")</f>
        <v/>
      </c>
      <c r="Y556" s="5" t="n"/>
      <c r="Z556" s="7">
        <f>IF(AND(Y556&gt;0,N556&gt;0), Y556/N556, "")</f>
        <v/>
      </c>
      <c r="AA556" s="7">
        <f>IF(AND(Y556&gt;0,N556&gt;0), N556/(Y556/12), "")</f>
        <v/>
      </c>
      <c r="AB556" s="5">
        <f>IF(N556&gt;0, MAX(N556-S556, 0), "")</f>
        <v/>
      </c>
      <c r="AC556" s="5">
        <f>IF(S556&gt;0, MAX(S556-T556, 0), "")</f>
        <v/>
      </c>
      <c r="AD556">
        <f>IF(V556="", "", IF(V556&gt;1, "Dépassement", IF(V556&gt;=0.9, "À surveiller", "OK")))</f>
        <v/>
      </c>
    </row>
    <row r="557">
      <c r="I557" s="4" t="n"/>
      <c r="J557" s="4" t="n"/>
      <c r="K557" s="4" t="n"/>
      <c r="L557" s="5" t="n"/>
      <c r="M557" s="5" t="n"/>
      <c r="N557" s="5">
        <f>IF(SUM(L557:M557)&gt;0, SUM(L557:M557), "")</f>
        <v/>
      </c>
      <c r="O557" s="5">
        <f>IF(A557&lt;&gt;"", SUMIFS(Dépenses!$K:$K, Dépenses!$B:$B, A557, Dépenses!$C:$C, "CAPEX"), "")</f>
        <v/>
      </c>
      <c r="P557" s="5">
        <f>IF(A557&lt;&gt;"", SUMIFS(Dépenses!$K:$K, Dépenses!$B:$B, A557, Dépenses!$C:$C, "CAPEX", Dépenses!$L:$L, "Payé"), "")</f>
        <v/>
      </c>
      <c r="Q557" s="5">
        <f>IF(A557&lt;&gt;"", SUMIFS(Dépenses!$K:$K, Dépenses!$B:$B, A557, Dépenses!$C:$C, "OPEX"), "")</f>
        <v/>
      </c>
      <c r="R557" s="5">
        <f>IF(A557&lt;&gt;"", SUMIFS(Dépenses!$K:$K, Dépenses!$B:$B, A557, Dépenses!$C:$C, "OPEX", Dépenses!$L:$L, "Payé"), "")</f>
        <v/>
      </c>
      <c r="S557" s="5">
        <f>IF(SUM(O557,Q557)&gt;0, SUM(O557,Q557), "")</f>
        <v/>
      </c>
      <c r="T557" s="5">
        <f>IF(SUM(P557,R557)&gt;0, SUM(P557,R557), "")</f>
        <v/>
      </c>
      <c r="U557" s="5">
        <f>IF(N557&gt;0, S557-N557, "")</f>
        <v/>
      </c>
      <c r="V557" s="6">
        <f>IF(N557&gt;0, S557/N557, "")</f>
        <v/>
      </c>
      <c r="Y557" s="5" t="n"/>
      <c r="Z557" s="7">
        <f>IF(AND(Y557&gt;0,N557&gt;0), Y557/N557, "")</f>
        <v/>
      </c>
      <c r="AA557" s="7">
        <f>IF(AND(Y557&gt;0,N557&gt;0), N557/(Y557/12), "")</f>
        <v/>
      </c>
      <c r="AB557" s="5">
        <f>IF(N557&gt;0, MAX(N557-S557, 0), "")</f>
        <v/>
      </c>
      <c r="AC557" s="5">
        <f>IF(S557&gt;0, MAX(S557-T557, 0), "")</f>
        <v/>
      </c>
      <c r="AD557">
        <f>IF(V557="", "", IF(V557&gt;1, "Dépassement", IF(V557&gt;=0.9, "À surveiller", "OK")))</f>
        <v/>
      </c>
    </row>
    <row r="558">
      <c r="I558" s="4" t="n"/>
      <c r="J558" s="4" t="n"/>
      <c r="K558" s="4" t="n"/>
      <c r="L558" s="5" t="n"/>
      <c r="M558" s="5" t="n"/>
      <c r="N558" s="5">
        <f>IF(SUM(L558:M558)&gt;0, SUM(L558:M558), "")</f>
        <v/>
      </c>
      <c r="O558" s="5">
        <f>IF(A558&lt;&gt;"", SUMIFS(Dépenses!$K:$K, Dépenses!$B:$B, A558, Dépenses!$C:$C, "CAPEX"), "")</f>
        <v/>
      </c>
      <c r="P558" s="5">
        <f>IF(A558&lt;&gt;"", SUMIFS(Dépenses!$K:$K, Dépenses!$B:$B, A558, Dépenses!$C:$C, "CAPEX", Dépenses!$L:$L, "Payé"), "")</f>
        <v/>
      </c>
      <c r="Q558" s="5">
        <f>IF(A558&lt;&gt;"", SUMIFS(Dépenses!$K:$K, Dépenses!$B:$B, A558, Dépenses!$C:$C, "OPEX"), "")</f>
        <v/>
      </c>
      <c r="R558" s="5">
        <f>IF(A558&lt;&gt;"", SUMIFS(Dépenses!$K:$K, Dépenses!$B:$B, A558, Dépenses!$C:$C, "OPEX", Dépenses!$L:$L, "Payé"), "")</f>
        <v/>
      </c>
      <c r="S558" s="5">
        <f>IF(SUM(O558,Q558)&gt;0, SUM(O558,Q558), "")</f>
        <v/>
      </c>
      <c r="T558" s="5">
        <f>IF(SUM(P558,R558)&gt;0, SUM(P558,R558), "")</f>
        <v/>
      </c>
      <c r="U558" s="5">
        <f>IF(N558&gt;0, S558-N558, "")</f>
        <v/>
      </c>
      <c r="V558" s="6">
        <f>IF(N558&gt;0, S558/N558, "")</f>
        <v/>
      </c>
      <c r="Y558" s="5" t="n"/>
      <c r="Z558" s="7">
        <f>IF(AND(Y558&gt;0,N558&gt;0), Y558/N558, "")</f>
        <v/>
      </c>
      <c r="AA558" s="7">
        <f>IF(AND(Y558&gt;0,N558&gt;0), N558/(Y558/12), "")</f>
        <v/>
      </c>
      <c r="AB558" s="5">
        <f>IF(N558&gt;0, MAX(N558-S558, 0), "")</f>
        <v/>
      </c>
      <c r="AC558" s="5">
        <f>IF(S558&gt;0, MAX(S558-T558, 0), "")</f>
        <v/>
      </c>
      <c r="AD558">
        <f>IF(V558="", "", IF(V558&gt;1, "Dépassement", IF(V558&gt;=0.9, "À surveiller", "OK")))</f>
        <v/>
      </c>
    </row>
    <row r="559">
      <c r="I559" s="4" t="n"/>
      <c r="J559" s="4" t="n"/>
      <c r="K559" s="4" t="n"/>
      <c r="L559" s="5" t="n"/>
      <c r="M559" s="5" t="n"/>
      <c r="N559" s="5">
        <f>IF(SUM(L559:M559)&gt;0, SUM(L559:M559), "")</f>
        <v/>
      </c>
      <c r="O559" s="5">
        <f>IF(A559&lt;&gt;"", SUMIFS(Dépenses!$K:$K, Dépenses!$B:$B, A559, Dépenses!$C:$C, "CAPEX"), "")</f>
        <v/>
      </c>
      <c r="P559" s="5">
        <f>IF(A559&lt;&gt;"", SUMIFS(Dépenses!$K:$K, Dépenses!$B:$B, A559, Dépenses!$C:$C, "CAPEX", Dépenses!$L:$L, "Payé"), "")</f>
        <v/>
      </c>
      <c r="Q559" s="5">
        <f>IF(A559&lt;&gt;"", SUMIFS(Dépenses!$K:$K, Dépenses!$B:$B, A559, Dépenses!$C:$C, "OPEX"), "")</f>
        <v/>
      </c>
      <c r="R559" s="5">
        <f>IF(A559&lt;&gt;"", SUMIFS(Dépenses!$K:$K, Dépenses!$B:$B, A559, Dépenses!$C:$C, "OPEX", Dépenses!$L:$L, "Payé"), "")</f>
        <v/>
      </c>
      <c r="S559" s="5">
        <f>IF(SUM(O559,Q559)&gt;0, SUM(O559,Q559), "")</f>
        <v/>
      </c>
      <c r="T559" s="5">
        <f>IF(SUM(P559,R559)&gt;0, SUM(P559,R559), "")</f>
        <v/>
      </c>
      <c r="U559" s="5">
        <f>IF(N559&gt;0, S559-N559, "")</f>
        <v/>
      </c>
      <c r="V559" s="6">
        <f>IF(N559&gt;0, S559/N559, "")</f>
        <v/>
      </c>
      <c r="Y559" s="5" t="n"/>
      <c r="Z559" s="7">
        <f>IF(AND(Y559&gt;0,N559&gt;0), Y559/N559, "")</f>
        <v/>
      </c>
      <c r="AA559" s="7">
        <f>IF(AND(Y559&gt;0,N559&gt;0), N559/(Y559/12), "")</f>
        <v/>
      </c>
      <c r="AB559" s="5">
        <f>IF(N559&gt;0, MAX(N559-S559, 0), "")</f>
        <v/>
      </c>
      <c r="AC559" s="5">
        <f>IF(S559&gt;0, MAX(S559-T559, 0), "")</f>
        <v/>
      </c>
      <c r="AD559">
        <f>IF(V559="", "", IF(V559&gt;1, "Dépassement", IF(V559&gt;=0.9, "À surveiller", "OK")))</f>
        <v/>
      </c>
    </row>
    <row r="560">
      <c r="I560" s="4" t="n"/>
      <c r="J560" s="4" t="n"/>
      <c r="K560" s="4" t="n"/>
      <c r="L560" s="5" t="n"/>
      <c r="M560" s="5" t="n"/>
      <c r="N560" s="5">
        <f>IF(SUM(L560:M560)&gt;0, SUM(L560:M560), "")</f>
        <v/>
      </c>
      <c r="O560" s="5">
        <f>IF(A560&lt;&gt;"", SUMIFS(Dépenses!$K:$K, Dépenses!$B:$B, A560, Dépenses!$C:$C, "CAPEX"), "")</f>
        <v/>
      </c>
      <c r="P560" s="5">
        <f>IF(A560&lt;&gt;"", SUMIFS(Dépenses!$K:$K, Dépenses!$B:$B, A560, Dépenses!$C:$C, "CAPEX", Dépenses!$L:$L, "Payé"), "")</f>
        <v/>
      </c>
      <c r="Q560" s="5">
        <f>IF(A560&lt;&gt;"", SUMIFS(Dépenses!$K:$K, Dépenses!$B:$B, A560, Dépenses!$C:$C, "OPEX"), "")</f>
        <v/>
      </c>
      <c r="R560" s="5">
        <f>IF(A560&lt;&gt;"", SUMIFS(Dépenses!$K:$K, Dépenses!$B:$B, A560, Dépenses!$C:$C, "OPEX", Dépenses!$L:$L, "Payé"), "")</f>
        <v/>
      </c>
      <c r="S560" s="5">
        <f>IF(SUM(O560,Q560)&gt;0, SUM(O560,Q560), "")</f>
        <v/>
      </c>
      <c r="T560" s="5">
        <f>IF(SUM(P560,R560)&gt;0, SUM(P560,R560), "")</f>
        <v/>
      </c>
      <c r="U560" s="5">
        <f>IF(N560&gt;0, S560-N560, "")</f>
        <v/>
      </c>
      <c r="V560" s="6">
        <f>IF(N560&gt;0, S560/N560, "")</f>
        <v/>
      </c>
      <c r="Y560" s="5" t="n"/>
      <c r="Z560" s="7">
        <f>IF(AND(Y560&gt;0,N560&gt;0), Y560/N560, "")</f>
        <v/>
      </c>
      <c r="AA560" s="7">
        <f>IF(AND(Y560&gt;0,N560&gt;0), N560/(Y560/12), "")</f>
        <v/>
      </c>
      <c r="AB560" s="5">
        <f>IF(N560&gt;0, MAX(N560-S560, 0), "")</f>
        <v/>
      </c>
      <c r="AC560" s="5">
        <f>IF(S560&gt;0, MAX(S560-T560, 0), "")</f>
        <v/>
      </c>
      <c r="AD560">
        <f>IF(V560="", "", IF(V560&gt;1, "Dépassement", IF(V560&gt;=0.9, "À surveiller", "OK")))</f>
        <v/>
      </c>
    </row>
    <row r="561">
      <c r="I561" s="4" t="n"/>
      <c r="J561" s="4" t="n"/>
      <c r="K561" s="4" t="n"/>
      <c r="L561" s="5" t="n"/>
      <c r="M561" s="5" t="n"/>
      <c r="N561" s="5">
        <f>IF(SUM(L561:M561)&gt;0, SUM(L561:M561), "")</f>
        <v/>
      </c>
      <c r="O561" s="5">
        <f>IF(A561&lt;&gt;"", SUMIFS(Dépenses!$K:$K, Dépenses!$B:$B, A561, Dépenses!$C:$C, "CAPEX"), "")</f>
        <v/>
      </c>
      <c r="P561" s="5">
        <f>IF(A561&lt;&gt;"", SUMIFS(Dépenses!$K:$K, Dépenses!$B:$B, A561, Dépenses!$C:$C, "CAPEX", Dépenses!$L:$L, "Payé"), "")</f>
        <v/>
      </c>
      <c r="Q561" s="5">
        <f>IF(A561&lt;&gt;"", SUMIFS(Dépenses!$K:$K, Dépenses!$B:$B, A561, Dépenses!$C:$C, "OPEX"), "")</f>
        <v/>
      </c>
      <c r="R561" s="5">
        <f>IF(A561&lt;&gt;"", SUMIFS(Dépenses!$K:$K, Dépenses!$B:$B, A561, Dépenses!$C:$C, "OPEX", Dépenses!$L:$L, "Payé"), "")</f>
        <v/>
      </c>
      <c r="S561" s="5">
        <f>IF(SUM(O561,Q561)&gt;0, SUM(O561,Q561), "")</f>
        <v/>
      </c>
      <c r="T561" s="5">
        <f>IF(SUM(P561,R561)&gt;0, SUM(P561,R561), "")</f>
        <v/>
      </c>
      <c r="U561" s="5">
        <f>IF(N561&gt;0, S561-N561, "")</f>
        <v/>
      </c>
      <c r="V561" s="6">
        <f>IF(N561&gt;0, S561/N561, "")</f>
        <v/>
      </c>
      <c r="Y561" s="5" t="n"/>
      <c r="Z561" s="7">
        <f>IF(AND(Y561&gt;0,N561&gt;0), Y561/N561, "")</f>
        <v/>
      </c>
      <c r="AA561" s="7">
        <f>IF(AND(Y561&gt;0,N561&gt;0), N561/(Y561/12), "")</f>
        <v/>
      </c>
      <c r="AB561" s="5">
        <f>IF(N561&gt;0, MAX(N561-S561, 0), "")</f>
        <v/>
      </c>
      <c r="AC561" s="5">
        <f>IF(S561&gt;0, MAX(S561-T561, 0), "")</f>
        <v/>
      </c>
      <c r="AD561">
        <f>IF(V561="", "", IF(V561&gt;1, "Dépassement", IF(V561&gt;=0.9, "À surveiller", "OK")))</f>
        <v/>
      </c>
    </row>
    <row r="562">
      <c r="I562" s="4" t="n"/>
      <c r="J562" s="4" t="n"/>
      <c r="K562" s="4" t="n"/>
      <c r="L562" s="5" t="n"/>
      <c r="M562" s="5" t="n"/>
      <c r="N562" s="5">
        <f>IF(SUM(L562:M562)&gt;0, SUM(L562:M562), "")</f>
        <v/>
      </c>
      <c r="O562" s="5">
        <f>IF(A562&lt;&gt;"", SUMIFS(Dépenses!$K:$K, Dépenses!$B:$B, A562, Dépenses!$C:$C, "CAPEX"), "")</f>
        <v/>
      </c>
      <c r="P562" s="5">
        <f>IF(A562&lt;&gt;"", SUMIFS(Dépenses!$K:$K, Dépenses!$B:$B, A562, Dépenses!$C:$C, "CAPEX", Dépenses!$L:$L, "Payé"), "")</f>
        <v/>
      </c>
      <c r="Q562" s="5">
        <f>IF(A562&lt;&gt;"", SUMIFS(Dépenses!$K:$K, Dépenses!$B:$B, A562, Dépenses!$C:$C, "OPEX"), "")</f>
        <v/>
      </c>
      <c r="R562" s="5">
        <f>IF(A562&lt;&gt;"", SUMIFS(Dépenses!$K:$K, Dépenses!$B:$B, A562, Dépenses!$C:$C, "OPEX", Dépenses!$L:$L, "Payé"), "")</f>
        <v/>
      </c>
      <c r="S562" s="5">
        <f>IF(SUM(O562,Q562)&gt;0, SUM(O562,Q562), "")</f>
        <v/>
      </c>
      <c r="T562" s="5">
        <f>IF(SUM(P562,R562)&gt;0, SUM(P562,R562), "")</f>
        <v/>
      </c>
      <c r="U562" s="5">
        <f>IF(N562&gt;0, S562-N562, "")</f>
        <v/>
      </c>
      <c r="V562" s="6">
        <f>IF(N562&gt;0, S562/N562, "")</f>
        <v/>
      </c>
      <c r="Y562" s="5" t="n"/>
      <c r="Z562" s="7">
        <f>IF(AND(Y562&gt;0,N562&gt;0), Y562/N562, "")</f>
        <v/>
      </c>
      <c r="AA562" s="7">
        <f>IF(AND(Y562&gt;0,N562&gt;0), N562/(Y562/12), "")</f>
        <v/>
      </c>
      <c r="AB562" s="5">
        <f>IF(N562&gt;0, MAX(N562-S562, 0), "")</f>
        <v/>
      </c>
      <c r="AC562" s="5">
        <f>IF(S562&gt;0, MAX(S562-T562, 0), "")</f>
        <v/>
      </c>
      <c r="AD562">
        <f>IF(V562="", "", IF(V562&gt;1, "Dépassement", IF(V562&gt;=0.9, "À surveiller", "OK")))</f>
        <v/>
      </c>
    </row>
    <row r="563">
      <c r="I563" s="4" t="n"/>
      <c r="J563" s="4" t="n"/>
      <c r="K563" s="4" t="n"/>
      <c r="L563" s="5" t="n"/>
      <c r="M563" s="5" t="n"/>
      <c r="N563" s="5">
        <f>IF(SUM(L563:M563)&gt;0, SUM(L563:M563), "")</f>
        <v/>
      </c>
      <c r="O563" s="5">
        <f>IF(A563&lt;&gt;"", SUMIFS(Dépenses!$K:$K, Dépenses!$B:$B, A563, Dépenses!$C:$C, "CAPEX"), "")</f>
        <v/>
      </c>
      <c r="P563" s="5">
        <f>IF(A563&lt;&gt;"", SUMIFS(Dépenses!$K:$K, Dépenses!$B:$B, A563, Dépenses!$C:$C, "CAPEX", Dépenses!$L:$L, "Payé"), "")</f>
        <v/>
      </c>
      <c r="Q563" s="5">
        <f>IF(A563&lt;&gt;"", SUMIFS(Dépenses!$K:$K, Dépenses!$B:$B, A563, Dépenses!$C:$C, "OPEX"), "")</f>
        <v/>
      </c>
      <c r="R563" s="5">
        <f>IF(A563&lt;&gt;"", SUMIFS(Dépenses!$K:$K, Dépenses!$B:$B, A563, Dépenses!$C:$C, "OPEX", Dépenses!$L:$L, "Payé"), "")</f>
        <v/>
      </c>
      <c r="S563" s="5">
        <f>IF(SUM(O563,Q563)&gt;0, SUM(O563,Q563), "")</f>
        <v/>
      </c>
      <c r="T563" s="5">
        <f>IF(SUM(P563,R563)&gt;0, SUM(P563,R563), "")</f>
        <v/>
      </c>
      <c r="U563" s="5">
        <f>IF(N563&gt;0, S563-N563, "")</f>
        <v/>
      </c>
      <c r="V563" s="6">
        <f>IF(N563&gt;0, S563/N563, "")</f>
        <v/>
      </c>
      <c r="Y563" s="5" t="n"/>
      <c r="Z563" s="7">
        <f>IF(AND(Y563&gt;0,N563&gt;0), Y563/N563, "")</f>
        <v/>
      </c>
      <c r="AA563" s="7">
        <f>IF(AND(Y563&gt;0,N563&gt;0), N563/(Y563/12), "")</f>
        <v/>
      </c>
      <c r="AB563" s="5">
        <f>IF(N563&gt;0, MAX(N563-S563, 0), "")</f>
        <v/>
      </c>
      <c r="AC563" s="5">
        <f>IF(S563&gt;0, MAX(S563-T563, 0), "")</f>
        <v/>
      </c>
      <c r="AD563">
        <f>IF(V563="", "", IF(V563&gt;1, "Dépassement", IF(V563&gt;=0.9, "À surveiller", "OK")))</f>
        <v/>
      </c>
    </row>
    <row r="564">
      <c r="I564" s="4" t="n"/>
      <c r="J564" s="4" t="n"/>
      <c r="K564" s="4" t="n"/>
      <c r="L564" s="5" t="n"/>
      <c r="M564" s="5" t="n"/>
      <c r="N564" s="5">
        <f>IF(SUM(L564:M564)&gt;0, SUM(L564:M564), "")</f>
        <v/>
      </c>
      <c r="O564" s="5">
        <f>IF(A564&lt;&gt;"", SUMIFS(Dépenses!$K:$K, Dépenses!$B:$B, A564, Dépenses!$C:$C, "CAPEX"), "")</f>
        <v/>
      </c>
      <c r="P564" s="5">
        <f>IF(A564&lt;&gt;"", SUMIFS(Dépenses!$K:$K, Dépenses!$B:$B, A564, Dépenses!$C:$C, "CAPEX", Dépenses!$L:$L, "Payé"), "")</f>
        <v/>
      </c>
      <c r="Q564" s="5">
        <f>IF(A564&lt;&gt;"", SUMIFS(Dépenses!$K:$K, Dépenses!$B:$B, A564, Dépenses!$C:$C, "OPEX"), "")</f>
        <v/>
      </c>
      <c r="R564" s="5">
        <f>IF(A564&lt;&gt;"", SUMIFS(Dépenses!$K:$K, Dépenses!$B:$B, A564, Dépenses!$C:$C, "OPEX", Dépenses!$L:$L, "Payé"), "")</f>
        <v/>
      </c>
      <c r="S564" s="5">
        <f>IF(SUM(O564,Q564)&gt;0, SUM(O564,Q564), "")</f>
        <v/>
      </c>
      <c r="T564" s="5">
        <f>IF(SUM(P564,R564)&gt;0, SUM(P564,R564), "")</f>
        <v/>
      </c>
      <c r="U564" s="5">
        <f>IF(N564&gt;0, S564-N564, "")</f>
        <v/>
      </c>
      <c r="V564" s="6">
        <f>IF(N564&gt;0, S564/N564, "")</f>
        <v/>
      </c>
      <c r="Y564" s="5" t="n"/>
      <c r="Z564" s="7">
        <f>IF(AND(Y564&gt;0,N564&gt;0), Y564/N564, "")</f>
        <v/>
      </c>
      <c r="AA564" s="7">
        <f>IF(AND(Y564&gt;0,N564&gt;0), N564/(Y564/12), "")</f>
        <v/>
      </c>
      <c r="AB564" s="5">
        <f>IF(N564&gt;0, MAX(N564-S564, 0), "")</f>
        <v/>
      </c>
      <c r="AC564" s="5">
        <f>IF(S564&gt;0, MAX(S564-T564, 0), "")</f>
        <v/>
      </c>
      <c r="AD564">
        <f>IF(V564="", "", IF(V564&gt;1, "Dépassement", IF(V564&gt;=0.9, "À surveiller", "OK")))</f>
        <v/>
      </c>
    </row>
    <row r="565">
      <c r="I565" s="4" t="n"/>
      <c r="J565" s="4" t="n"/>
      <c r="K565" s="4" t="n"/>
      <c r="L565" s="5" t="n"/>
      <c r="M565" s="5" t="n"/>
      <c r="N565" s="5">
        <f>IF(SUM(L565:M565)&gt;0, SUM(L565:M565), "")</f>
        <v/>
      </c>
      <c r="O565" s="5">
        <f>IF(A565&lt;&gt;"", SUMIFS(Dépenses!$K:$K, Dépenses!$B:$B, A565, Dépenses!$C:$C, "CAPEX"), "")</f>
        <v/>
      </c>
      <c r="P565" s="5">
        <f>IF(A565&lt;&gt;"", SUMIFS(Dépenses!$K:$K, Dépenses!$B:$B, A565, Dépenses!$C:$C, "CAPEX", Dépenses!$L:$L, "Payé"), "")</f>
        <v/>
      </c>
      <c r="Q565" s="5">
        <f>IF(A565&lt;&gt;"", SUMIFS(Dépenses!$K:$K, Dépenses!$B:$B, A565, Dépenses!$C:$C, "OPEX"), "")</f>
        <v/>
      </c>
      <c r="R565" s="5">
        <f>IF(A565&lt;&gt;"", SUMIFS(Dépenses!$K:$K, Dépenses!$B:$B, A565, Dépenses!$C:$C, "OPEX", Dépenses!$L:$L, "Payé"), "")</f>
        <v/>
      </c>
      <c r="S565" s="5">
        <f>IF(SUM(O565,Q565)&gt;0, SUM(O565,Q565), "")</f>
        <v/>
      </c>
      <c r="T565" s="5">
        <f>IF(SUM(P565,R565)&gt;0, SUM(P565,R565), "")</f>
        <v/>
      </c>
      <c r="U565" s="5">
        <f>IF(N565&gt;0, S565-N565, "")</f>
        <v/>
      </c>
      <c r="V565" s="6">
        <f>IF(N565&gt;0, S565/N565, "")</f>
        <v/>
      </c>
      <c r="Y565" s="5" t="n"/>
      <c r="Z565" s="7">
        <f>IF(AND(Y565&gt;0,N565&gt;0), Y565/N565, "")</f>
        <v/>
      </c>
      <c r="AA565" s="7">
        <f>IF(AND(Y565&gt;0,N565&gt;0), N565/(Y565/12), "")</f>
        <v/>
      </c>
      <c r="AB565" s="5">
        <f>IF(N565&gt;0, MAX(N565-S565, 0), "")</f>
        <v/>
      </c>
      <c r="AC565" s="5">
        <f>IF(S565&gt;0, MAX(S565-T565, 0), "")</f>
        <v/>
      </c>
      <c r="AD565">
        <f>IF(V565="", "", IF(V565&gt;1, "Dépassement", IF(V565&gt;=0.9, "À surveiller", "OK")))</f>
        <v/>
      </c>
    </row>
    <row r="566">
      <c r="I566" s="4" t="n"/>
      <c r="J566" s="4" t="n"/>
      <c r="K566" s="4" t="n"/>
      <c r="L566" s="5" t="n"/>
      <c r="M566" s="5" t="n"/>
      <c r="N566" s="5">
        <f>IF(SUM(L566:M566)&gt;0, SUM(L566:M566), "")</f>
        <v/>
      </c>
      <c r="O566" s="5">
        <f>IF(A566&lt;&gt;"", SUMIFS(Dépenses!$K:$K, Dépenses!$B:$B, A566, Dépenses!$C:$C, "CAPEX"), "")</f>
        <v/>
      </c>
      <c r="P566" s="5">
        <f>IF(A566&lt;&gt;"", SUMIFS(Dépenses!$K:$K, Dépenses!$B:$B, A566, Dépenses!$C:$C, "CAPEX", Dépenses!$L:$L, "Payé"), "")</f>
        <v/>
      </c>
      <c r="Q566" s="5">
        <f>IF(A566&lt;&gt;"", SUMIFS(Dépenses!$K:$K, Dépenses!$B:$B, A566, Dépenses!$C:$C, "OPEX"), "")</f>
        <v/>
      </c>
      <c r="R566" s="5">
        <f>IF(A566&lt;&gt;"", SUMIFS(Dépenses!$K:$K, Dépenses!$B:$B, A566, Dépenses!$C:$C, "OPEX", Dépenses!$L:$L, "Payé"), "")</f>
        <v/>
      </c>
      <c r="S566" s="5">
        <f>IF(SUM(O566,Q566)&gt;0, SUM(O566,Q566), "")</f>
        <v/>
      </c>
      <c r="T566" s="5">
        <f>IF(SUM(P566,R566)&gt;0, SUM(P566,R566), "")</f>
        <v/>
      </c>
      <c r="U566" s="5">
        <f>IF(N566&gt;0, S566-N566, "")</f>
        <v/>
      </c>
      <c r="V566" s="6">
        <f>IF(N566&gt;0, S566/N566, "")</f>
        <v/>
      </c>
      <c r="Y566" s="5" t="n"/>
      <c r="Z566" s="7">
        <f>IF(AND(Y566&gt;0,N566&gt;0), Y566/N566, "")</f>
        <v/>
      </c>
      <c r="AA566" s="7">
        <f>IF(AND(Y566&gt;0,N566&gt;0), N566/(Y566/12), "")</f>
        <v/>
      </c>
      <c r="AB566" s="5">
        <f>IF(N566&gt;0, MAX(N566-S566, 0), "")</f>
        <v/>
      </c>
      <c r="AC566" s="5">
        <f>IF(S566&gt;0, MAX(S566-T566, 0), "")</f>
        <v/>
      </c>
      <c r="AD566">
        <f>IF(V566="", "", IF(V566&gt;1, "Dépassement", IF(V566&gt;=0.9, "À surveiller", "OK")))</f>
        <v/>
      </c>
    </row>
    <row r="567">
      <c r="I567" s="4" t="n"/>
      <c r="J567" s="4" t="n"/>
      <c r="K567" s="4" t="n"/>
      <c r="L567" s="5" t="n"/>
      <c r="M567" s="5" t="n"/>
      <c r="N567" s="5">
        <f>IF(SUM(L567:M567)&gt;0, SUM(L567:M567), "")</f>
        <v/>
      </c>
      <c r="O567" s="5">
        <f>IF(A567&lt;&gt;"", SUMIFS(Dépenses!$K:$K, Dépenses!$B:$B, A567, Dépenses!$C:$C, "CAPEX"), "")</f>
        <v/>
      </c>
      <c r="P567" s="5">
        <f>IF(A567&lt;&gt;"", SUMIFS(Dépenses!$K:$K, Dépenses!$B:$B, A567, Dépenses!$C:$C, "CAPEX", Dépenses!$L:$L, "Payé"), "")</f>
        <v/>
      </c>
      <c r="Q567" s="5">
        <f>IF(A567&lt;&gt;"", SUMIFS(Dépenses!$K:$K, Dépenses!$B:$B, A567, Dépenses!$C:$C, "OPEX"), "")</f>
        <v/>
      </c>
      <c r="R567" s="5">
        <f>IF(A567&lt;&gt;"", SUMIFS(Dépenses!$K:$K, Dépenses!$B:$B, A567, Dépenses!$C:$C, "OPEX", Dépenses!$L:$L, "Payé"), "")</f>
        <v/>
      </c>
      <c r="S567" s="5">
        <f>IF(SUM(O567,Q567)&gt;0, SUM(O567,Q567), "")</f>
        <v/>
      </c>
      <c r="T567" s="5">
        <f>IF(SUM(P567,R567)&gt;0, SUM(P567,R567), "")</f>
        <v/>
      </c>
      <c r="U567" s="5">
        <f>IF(N567&gt;0, S567-N567, "")</f>
        <v/>
      </c>
      <c r="V567" s="6">
        <f>IF(N567&gt;0, S567/N567, "")</f>
        <v/>
      </c>
      <c r="Y567" s="5" t="n"/>
      <c r="Z567" s="7">
        <f>IF(AND(Y567&gt;0,N567&gt;0), Y567/N567, "")</f>
        <v/>
      </c>
      <c r="AA567" s="7">
        <f>IF(AND(Y567&gt;0,N567&gt;0), N567/(Y567/12), "")</f>
        <v/>
      </c>
      <c r="AB567" s="5">
        <f>IF(N567&gt;0, MAX(N567-S567, 0), "")</f>
        <v/>
      </c>
      <c r="AC567" s="5">
        <f>IF(S567&gt;0, MAX(S567-T567, 0), "")</f>
        <v/>
      </c>
      <c r="AD567">
        <f>IF(V567="", "", IF(V567&gt;1, "Dépassement", IF(V567&gt;=0.9, "À surveiller", "OK")))</f>
        <v/>
      </c>
    </row>
    <row r="568">
      <c r="I568" s="4" t="n"/>
      <c r="J568" s="4" t="n"/>
      <c r="K568" s="4" t="n"/>
      <c r="L568" s="5" t="n"/>
      <c r="M568" s="5" t="n"/>
      <c r="N568" s="5">
        <f>IF(SUM(L568:M568)&gt;0, SUM(L568:M568), "")</f>
        <v/>
      </c>
      <c r="O568" s="5">
        <f>IF(A568&lt;&gt;"", SUMIFS(Dépenses!$K:$K, Dépenses!$B:$B, A568, Dépenses!$C:$C, "CAPEX"), "")</f>
        <v/>
      </c>
      <c r="P568" s="5">
        <f>IF(A568&lt;&gt;"", SUMIFS(Dépenses!$K:$K, Dépenses!$B:$B, A568, Dépenses!$C:$C, "CAPEX", Dépenses!$L:$L, "Payé"), "")</f>
        <v/>
      </c>
      <c r="Q568" s="5">
        <f>IF(A568&lt;&gt;"", SUMIFS(Dépenses!$K:$K, Dépenses!$B:$B, A568, Dépenses!$C:$C, "OPEX"), "")</f>
        <v/>
      </c>
      <c r="R568" s="5">
        <f>IF(A568&lt;&gt;"", SUMIFS(Dépenses!$K:$K, Dépenses!$B:$B, A568, Dépenses!$C:$C, "OPEX", Dépenses!$L:$L, "Payé"), "")</f>
        <v/>
      </c>
      <c r="S568" s="5">
        <f>IF(SUM(O568,Q568)&gt;0, SUM(O568,Q568), "")</f>
        <v/>
      </c>
      <c r="T568" s="5">
        <f>IF(SUM(P568,R568)&gt;0, SUM(P568,R568), "")</f>
        <v/>
      </c>
      <c r="U568" s="5">
        <f>IF(N568&gt;0, S568-N568, "")</f>
        <v/>
      </c>
      <c r="V568" s="6">
        <f>IF(N568&gt;0, S568/N568, "")</f>
        <v/>
      </c>
      <c r="Y568" s="5" t="n"/>
      <c r="Z568" s="7">
        <f>IF(AND(Y568&gt;0,N568&gt;0), Y568/N568, "")</f>
        <v/>
      </c>
      <c r="AA568" s="7">
        <f>IF(AND(Y568&gt;0,N568&gt;0), N568/(Y568/12), "")</f>
        <v/>
      </c>
      <c r="AB568" s="5">
        <f>IF(N568&gt;0, MAX(N568-S568, 0), "")</f>
        <v/>
      </c>
      <c r="AC568" s="5">
        <f>IF(S568&gt;0, MAX(S568-T568, 0), "")</f>
        <v/>
      </c>
      <c r="AD568">
        <f>IF(V568="", "", IF(V568&gt;1, "Dépassement", IF(V568&gt;=0.9, "À surveiller", "OK")))</f>
        <v/>
      </c>
    </row>
    <row r="569">
      <c r="I569" s="4" t="n"/>
      <c r="J569" s="4" t="n"/>
      <c r="K569" s="4" t="n"/>
      <c r="L569" s="5" t="n"/>
      <c r="M569" s="5" t="n"/>
      <c r="N569" s="5">
        <f>IF(SUM(L569:M569)&gt;0, SUM(L569:M569), "")</f>
        <v/>
      </c>
      <c r="O569" s="5">
        <f>IF(A569&lt;&gt;"", SUMIFS(Dépenses!$K:$K, Dépenses!$B:$B, A569, Dépenses!$C:$C, "CAPEX"), "")</f>
        <v/>
      </c>
      <c r="P569" s="5">
        <f>IF(A569&lt;&gt;"", SUMIFS(Dépenses!$K:$K, Dépenses!$B:$B, A569, Dépenses!$C:$C, "CAPEX", Dépenses!$L:$L, "Payé"), "")</f>
        <v/>
      </c>
      <c r="Q569" s="5">
        <f>IF(A569&lt;&gt;"", SUMIFS(Dépenses!$K:$K, Dépenses!$B:$B, A569, Dépenses!$C:$C, "OPEX"), "")</f>
        <v/>
      </c>
      <c r="R569" s="5">
        <f>IF(A569&lt;&gt;"", SUMIFS(Dépenses!$K:$K, Dépenses!$B:$B, A569, Dépenses!$C:$C, "OPEX", Dépenses!$L:$L, "Payé"), "")</f>
        <v/>
      </c>
      <c r="S569" s="5">
        <f>IF(SUM(O569,Q569)&gt;0, SUM(O569,Q569), "")</f>
        <v/>
      </c>
      <c r="T569" s="5">
        <f>IF(SUM(P569,R569)&gt;0, SUM(P569,R569), "")</f>
        <v/>
      </c>
      <c r="U569" s="5">
        <f>IF(N569&gt;0, S569-N569, "")</f>
        <v/>
      </c>
      <c r="V569" s="6">
        <f>IF(N569&gt;0, S569/N569, "")</f>
        <v/>
      </c>
      <c r="Y569" s="5" t="n"/>
      <c r="Z569" s="7">
        <f>IF(AND(Y569&gt;0,N569&gt;0), Y569/N569, "")</f>
        <v/>
      </c>
      <c r="AA569" s="7">
        <f>IF(AND(Y569&gt;0,N569&gt;0), N569/(Y569/12), "")</f>
        <v/>
      </c>
      <c r="AB569" s="5">
        <f>IF(N569&gt;0, MAX(N569-S569, 0), "")</f>
        <v/>
      </c>
      <c r="AC569" s="5">
        <f>IF(S569&gt;0, MAX(S569-T569, 0), "")</f>
        <v/>
      </c>
      <c r="AD569">
        <f>IF(V569="", "", IF(V569&gt;1, "Dépassement", IF(V569&gt;=0.9, "À surveiller", "OK")))</f>
        <v/>
      </c>
    </row>
    <row r="570">
      <c r="I570" s="4" t="n"/>
      <c r="J570" s="4" t="n"/>
      <c r="K570" s="4" t="n"/>
      <c r="L570" s="5" t="n"/>
      <c r="M570" s="5" t="n"/>
      <c r="N570" s="5">
        <f>IF(SUM(L570:M570)&gt;0, SUM(L570:M570), "")</f>
        <v/>
      </c>
      <c r="O570" s="5">
        <f>IF(A570&lt;&gt;"", SUMIFS(Dépenses!$K:$K, Dépenses!$B:$B, A570, Dépenses!$C:$C, "CAPEX"), "")</f>
        <v/>
      </c>
      <c r="P570" s="5">
        <f>IF(A570&lt;&gt;"", SUMIFS(Dépenses!$K:$K, Dépenses!$B:$B, A570, Dépenses!$C:$C, "CAPEX", Dépenses!$L:$L, "Payé"), "")</f>
        <v/>
      </c>
      <c r="Q570" s="5">
        <f>IF(A570&lt;&gt;"", SUMIFS(Dépenses!$K:$K, Dépenses!$B:$B, A570, Dépenses!$C:$C, "OPEX"), "")</f>
        <v/>
      </c>
      <c r="R570" s="5">
        <f>IF(A570&lt;&gt;"", SUMIFS(Dépenses!$K:$K, Dépenses!$B:$B, A570, Dépenses!$C:$C, "OPEX", Dépenses!$L:$L, "Payé"), "")</f>
        <v/>
      </c>
      <c r="S570" s="5">
        <f>IF(SUM(O570,Q570)&gt;0, SUM(O570,Q570), "")</f>
        <v/>
      </c>
      <c r="T570" s="5">
        <f>IF(SUM(P570,R570)&gt;0, SUM(P570,R570), "")</f>
        <v/>
      </c>
      <c r="U570" s="5">
        <f>IF(N570&gt;0, S570-N570, "")</f>
        <v/>
      </c>
      <c r="V570" s="6">
        <f>IF(N570&gt;0, S570/N570, "")</f>
        <v/>
      </c>
      <c r="Y570" s="5" t="n"/>
      <c r="Z570" s="7">
        <f>IF(AND(Y570&gt;0,N570&gt;0), Y570/N570, "")</f>
        <v/>
      </c>
      <c r="AA570" s="7">
        <f>IF(AND(Y570&gt;0,N570&gt;0), N570/(Y570/12), "")</f>
        <v/>
      </c>
      <c r="AB570" s="5">
        <f>IF(N570&gt;0, MAX(N570-S570, 0), "")</f>
        <v/>
      </c>
      <c r="AC570" s="5">
        <f>IF(S570&gt;0, MAX(S570-T570, 0), "")</f>
        <v/>
      </c>
      <c r="AD570">
        <f>IF(V570="", "", IF(V570&gt;1, "Dépassement", IF(V570&gt;=0.9, "À surveiller", "OK")))</f>
        <v/>
      </c>
    </row>
    <row r="571">
      <c r="I571" s="4" t="n"/>
      <c r="J571" s="4" t="n"/>
      <c r="K571" s="4" t="n"/>
      <c r="L571" s="5" t="n"/>
      <c r="M571" s="5" t="n"/>
      <c r="N571" s="5">
        <f>IF(SUM(L571:M571)&gt;0, SUM(L571:M571), "")</f>
        <v/>
      </c>
      <c r="O571" s="5">
        <f>IF(A571&lt;&gt;"", SUMIFS(Dépenses!$K:$K, Dépenses!$B:$B, A571, Dépenses!$C:$C, "CAPEX"), "")</f>
        <v/>
      </c>
      <c r="P571" s="5">
        <f>IF(A571&lt;&gt;"", SUMIFS(Dépenses!$K:$K, Dépenses!$B:$B, A571, Dépenses!$C:$C, "CAPEX", Dépenses!$L:$L, "Payé"), "")</f>
        <v/>
      </c>
      <c r="Q571" s="5">
        <f>IF(A571&lt;&gt;"", SUMIFS(Dépenses!$K:$K, Dépenses!$B:$B, A571, Dépenses!$C:$C, "OPEX"), "")</f>
        <v/>
      </c>
      <c r="R571" s="5">
        <f>IF(A571&lt;&gt;"", SUMIFS(Dépenses!$K:$K, Dépenses!$B:$B, A571, Dépenses!$C:$C, "OPEX", Dépenses!$L:$L, "Payé"), "")</f>
        <v/>
      </c>
      <c r="S571" s="5">
        <f>IF(SUM(O571,Q571)&gt;0, SUM(O571,Q571), "")</f>
        <v/>
      </c>
      <c r="T571" s="5">
        <f>IF(SUM(P571,R571)&gt;0, SUM(P571,R571), "")</f>
        <v/>
      </c>
      <c r="U571" s="5">
        <f>IF(N571&gt;0, S571-N571, "")</f>
        <v/>
      </c>
      <c r="V571" s="6">
        <f>IF(N571&gt;0, S571/N571, "")</f>
        <v/>
      </c>
      <c r="Y571" s="5" t="n"/>
      <c r="Z571" s="7">
        <f>IF(AND(Y571&gt;0,N571&gt;0), Y571/N571, "")</f>
        <v/>
      </c>
      <c r="AA571" s="7">
        <f>IF(AND(Y571&gt;0,N571&gt;0), N571/(Y571/12), "")</f>
        <v/>
      </c>
      <c r="AB571" s="5">
        <f>IF(N571&gt;0, MAX(N571-S571, 0), "")</f>
        <v/>
      </c>
      <c r="AC571" s="5">
        <f>IF(S571&gt;0, MAX(S571-T571, 0), "")</f>
        <v/>
      </c>
      <c r="AD571">
        <f>IF(V571="", "", IF(V571&gt;1, "Dépassement", IF(V571&gt;=0.9, "À surveiller", "OK")))</f>
        <v/>
      </c>
    </row>
    <row r="572">
      <c r="I572" s="4" t="n"/>
      <c r="J572" s="4" t="n"/>
      <c r="K572" s="4" t="n"/>
      <c r="L572" s="5" t="n"/>
      <c r="M572" s="5" t="n"/>
      <c r="N572" s="5">
        <f>IF(SUM(L572:M572)&gt;0, SUM(L572:M572), "")</f>
        <v/>
      </c>
      <c r="O572" s="5">
        <f>IF(A572&lt;&gt;"", SUMIFS(Dépenses!$K:$K, Dépenses!$B:$B, A572, Dépenses!$C:$C, "CAPEX"), "")</f>
        <v/>
      </c>
      <c r="P572" s="5">
        <f>IF(A572&lt;&gt;"", SUMIFS(Dépenses!$K:$K, Dépenses!$B:$B, A572, Dépenses!$C:$C, "CAPEX", Dépenses!$L:$L, "Payé"), "")</f>
        <v/>
      </c>
      <c r="Q572" s="5">
        <f>IF(A572&lt;&gt;"", SUMIFS(Dépenses!$K:$K, Dépenses!$B:$B, A572, Dépenses!$C:$C, "OPEX"), "")</f>
        <v/>
      </c>
      <c r="R572" s="5">
        <f>IF(A572&lt;&gt;"", SUMIFS(Dépenses!$K:$K, Dépenses!$B:$B, A572, Dépenses!$C:$C, "OPEX", Dépenses!$L:$L, "Payé"), "")</f>
        <v/>
      </c>
      <c r="S572" s="5">
        <f>IF(SUM(O572,Q572)&gt;0, SUM(O572,Q572), "")</f>
        <v/>
      </c>
      <c r="T572" s="5">
        <f>IF(SUM(P572,R572)&gt;0, SUM(P572,R572), "")</f>
        <v/>
      </c>
      <c r="U572" s="5">
        <f>IF(N572&gt;0, S572-N572, "")</f>
        <v/>
      </c>
      <c r="V572" s="6">
        <f>IF(N572&gt;0, S572/N572, "")</f>
        <v/>
      </c>
      <c r="Y572" s="5" t="n"/>
      <c r="Z572" s="7">
        <f>IF(AND(Y572&gt;0,N572&gt;0), Y572/N572, "")</f>
        <v/>
      </c>
      <c r="AA572" s="7">
        <f>IF(AND(Y572&gt;0,N572&gt;0), N572/(Y572/12), "")</f>
        <v/>
      </c>
      <c r="AB572" s="5">
        <f>IF(N572&gt;0, MAX(N572-S572, 0), "")</f>
        <v/>
      </c>
      <c r="AC572" s="5">
        <f>IF(S572&gt;0, MAX(S572-T572, 0), "")</f>
        <v/>
      </c>
      <c r="AD572">
        <f>IF(V572="", "", IF(V572&gt;1, "Dépassement", IF(V572&gt;=0.9, "À surveiller", "OK")))</f>
        <v/>
      </c>
    </row>
    <row r="573">
      <c r="I573" s="4" t="n"/>
      <c r="J573" s="4" t="n"/>
      <c r="K573" s="4" t="n"/>
      <c r="L573" s="5" t="n"/>
      <c r="M573" s="5" t="n"/>
      <c r="N573" s="5">
        <f>IF(SUM(L573:M573)&gt;0, SUM(L573:M573), "")</f>
        <v/>
      </c>
      <c r="O573" s="5">
        <f>IF(A573&lt;&gt;"", SUMIFS(Dépenses!$K:$K, Dépenses!$B:$B, A573, Dépenses!$C:$C, "CAPEX"), "")</f>
        <v/>
      </c>
      <c r="P573" s="5">
        <f>IF(A573&lt;&gt;"", SUMIFS(Dépenses!$K:$K, Dépenses!$B:$B, A573, Dépenses!$C:$C, "CAPEX", Dépenses!$L:$L, "Payé"), "")</f>
        <v/>
      </c>
      <c r="Q573" s="5">
        <f>IF(A573&lt;&gt;"", SUMIFS(Dépenses!$K:$K, Dépenses!$B:$B, A573, Dépenses!$C:$C, "OPEX"), "")</f>
        <v/>
      </c>
      <c r="R573" s="5">
        <f>IF(A573&lt;&gt;"", SUMIFS(Dépenses!$K:$K, Dépenses!$B:$B, A573, Dépenses!$C:$C, "OPEX", Dépenses!$L:$L, "Payé"), "")</f>
        <v/>
      </c>
      <c r="S573" s="5">
        <f>IF(SUM(O573,Q573)&gt;0, SUM(O573,Q573), "")</f>
        <v/>
      </c>
      <c r="T573" s="5">
        <f>IF(SUM(P573,R573)&gt;0, SUM(P573,R573), "")</f>
        <v/>
      </c>
      <c r="U573" s="5">
        <f>IF(N573&gt;0, S573-N573, "")</f>
        <v/>
      </c>
      <c r="V573" s="6">
        <f>IF(N573&gt;0, S573/N573, "")</f>
        <v/>
      </c>
      <c r="Y573" s="5" t="n"/>
      <c r="Z573" s="7">
        <f>IF(AND(Y573&gt;0,N573&gt;0), Y573/N573, "")</f>
        <v/>
      </c>
      <c r="AA573" s="7">
        <f>IF(AND(Y573&gt;0,N573&gt;0), N573/(Y573/12), "")</f>
        <v/>
      </c>
      <c r="AB573" s="5">
        <f>IF(N573&gt;0, MAX(N573-S573, 0), "")</f>
        <v/>
      </c>
      <c r="AC573" s="5">
        <f>IF(S573&gt;0, MAX(S573-T573, 0), "")</f>
        <v/>
      </c>
      <c r="AD573">
        <f>IF(V573="", "", IF(V573&gt;1, "Dépassement", IF(V573&gt;=0.9, "À surveiller", "OK")))</f>
        <v/>
      </c>
    </row>
    <row r="574">
      <c r="I574" s="4" t="n"/>
      <c r="J574" s="4" t="n"/>
      <c r="K574" s="4" t="n"/>
      <c r="L574" s="5" t="n"/>
      <c r="M574" s="5" t="n"/>
      <c r="N574" s="5">
        <f>IF(SUM(L574:M574)&gt;0, SUM(L574:M574), "")</f>
        <v/>
      </c>
      <c r="O574" s="5">
        <f>IF(A574&lt;&gt;"", SUMIFS(Dépenses!$K:$K, Dépenses!$B:$B, A574, Dépenses!$C:$C, "CAPEX"), "")</f>
        <v/>
      </c>
      <c r="P574" s="5">
        <f>IF(A574&lt;&gt;"", SUMIFS(Dépenses!$K:$K, Dépenses!$B:$B, A574, Dépenses!$C:$C, "CAPEX", Dépenses!$L:$L, "Payé"), "")</f>
        <v/>
      </c>
      <c r="Q574" s="5">
        <f>IF(A574&lt;&gt;"", SUMIFS(Dépenses!$K:$K, Dépenses!$B:$B, A574, Dépenses!$C:$C, "OPEX"), "")</f>
        <v/>
      </c>
      <c r="R574" s="5">
        <f>IF(A574&lt;&gt;"", SUMIFS(Dépenses!$K:$K, Dépenses!$B:$B, A574, Dépenses!$C:$C, "OPEX", Dépenses!$L:$L, "Payé"), "")</f>
        <v/>
      </c>
      <c r="S574" s="5">
        <f>IF(SUM(O574,Q574)&gt;0, SUM(O574,Q574), "")</f>
        <v/>
      </c>
      <c r="T574" s="5">
        <f>IF(SUM(P574,R574)&gt;0, SUM(P574,R574), "")</f>
        <v/>
      </c>
      <c r="U574" s="5">
        <f>IF(N574&gt;0, S574-N574, "")</f>
        <v/>
      </c>
      <c r="V574" s="6">
        <f>IF(N574&gt;0, S574/N574, "")</f>
        <v/>
      </c>
      <c r="Y574" s="5" t="n"/>
      <c r="Z574" s="7">
        <f>IF(AND(Y574&gt;0,N574&gt;0), Y574/N574, "")</f>
        <v/>
      </c>
      <c r="AA574" s="7">
        <f>IF(AND(Y574&gt;0,N574&gt;0), N574/(Y574/12), "")</f>
        <v/>
      </c>
      <c r="AB574" s="5">
        <f>IF(N574&gt;0, MAX(N574-S574, 0), "")</f>
        <v/>
      </c>
      <c r="AC574" s="5">
        <f>IF(S574&gt;0, MAX(S574-T574, 0), "")</f>
        <v/>
      </c>
      <c r="AD574">
        <f>IF(V574="", "", IF(V574&gt;1, "Dépassement", IF(V574&gt;=0.9, "À surveiller", "OK")))</f>
        <v/>
      </c>
    </row>
    <row r="575">
      <c r="I575" s="4" t="n"/>
      <c r="J575" s="4" t="n"/>
      <c r="K575" s="4" t="n"/>
      <c r="L575" s="5" t="n"/>
      <c r="M575" s="5" t="n"/>
      <c r="N575" s="5">
        <f>IF(SUM(L575:M575)&gt;0, SUM(L575:M575), "")</f>
        <v/>
      </c>
      <c r="O575" s="5">
        <f>IF(A575&lt;&gt;"", SUMIFS(Dépenses!$K:$K, Dépenses!$B:$B, A575, Dépenses!$C:$C, "CAPEX"), "")</f>
        <v/>
      </c>
      <c r="P575" s="5">
        <f>IF(A575&lt;&gt;"", SUMIFS(Dépenses!$K:$K, Dépenses!$B:$B, A575, Dépenses!$C:$C, "CAPEX", Dépenses!$L:$L, "Payé"), "")</f>
        <v/>
      </c>
      <c r="Q575" s="5">
        <f>IF(A575&lt;&gt;"", SUMIFS(Dépenses!$K:$K, Dépenses!$B:$B, A575, Dépenses!$C:$C, "OPEX"), "")</f>
        <v/>
      </c>
      <c r="R575" s="5">
        <f>IF(A575&lt;&gt;"", SUMIFS(Dépenses!$K:$K, Dépenses!$B:$B, A575, Dépenses!$C:$C, "OPEX", Dépenses!$L:$L, "Payé"), "")</f>
        <v/>
      </c>
      <c r="S575" s="5">
        <f>IF(SUM(O575,Q575)&gt;0, SUM(O575,Q575), "")</f>
        <v/>
      </c>
      <c r="T575" s="5">
        <f>IF(SUM(P575,R575)&gt;0, SUM(P575,R575), "")</f>
        <v/>
      </c>
      <c r="U575" s="5">
        <f>IF(N575&gt;0, S575-N575, "")</f>
        <v/>
      </c>
      <c r="V575" s="6">
        <f>IF(N575&gt;0, S575/N575, "")</f>
        <v/>
      </c>
      <c r="Y575" s="5" t="n"/>
      <c r="Z575" s="7">
        <f>IF(AND(Y575&gt;0,N575&gt;0), Y575/N575, "")</f>
        <v/>
      </c>
      <c r="AA575" s="7">
        <f>IF(AND(Y575&gt;0,N575&gt;0), N575/(Y575/12), "")</f>
        <v/>
      </c>
      <c r="AB575" s="5">
        <f>IF(N575&gt;0, MAX(N575-S575, 0), "")</f>
        <v/>
      </c>
      <c r="AC575" s="5">
        <f>IF(S575&gt;0, MAX(S575-T575, 0), "")</f>
        <v/>
      </c>
      <c r="AD575">
        <f>IF(V575="", "", IF(V575&gt;1, "Dépassement", IF(V575&gt;=0.9, "À surveiller", "OK")))</f>
        <v/>
      </c>
    </row>
    <row r="576">
      <c r="I576" s="4" t="n"/>
      <c r="J576" s="4" t="n"/>
      <c r="K576" s="4" t="n"/>
      <c r="L576" s="5" t="n"/>
      <c r="M576" s="5" t="n"/>
      <c r="N576" s="5">
        <f>IF(SUM(L576:M576)&gt;0, SUM(L576:M576), "")</f>
        <v/>
      </c>
      <c r="O576" s="5">
        <f>IF(A576&lt;&gt;"", SUMIFS(Dépenses!$K:$K, Dépenses!$B:$B, A576, Dépenses!$C:$C, "CAPEX"), "")</f>
        <v/>
      </c>
      <c r="P576" s="5">
        <f>IF(A576&lt;&gt;"", SUMIFS(Dépenses!$K:$K, Dépenses!$B:$B, A576, Dépenses!$C:$C, "CAPEX", Dépenses!$L:$L, "Payé"), "")</f>
        <v/>
      </c>
      <c r="Q576" s="5">
        <f>IF(A576&lt;&gt;"", SUMIFS(Dépenses!$K:$K, Dépenses!$B:$B, A576, Dépenses!$C:$C, "OPEX"), "")</f>
        <v/>
      </c>
      <c r="R576" s="5">
        <f>IF(A576&lt;&gt;"", SUMIFS(Dépenses!$K:$K, Dépenses!$B:$B, A576, Dépenses!$C:$C, "OPEX", Dépenses!$L:$L, "Payé"), "")</f>
        <v/>
      </c>
      <c r="S576" s="5">
        <f>IF(SUM(O576,Q576)&gt;0, SUM(O576,Q576), "")</f>
        <v/>
      </c>
      <c r="T576" s="5">
        <f>IF(SUM(P576,R576)&gt;0, SUM(P576,R576), "")</f>
        <v/>
      </c>
      <c r="U576" s="5">
        <f>IF(N576&gt;0, S576-N576, "")</f>
        <v/>
      </c>
      <c r="V576" s="6">
        <f>IF(N576&gt;0, S576/N576, "")</f>
        <v/>
      </c>
      <c r="Y576" s="5" t="n"/>
      <c r="Z576" s="7">
        <f>IF(AND(Y576&gt;0,N576&gt;0), Y576/N576, "")</f>
        <v/>
      </c>
      <c r="AA576" s="7">
        <f>IF(AND(Y576&gt;0,N576&gt;0), N576/(Y576/12), "")</f>
        <v/>
      </c>
      <c r="AB576" s="5">
        <f>IF(N576&gt;0, MAX(N576-S576, 0), "")</f>
        <v/>
      </c>
      <c r="AC576" s="5">
        <f>IF(S576&gt;0, MAX(S576-T576, 0), "")</f>
        <v/>
      </c>
      <c r="AD576">
        <f>IF(V576="", "", IF(V576&gt;1, "Dépassement", IF(V576&gt;=0.9, "À surveiller", "OK")))</f>
        <v/>
      </c>
    </row>
    <row r="577">
      <c r="I577" s="4" t="n"/>
      <c r="J577" s="4" t="n"/>
      <c r="K577" s="4" t="n"/>
      <c r="L577" s="5" t="n"/>
      <c r="M577" s="5" t="n"/>
      <c r="N577" s="5">
        <f>IF(SUM(L577:M577)&gt;0, SUM(L577:M577), "")</f>
        <v/>
      </c>
      <c r="O577" s="5">
        <f>IF(A577&lt;&gt;"", SUMIFS(Dépenses!$K:$K, Dépenses!$B:$B, A577, Dépenses!$C:$C, "CAPEX"), "")</f>
        <v/>
      </c>
      <c r="P577" s="5">
        <f>IF(A577&lt;&gt;"", SUMIFS(Dépenses!$K:$K, Dépenses!$B:$B, A577, Dépenses!$C:$C, "CAPEX", Dépenses!$L:$L, "Payé"), "")</f>
        <v/>
      </c>
      <c r="Q577" s="5">
        <f>IF(A577&lt;&gt;"", SUMIFS(Dépenses!$K:$K, Dépenses!$B:$B, A577, Dépenses!$C:$C, "OPEX"), "")</f>
        <v/>
      </c>
      <c r="R577" s="5">
        <f>IF(A577&lt;&gt;"", SUMIFS(Dépenses!$K:$K, Dépenses!$B:$B, A577, Dépenses!$C:$C, "OPEX", Dépenses!$L:$L, "Payé"), "")</f>
        <v/>
      </c>
      <c r="S577" s="5">
        <f>IF(SUM(O577,Q577)&gt;0, SUM(O577,Q577), "")</f>
        <v/>
      </c>
      <c r="T577" s="5">
        <f>IF(SUM(P577,R577)&gt;0, SUM(P577,R577), "")</f>
        <v/>
      </c>
      <c r="U577" s="5">
        <f>IF(N577&gt;0, S577-N577, "")</f>
        <v/>
      </c>
      <c r="V577" s="6">
        <f>IF(N577&gt;0, S577/N577, "")</f>
        <v/>
      </c>
      <c r="Y577" s="5" t="n"/>
      <c r="Z577" s="7">
        <f>IF(AND(Y577&gt;0,N577&gt;0), Y577/N577, "")</f>
        <v/>
      </c>
      <c r="AA577" s="7">
        <f>IF(AND(Y577&gt;0,N577&gt;0), N577/(Y577/12), "")</f>
        <v/>
      </c>
      <c r="AB577" s="5">
        <f>IF(N577&gt;0, MAX(N577-S577, 0), "")</f>
        <v/>
      </c>
      <c r="AC577" s="5">
        <f>IF(S577&gt;0, MAX(S577-T577, 0), "")</f>
        <v/>
      </c>
      <c r="AD577">
        <f>IF(V577="", "", IF(V577&gt;1, "Dépassement", IF(V577&gt;=0.9, "À surveiller", "OK")))</f>
        <v/>
      </c>
    </row>
    <row r="578">
      <c r="I578" s="4" t="n"/>
      <c r="J578" s="4" t="n"/>
      <c r="K578" s="4" t="n"/>
      <c r="L578" s="5" t="n"/>
      <c r="M578" s="5" t="n"/>
      <c r="N578" s="5">
        <f>IF(SUM(L578:M578)&gt;0, SUM(L578:M578), "")</f>
        <v/>
      </c>
      <c r="O578" s="5">
        <f>IF(A578&lt;&gt;"", SUMIFS(Dépenses!$K:$K, Dépenses!$B:$B, A578, Dépenses!$C:$C, "CAPEX"), "")</f>
        <v/>
      </c>
      <c r="P578" s="5">
        <f>IF(A578&lt;&gt;"", SUMIFS(Dépenses!$K:$K, Dépenses!$B:$B, A578, Dépenses!$C:$C, "CAPEX", Dépenses!$L:$L, "Payé"), "")</f>
        <v/>
      </c>
      <c r="Q578" s="5">
        <f>IF(A578&lt;&gt;"", SUMIFS(Dépenses!$K:$K, Dépenses!$B:$B, A578, Dépenses!$C:$C, "OPEX"), "")</f>
        <v/>
      </c>
      <c r="R578" s="5">
        <f>IF(A578&lt;&gt;"", SUMIFS(Dépenses!$K:$K, Dépenses!$B:$B, A578, Dépenses!$C:$C, "OPEX", Dépenses!$L:$L, "Payé"), "")</f>
        <v/>
      </c>
      <c r="S578" s="5">
        <f>IF(SUM(O578,Q578)&gt;0, SUM(O578,Q578), "")</f>
        <v/>
      </c>
      <c r="T578" s="5">
        <f>IF(SUM(P578,R578)&gt;0, SUM(P578,R578), "")</f>
        <v/>
      </c>
      <c r="U578" s="5">
        <f>IF(N578&gt;0, S578-N578, "")</f>
        <v/>
      </c>
      <c r="V578" s="6">
        <f>IF(N578&gt;0, S578/N578, "")</f>
        <v/>
      </c>
      <c r="Y578" s="5" t="n"/>
      <c r="Z578" s="7">
        <f>IF(AND(Y578&gt;0,N578&gt;0), Y578/N578, "")</f>
        <v/>
      </c>
      <c r="AA578" s="7">
        <f>IF(AND(Y578&gt;0,N578&gt;0), N578/(Y578/12), "")</f>
        <v/>
      </c>
      <c r="AB578" s="5">
        <f>IF(N578&gt;0, MAX(N578-S578, 0), "")</f>
        <v/>
      </c>
      <c r="AC578" s="5">
        <f>IF(S578&gt;0, MAX(S578-T578, 0), "")</f>
        <v/>
      </c>
      <c r="AD578">
        <f>IF(V578="", "", IF(V578&gt;1, "Dépassement", IF(V578&gt;=0.9, "À surveiller", "OK")))</f>
        <v/>
      </c>
    </row>
    <row r="579">
      <c r="I579" s="4" t="n"/>
      <c r="J579" s="4" t="n"/>
      <c r="K579" s="4" t="n"/>
      <c r="L579" s="5" t="n"/>
      <c r="M579" s="5" t="n"/>
      <c r="N579" s="5">
        <f>IF(SUM(L579:M579)&gt;0, SUM(L579:M579), "")</f>
        <v/>
      </c>
      <c r="O579" s="5">
        <f>IF(A579&lt;&gt;"", SUMIFS(Dépenses!$K:$K, Dépenses!$B:$B, A579, Dépenses!$C:$C, "CAPEX"), "")</f>
        <v/>
      </c>
      <c r="P579" s="5">
        <f>IF(A579&lt;&gt;"", SUMIFS(Dépenses!$K:$K, Dépenses!$B:$B, A579, Dépenses!$C:$C, "CAPEX", Dépenses!$L:$L, "Payé"), "")</f>
        <v/>
      </c>
      <c r="Q579" s="5">
        <f>IF(A579&lt;&gt;"", SUMIFS(Dépenses!$K:$K, Dépenses!$B:$B, A579, Dépenses!$C:$C, "OPEX"), "")</f>
        <v/>
      </c>
      <c r="R579" s="5">
        <f>IF(A579&lt;&gt;"", SUMIFS(Dépenses!$K:$K, Dépenses!$B:$B, A579, Dépenses!$C:$C, "OPEX", Dépenses!$L:$L, "Payé"), "")</f>
        <v/>
      </c>
      <c r="S579" s="5">
        <f>IF(SUM(O579,Q579)&gt;0, SUM(O579,Q579), "")</f>
        <v/>
      </c>
      <c r="T579" s="5">
        <f>IF(SUM(P579,R579)&gt;0, SUM(P579,R579), "")</f>
        <v/>
      </c>
      <c r="U579" s="5">
        <f>IF(N579&gt;0, S579-N579, "")</f>
        <v/>
      </c>
      <c r="V579" s="6">
        <f>IF(N579&gt;0, S579/N579, "")</f>
        <v/>
      </c>
      <c r="Y579" s="5" t="n"/>
      <c r="Z579" s="7">
        <f>IF(AND(Y579&gt;0,N579&gt;0), Y579/N579, "")</f>
        <v/>
      </c>
      <c r="AA579" s="7">
        <f>IF(AND(Y579&gt;0,N579&gt;0), N579/(Y579/12), "")</f>
        <v/>
      </c>
      <c r="AB579" s="5">
        <f>IF(N579&gt;0, MAX(N579-S579, 0), "")</f>
        <v/>
      </c>
      <c r="AC579" s="5">
        <f>IF(S579&gt;0, MAX(S579-T579, 0), "")</f>
        <v/>
      </c>
      <c r="AD579">
        <f>IF(V579="", "", IF(V579&gt;1, "Dépassement", IF(V579&gt;=0.9, "À surveiller", "OK")))</f>
        <v/>
      </c>
    </row>
    <row r="580">
      <c r="I580" s="4" t="n"/>
      <c r="J580" s="4" t="n"/>
      <c r="K580" s="4" t="n"/>
      <c r="L580" s="5" t="n"/>
      <c r="M580" s="5" t="n"/>
      <c r="N580" s="5">
        <f>IF(SUM(L580:M580)&gt;0, SUM(L580:M580), "")</f>
        <v/>
      </c>
      <c r="O580" s="5">
        <f>IF(A580&lt;&gt;"", SUMIFS(Dépenses!$K:$K, Dépenses!$B:$B, A580, Dépenses!$C:$C, "CAPEX"), "")</f>
        <v/>
      </c>
      <c r="P580" s="5">
        <f>IF(A580&lt;&gt;"", SUMIFS(Dépenses!$K:$K, Dépenses!$B:$B, A580, Dépenses!$C:$C, "CAPEX", Dépenses!$L:$L, "Payé"), "")</f>
        <v/>
      </c>
      <c r="Q580" s="5">
        <f>IF(A580&lt;&gt;"", SUMIFS(Dépenses!$K:$K, Dépenses!$B:$B, A580, Dépenses!$C:$C, "OPEX"), "")</f>
        <v/>
      </c>
      <c r="R580" s="5">
        <f>IF(A580&lt;&gt;"", SUMIFS(Dépenses!$K:$K, Dépenses!$B:$B, A580, Dépenses!$C:$C, "OPEX", Dépenses!$L:$L, "Payé"), "")</f>
        <v/>
      </c>
      <c r="S580" s="5">
        <f>IF(SUM(O580,Q580)&gt;0, SUM(O580,Q580), "")</f>
        <v/>
      </c>
      <c r="T580" s="5">
        <f>IF(SUM(P580,R580)&gt;0, SUM(P580,R580), "")</f>
        <v/>
      </c>
      <c r="U580" s="5">
        <f>IF(N580&gt;0, S580-N580, "")</f>
        <v/>
      </c>
      <c r="V580" s="6">
        <f>IF(N580&gt;0, S580/N580, "")</f>
        <v/>
      </c>
      <c r="Y580" s="5" t="n"/>
      <c r="Z580" s="7">
        <f>IF(AND(Y580&gt;0,N580&gt;0), Y580/N580, "")</f>
        <v/>
      </c>
      <c r="AA580" s="7">
        <f>IF(AND(Y580&gt;0,N580&gt;0), N580/(Y580/12), "")</f>
        <v/>
      </c>
      <c r="AB580" s="5">
        <f>IF(N580&gt;0, MAX(N580-S580, 0), "")</f>
        <v/>
      </c>
      <c r="AC580" s="5">
        <f>IF(S580&gt;0, MAX(S580-T580, 0), "")</f>
        <v/>
      </c>
      <c r="AD580">
        <f>IF(V580="", "", IF(V580&gt;1, "Dépassement", IF(V580&gt;=0.9, "À surveiller", "OK")))</f>
        <v/>
      </c>
    </row>
    <row r="581">
      <c r="I581" s="4" t="n"/>
      <c r="J581" s="4" t="n"/>
      <c r="K581" s="4" t="n"/>
      <c r="L581" s="5" t="n"/>
      <c r="M581" s="5" t="n"/>
      <c r="N581" s="5">
        <f>IF(SUM(L581:M581)&gt;0, SUM(L581:M581), "")</f>
        <v/>
      </c>
      <c r="O581" s="5">
        <f>IF(A581&lt;&gt;"", SUMIFS(Dépenses!$K:$K, Dépenses!$B:$B, A581, Dépenses!$C:$C, "CAPEX"), "")</f>
        <v/>
      </c>
      <c r="P581" s="5">
        <f>IF(A581&lt;&gt;"", SUMIFS(Dépenses!$K:$K, Dépenses!$B:$B, A581, Dépenses!$C:$C, "CAPEX", Dépenses!$L:$L, "Payé"), "")</f>
        <v/>
      </c>
      <c r="Q581" s="5">
        <f>IF(A581&lt;&gt;"", SUMIFS(Dépenses!$K:$K, Dépenses!$B:$B, A581, Dépenses!$C:$C, "OPEX"), "")</f>
        <v/>
      </c>
      <c r="R581" s="5">
        <f>IF(A581&lt;&gt;"", SUMIFS(Dépenses!$K:$K, Dépenses!$B:$B, A581, Dépenses!$C:$C, "OPEX", Dépenses!$L:$L, "Payé"), "")</f>
        <v/>
      </c>
      <c r="S581" s="5">
        <f>IF(SUM(O581,Q581)&gt;0, SUM(O581,Q581), "")</f>
        <v/>
      </c>
      <c r="T581" s="5">
        <f>IF(SUM(P581,R581)&gt;0, SUM(P581,R581), "")</f>
        <v/>
      </c>
      <c r="U581" s="5">
        <f>IF(N581&gt;0, S581-N581, "")</f>
        <v/>
      </c>
      <c r="V581" s="6">
        <f>IF(N581&gt;0, S581/N581, "")</f>
        <v/>
      </c>
      <c r="Y581" s="5" t="n"/>
      <c r="Z581" s="7">
        <f>IF(AND(Y581&gt;0,N581&gt;0), Y581/N581, "")</f>
        <v/>
      </c>
      <c r="AA581" s="7">
        <f>IF(AND(Y581&gt;0,N581&gt;0), N581/(Y581/12), "")</f>
        <v/>
      </c>
      <c r="AB581" s="5">
        <f>IF(N581&gt;0, MAX(N581-S581, 0), "")</f>
        <v/>
      </c>
      <c r="AC581" s="5">
        <f>IF(S581&gt;0, MAX(S581-T581, 0), "")</f>
        <v/>
      </c>
      <c r="AD581">
        <f>IF(V581="", "", IF(V581&gt;1, "Dépassement", IF(V581&gt;=0.9, "À surveiller", "OK")))</f>
        <v/>
      </c>
    </row>
    <row r="582">
      <c r="I582" s="4" t="n"/>
      <c r="J582" s="4" t="n"/>
      <c r="K582" s="4" t="n"/>
      <c r="L582" s="5" t="n"/>
      <c r="M582" s="5" t="n"/>
      <c r="N582" s="5">
        <f>IF(SUM(L582:M582)&gt;0, SUM(L582:M582), "")</f>
        <v/>
      </c>
      <c r="O582" s="5">
        <f>IF(A582&lt;&gt;"", SUMIFS(Dépenses!$K:$K, Dépenses!$B:$B, A582, Dépenses!$C:$C, "CAPEX"), "")</f>
        <v/>
      </c>
      <c r="P582" s="5">
        <f>IF(A582&lt;&gt;"", SUMIFS(Dépenses!$K:$K, Dépenses!$B:$B, A582, Dépenses!$C:$C, "CAPEX", Dépenses!$L:$L, "Payé"), "")</f>
        <v/>
      </c>
      <c r="Q582" s="5">
        <f>IF(A582&lt;&gt;"", SUMIFS(Dépenses!$K:$K, Dépenses!$B:$B, A582, Dépenses!$C:$C, "OPEX"), "")</f>
        <v/>
      </c>
      <c r="R582" s="5">
        <f>IF(A582&lt;&gt;"", SUMIFS(Dépenses!$K:$K, Dépenses!$B:$B, A582, Dépenses!$C:$C, "OPEX", Dépenses!$L:$L, "Payé"), "")</f>
        <v/>
      </c>
      <c r="S582" s="5">
        <f>IF(SUM(O582,Q582)&gt;0, SUM(O582,Q582), "")</f>
        <v/>
      </c>
      <c r="T582" s="5">
        <f>IF(SUM(P582,R582)&gt;0, SUM(P582,R582), "")</f>
        <v/>
      </c>
      <c r="U582" s="5">
        <f>IF(N582&gt;0, S582-N582, "")</f>
        <v/>
      </c>
      <c r="V582" s="6">
        <f>IF(N582&gt;0, S582/N582, "")</f>
        <v/>
      </c>
      <c r="Y582" s="5" t="n"/>
      <c r="Z582" s="7">
        <f>IF(AND(Y582&gt;0,N582&gt;0), Y582/N582, "")</f>
        <v/>
      </c>
      <c r="AA582" s="7">
        <f>IF(AND(Y582&gt;0,N582&gt;0), N582/(Y582/12), "")</f>
        <v/>
      </c>
      <c r="AB582" s="5">
        <f>IF(N582&gt;0, MAX(N582-S582, 0), "")</f>
        <v/>
      </c>
      <c r="AC582" s="5">
        <f>IF(S582&gt;0, MAX(S582-T582, 0), "")</f>
        <v/>
      </c>
      <c r="AD582">
        <f>IF(V582="", "", IF(V582&gt;1, "Dépassement", IF(V582&gt;=0.9, "À surveiller", "OK")))</f>
        <v/>
      </c>
    </row>
    <row r="583">
      <c r="I583" s="4" t="n"/>
      <c r="J583" s="4" t="n"/>
      <c r="K583" s="4" t="n"/>
      <c r="L583" s="5" t="n"/>
      <c r="M583" s="5" t="n"/>
      <c r="N583" s="5">
        <f>IF(SUM(L583:M583)&gt;0, SUM(L583:M583), "")</f>
        <v/>
      </c>
      <c r="O583" s="5">
        <f>IF(A583&lt;&gt;"", SUMIFS(Dépenses!$K:$K, Dépenses!$B:$B, A583, Dépenses!$C:$C, "CAPEX"), "")</f>
        <v/>
      </c>
      <c r="P583" s="5">
        <f>IF(A583&lt;&gt;"", SUMIFS(Dépenses!$K:$K, Dépenses!$B:$B, A583, Dépenses!$C:$C, "CAPEX", Dépenses!$L:$L, "Payé"), "")</f>
        <v/>
      </c>
      <c r="Q583" s="5">
        <f>IF(A583&lt;&gt;"", SUMIFS(Dépenses!$K:$K, Dépenses!$B:$B, A583, Dépenses!$C:$C, "OPEX"), "")</f>
        <v/>
      </c>
      <c r="R583" s="5">
        <f>IF(A583&lt;&gt;"", SUMIFS(Dépenses!$K:$K, Dépenses!$B:$B, A583, Dépenses!$C:$C, "OPEX", Dépenses!$L:$L, "Payé"), "")</f>
        <v/>
      </c>
      <c r="S583" s="5">
        <f>IF(SUM(O583,Q583)&gt;0, SUM(O583,Q583), "")</f>
        <v/>
      </c>
      <c r="T583" s="5">
        <f>IF(SUM(P583,R583)&gt;0, SUM(P583,R583), "")</f>
        <v/>
      </c>
      <c r="U583" s="5">
        <f>IF(N583&gt;0, S583-N583, "")</f>
        <v/>
      </c>
      <c r="V583" s="6">
        <f>IF(N583&gt;0, S583/N583, "")</f>
        <v/>
      </c>
      <c r="Y583" s="5" t="n"/>
      <c r="Z583" s="7">
        <f>IF(AND(Y583&gt;0,N583&gt;0), Y583/N583, "")</f>
        <v/>
      </c>
      <c r="AA583" s="7">
        <f>IF(AND(Y583&gt;0,N583&gt;0), N583/(Y583/12), "")</f>
        <v/>
      </c>
      <c r="AB583" s="5">
        <f>IF(N583&gt;0, MAX(N583-S583, 0), "")</f>
        <v/>
      </c>
      <c r="AC583" s="5">
        <f>IF(S583&gt;0, MAX(S583-T583, 0), "")</f>
        <v/>
      </c>
      <c r="AD583">
        <f>IF(V583="", "", IF(V583&gt;1, "Dépassement", IF(V583&gt;=0.9, "À surveiller", "OK")))</f>
        <v/>
      </c>
    </row>
    <row r="584">
      <c r="I584" s="4" t="n"/>
      <c r="J584" s="4" t="n"/>
      <c r="K584" s="4" t="n"/>
      <c r="L584" s="5" t="n"/>
      <c r="M584" s="5" t="n"/>
      <c r="N584" s="5">
        <f>IF(SUM(L584:M584)&gt;0, SUM(L584:M584), "")</f>
        <v/>
      </c>
      <c r="O584" s="5">
        <f>IF(A584&lt;&gt;"", SUMIFS(Dépenses!$K:$K, Dépenses!$B:$B, A584, Dépenses!$C:$C, "CAPEX"), "")</f>
        <v/>
      </c>
      <c r="P584" s="5">
        <f>IF(A584&lt;&gt;"", SUMIFS(Dépenses!$K:$K, Dépenses!$B:$B, A584, Dépenses!$C:$C, "CAPEX", Dépenses!$L:$L, "Payé"), "")</f>
        <v/>
      </c>
      <c r="Q584" s="5">
        <f>IF(A584&lt;&gt;"", SUMIFS(Dépenses!$K:$K, Dépenses!$B:$B, A584, Dépenses!$C:$C, "OPEX"), "")</f>
        <v/>
      </c>
      <c r="R584" s="5">
        <f>IF(A584&lt;&gt;"", SUMIFS(Dépenses!$K:$K, Dépenses!$B:$B, A584, Dépenses!$C:$C, "OPEX", Dépenses!$L:$L, "Payé"), "")</f>
        <v/>
      </c>
      <c r="S584" s="5">
        <f>IF(SUM(O584,Q584)&gt;0, SUM(O584,Q584), "")</f>
        <v/>
      </c>
      <c r="T584" s="5">
        <f>IF(SUM(P584,R584)&gt;0, SUM(P584,R584), "")</f>
        <v/>
      </c>
      <c r="U584" s="5">
        <f>IF(N584&gt;0, S584-N584, "")</f>
        <v/>
      </c>
      <c r="V584" s="6">
        <f>IF(N584&gt;0, S584/N584, "")</f>
        <v/>
      </c>
      <c r="Y584" s="5" t="n"/>
      <c r="Z584" s="7">
        <f>IF(AND(Y584&gt;0,N584&gt;0), Y584/N584, "")</f>
        <v/>
      </c>
      <c r="AA584" s="7">
        <f>IF(AND(Y584&gt;0,N584&gt;0), N584/(Y584/12), "")</f>
        <v/>
      </c>
      <c r="AB584" s="5">
        <f>IF(N584&gt;0, MAX(N584-S584, 0), "")</f>
        <v/>
      </c>
      <c r="AC584" s="5">
        <f>IF(S584&gt;0, MAX(S584-T584, 0), "")</f>
        <v/>
      </c>
      <c r="AD584">
        <f>IF(V584="", "", IF(V584&gt;1, "Dépassement", IF(V584&gt;=0.9, "À surveiller", "OK")))</f>
        <v/>
      </c>
    </row>
    <row r="585">
      <c r="I585" s="4" t="n"/>
      <c r="J585" s="4" t="n"/>
      <c r="K585" s="4" t="n"/>
      <c r="L585" s="5" t="n"/>
      <c r="M585" s="5" t="n"/>
      <c r="N585" s="5">
        <f>IF(SUM(L585:M585)&gt;0, SUM(L585:M585), "")</f>
        <v/>
      </c>
      <c r="O585" s="5">
        <f>IF(A585&lt;&gt;"", SUMIFS(Dépenses!$K:$K, Dépenses!$B:$B, A585, Dépenses!$C:$C, "CAPEX"), "")</f>
        <v/>
      </c>
      <c r="P585" s="5">
        <f>IF(A585&lt;&gt;"", SUMIFS(Dépenses!$K:$K, Dépenses!$B:$B, A585, Dépenses!$C:$C, "CAPEX", Dépenses!$L:$L, "Payé"), "")</f>
        <v/>
      </c>
      <c r="Q585" s="5">
        <f>IF(A585&lt;&gt;"", SUMIFS(Dépenses!$K:$K, Dépenses!$B:$B, A585, Dépenses!$C:$C, "OPEX"), "")</f>
        <v/>
      </c>
      <c r="R585" s="5">
        <f>IF(A585&lt;&gt;"", SUMIFS(Dépenses!$K:$K, Dépenses!$B:$B, A585, Dépenses!$C:$C, "OPEX", Dépenses!$L:$L, "Payé"), "")</f>
        <v/>
      </c>
      <c r="S585" s="5">
        <f>IF(SUM(O585,Q585)&gt;0, SUM(O585,Q585), "")</f>
        <v/>
      </c>
      <c r="T585" s="5">
        <f>IF(SUM(P585,R585)&gt;0, SUM(P585,R585), "")</f>
        <v/>
      </c>
      <c r="U585" s="5">
        <f>IF(N585&gt;0, S585-N585, "")</f>
        <v/>
      </c>
      <c r="V585" s="6">
        <f>IF(N585&gt;0, S585/N585, "")</f>
        <v/>
      </c>
      <c r="Y585" s="5" t="n"/>
      <c r="Z585" s="7">
        <f>IF(AND(Y585&gt;0,N585&gt;0), Y585/N585, "")</f>
        <v/>
      </c>
      <c r="AA585" s="7">
        <f>IF(AND(Y585&gt;0,N585&gt;0), N585/(Y585/12), "")</f>
        <v/>
      </c>
      <c r="AB585" s="5">
        <f>IF(N585&gt;0, MAX(N585-S585, 0), "")</f>
        <v/>
      </c>
      <c r="AC585" s="5">
        <f>IF(S585&gt;0, MAX(S585-T585, 0), "")</f>
        <v/>
      </c>
      <c r="AD585">
        <f>IF(V585="", "", IF(V585&gt;1, "Dépassement", IF(V585&gt;=0.9, "À surveiller", "OK")))</f>
        <v/>
      </c>
    </row>
    <row r="586">
      <c r="I586" s="4" t="n"/>
      <c r="J586" s="4" t="n"/>
      <c r="K586" s="4" t="n"/>
      <c r="L586" s="5" t="n"/>
      <c r="M586" s="5" t="n"/>
      <c r="N586" s="5">
        <f>IF(SUM(L586:M586)&gt;0, SUM(L586:M586), "")</f>
        <v/>
      </c>
      <c r="O586" s="5">
        <f>IF(A586&lt;&gt;"", SUMIFS(Dépenses!$K:$K, Dépenses!$B:$B, A586, Dépenses!$C:$C, "CAPEX"), "")</f>
        <v/>
      </c>
      <c r="P586" s="5">
        <f>IF(A586&lt;&gt;"", SUMIFS(Dépenses!$K:$K, Dépenses!$B:$B, A586, Dépenses!$C:$C, "CAPEX", Dépenses!$L:$L, "Payé"), "")</f>
        <v/>
      </c>
      <c r="Q586" s="5">
        <f>IF(A586&lt;&gt;"", SUMIFS(Dépenses!$K:$K, Dépenses!$B:$B, A586, Dépenses!$C:$C, "OPEX"), "")</f>
        <v/>
      </c>
      <c r="R586" s="5">
        <f>IF(A586&lt;&gt;"", SUMIFS(Dépenses!$K:$K, Dépenses!$B:$B, A586, Dépenses!$C:$C, "OPEX", Dépenses!$L:$L, "Payé"), "")</f>
        <v/>
      </c>
      <c r="S586" s="5">
        <f>IF(SUM(O586,Q586)&gt;0, SUM(O586,Q586), "")</f>
        <v/>
      </c>
      <c r="T586" s="5">
        <f>IF(SUM(P586,R586)&gt;0, SUM(P586,R586), "")</f>
        <v/>
      </c>
      <c r="U586" s="5">
        <f>IF(N586&gt;0, S586-N586, "")</f>
        <v/>
      </c>
      <c r="V586" s="6">
        <f>IF(N586&gt;0, S586/N586, "")</f>
        <v/>
      </c>
      <c r="Y586" s="5" t="n"/>
      <c r="Z586" s="7">
        <f>IF(AND(Y586&gt;0,N586&gt;0), Y586/N586, "")</f>
        <v/>
      </c>
      <c r="AA586" s="7">
        <f>IF(AND(Y586&gt;0,N586&gt;0), N586/(Y586/12), "")</f>
        <v/>
      </c>
      <c r="AB586" s="5">
        <f>IF(N586&gt;0, MAX(N586-S586, 0), "")</f>
        <v/>
      </c>
      <c r="AC586" s="5">
        <f>IF(S586&gt;0, MAX(S586-T586, 0), "")</f>
        <v/>
      </c>
      <c r="AD586">
        <f>IF(V586="", "", IF(V586&gt;1, "Dépassement", IF(V586&gt;=0.9, "À surveiller", "OK")))</f>
        <v/>
      </c>
    </row>
    <row r="587">
      <c r="I587" s="4" t="n"/>
      <c r="J587" s="4" t="n"/>
      <c r="K587" s="4" t="n"/>
      <c r="L587" s="5" t="n"/>
      <c r="M587" s="5" t="n"/>
      <c r="N587" s="5">
        <f>IF(SUM(L587:M587)&gt;0, SUM(L587:M587), "")</f>
        <v/>
      </c>
      <c r="O587" s="5">
        <f>IF(A587&lt;&gt;"", SUMIFS(Dépenses!$K:$K, Dépenses!$B:$B, A587, Dépenses!$C:$C, "CAPEX"), "")</f>
        <v/>
      </c>
      <c r="P587" s="5">
        <f>IF(A587&lt;&gt;"", SUMIFS(Dépenses!$K:$K, Dépenses!$B:$B, A587, Dépenses!$C:$C, "CAPEX", Dépenses!$L:$L, "Payé"), "")</f>
        <v/>
      </c>
      <c r="Q587" s="5">
        <f>IF(A587&lt;&gt;"", SUMIFS(Dépenses!$K:$K, Dépenses!$B:$B, A587, Dépenses!$C:$C, "OPEX"), "")</f>
        <v/>
      </c>
      <c r="R587" s="5">
        <f>IF(A587&lt;&gt;"", SUMIFS(Dépenses!$K:$K, Dépenses!$B:$B, A587, Dépenses!$C:$C, "OPEX", Dépenses!$L:$L, "Payé"), "")</f>
        <v/>
      </c>
      <c r="S587" s="5">
        <f>IF(SUM(O587,Q587)&gt;0, SUM(O587,Q587), "")</f>
        <v/>
      </c>
      <c r="T587" s="5">
        <f>IF(SUM(P587,R587)&gt;0, SUM(P587,R587), "")</f>
        <v/>
      </c>
      <c r="U587" s="5">
        <f>IF(N587&gt;0, S587-N587, "")</f>
        <v/>
      </c>
      <c r="V587" s="6">
        <f>IF(N587&gt;0, S587/N587, "")</f>
        <v/>
      </c>
      <c r="Y587" s="5" t="n"/>
      <c r="Z587" s="7">
        <f>IF(AND(Y587&gt;0,N587&gt;0), Y587/N587, "")</f>
        <v/>
      </c>
      <c r="AA587" s="7">
        <f>IF(AND(Y587&gt;0,N587&gt;0), N587/(Y587/12), "")</f>
        <v/>
      </c>
      <c r="AB587" s="5">
        <f>IF(N587&gt;0, MAX(N587-S587, 0), "")</f>
        <v/>
      </c>
      <c r="AC587" s="5">
        <f>IF(S587&gt;0, MAX(S587-T587, 0), "")</f>
        <v/>
      </c>
      <c r="AD587">
        <f>IF(V587="", "", IF(V587&gt;1, "Dépassement", IF(V587&gt;=0.9, "À surveiller", "OK")))</f>
        <v/>
      </c>
    </row>
    <row r="588">
      <c r="I588" s="4" t="n"/>
      <c r="J588" s="4" t="n"/>
      <c r="K588" s="4" t="n"/>
      <c r="L588" s="5" t="n"/>
      <c r="M588" s="5" t="n"/>
      <c r="N588" s="5">
        <f>IF(SUM(L588:M588)&gt;0, SUM(L588:M588), "")</f>
        <v/>
      </c>
      <c r="O588" s="5">
        <f>IF(A588&lt;&gt;"", SUMIFS(Dépenses!$K:$K, Dépenses!$B:$B, A588, Dépenses!$C:$C, "CAPEX"), "")</f>
        <v/>
      </c>
      <c r="P588" s="5">
        <f>IF(A588&lt;&gt;"", SUMIFS(Dépenses!$K:$K, Dépenses!$B:$B, A588, Dépenses!$C:$C, "CAPEX", Dépenses!$L:$L, "Payé"), "")</f>
        <v/>
      </c>
      <c r="Q588" s="5">
        <f>IF(A588&lt;&gt;"", SUMIFS(Dépenses!$K:$K, Dépenses!$B:$B, A588, Dépenses!$C:$C, "OPEX"), "")</f>
        <v/>
      </c>
      <c r="R588" s="5">
        <f>IF(A588&lt;&gt;"", SUMIFS(Dépenses!$K:$K, Dépenses!$B:$B, A588, Dépenses!$C:$C, "OPEX", Dépenses!$L:$L, "Payé"), "")</f>
        <v/>
      </c>
      <c r="S588" s="5">
        <f>IF(SUM(O588,Q588)&gt;0, SUM(O588,Q588), "")</f>
        <v/>
      </c>
      <c r="T588" s="5">
        <f>IF(SUM(P588,R588)&gt;0, SUM(P588,R588), "")</f>
        <v/>
      </c>
      <c r="U588" s="5">
        <f>IF(N588&gt;0, S588-N588, "")</f>
        <v/>
      </c>
      <c r="V588" s="6">
        <f>IF(N588&gt;0, S588/N588, "")</f>
        <v/>
      </c>
      <c r="Y588" s="5" t="n"/>
      <c r="Z588" s="7">
        <f>IF(AND(Y588&gt;0,N588&gt;0), Y588/N588, "")</f>
        <v/>
      </c>
      <c r="AA588" s="7">
        <f>IF(AND(Y588&gt;0,N588&gt;0), N588/(Y588/12), "")</f>
        <v/>
      </c>
      <c r="AB588" s="5">
        <f>IF(N588&gt;0, MAX(N588-S588, 0), "")</f>
        <v/>
      </c>
      <c r="AC588" s="5">
        <f>IF(S588&gt;0, MAX(S588-T588, 0), "")</f>
        <v/>
      </c>
      <c r="AD588">
        <f>IF(V588="", "", IF(V588&gt;1, "Dépassement", IF(V588&gt;=0.9, "À surveiller", "OK")))</f>
        <v/>
      </c>
    </row>
    <row r="589">
      <c r="I589" s="4" t="n"/>
      <c r="J589" s="4" t="n"/>
      <c r="K589" s="4" t="n"/>
      <c r="L589" s="5" t="n"/>
      <c r="M589" s="5" t="n"/>
      <c r="N589" s="5">
        <f>IF(SUM(L589:M589)&gt;0, SUM(L589:M589), "")</f>
        <v/>
      </c>
      <c r="O589" s="5">
        <f>IF(A589&lt;&gt;"", SUMIFS(Dépenses!$K:$K, Dépenses!$B:$B, A589, Dépenses!$C:$C, "CAPEX"), "")</f>
        <v/>
      </c>
      <c r="P589" s="5">
        <f>IF(A589&lt;&gt;"", SUMIFS(Dépenses!$K:$K, Dépenses!$B:$B, A589, Dépenses!$C:$C, "CAPEX", Dépenses!$L:$L, "Payé"), "")</f>
        <v/>
      </c>
      <c r="Q589" s="5">
        <f>IF(A589&lt;&gt;"", SUMIFS(Dépenses!$K:$K, Dépenses!$B:$B, A589, Dépenses!$C:$C, "OPEX"), "")</f>
        <v/>
      </c>
      <c r="R589" s="5">
        <f>IF(A589&lt;&gt;"", SUMIFS(Dépenses!$K:$K, Dépenses!$B:$B, A589, Dépenses!$C:$C, "OPEX", Dépenses!$L:$L, "Payé"), "")</f>
        <v/>
      </c>
      <c r="S589" s="5">
        <f>IF(SUM(O589,Q589)&gt;0, SUM(O589,Q589), "")</f>
        <v/>
      </c>
      <c r="T589" s="5">
        <f>IF(SUM(P589,R589)&gt;0, SUM(P589,R589), "")</f>
        <v/>
      </c>
      <c r="U589" s="5">
        <f>IF(N589&gt;0, S589-N589, "")</f>
        <v/>
      </c>
      <c r="V589" s="6">
        <f>IF(N589&gt;0, S589/N589, "")</f>
        <v/>
      </c>
      <c r="Y589" s="5" t="n"/>
      <c r="Z589" s="7">
        <f>IF(AND(Y589&gt;0,N589&gt;0), Y589/N589, "")</f>
        <v/>
      </c>
      <c r="AA589" s="7">
        <f>IF(AND(Y589&gt;0,N589&gt;0), N589/(Y589/12), "")</f>
        <v/>
      </c>
      <c r="AB589" s="5">
        <f>IF(N589&gt;0, MAX(N589-S589, 0), "")</f>
        <v/>
      </c>
      <c r="AC589" s="5">
        <f>IF(S589&gt;0, MAX(S589-T589, 0), "")</f>
        <v/>
      </c>
      <c r="AD589">
        <f>IF(V589="", "", IF(V589&gt;1, "Dépassement", IF(V589&gt;=0.9, "À surveiller", "OK")))</f>
        <v/>
      </c>
    </row>
    <row r="590">
      <c r="I590" s="4" t="n"/>
      <c r="J590" s="4" t="n"/>
      <c r="K590" s="4" t="n"/>
      <c r="L590" s="5" t="n"/>
      <c r="M590" s="5" t="n"/>
      <c r="N590" s="5">
        <f>IF(SUM(L590:M590)&gt;0, SUM(L590:M590), "")</f>
        <v/>
      </c>
      <c r="O590" s="5">
        <f>IF(A590&lt;&gt;"", SUMIFS(Dépenses!$K:$K, Dépenses!$B:$B, A590, Dépenses!$C:$C, "CAPEX"), "")</f>
        <v/>
      </c>
      <c r="P590" s="5">
        <f>IF(A590&lt;&gt;"", SUMIFS(Dépenses!$K:$K, Dépenses!$B:$B, A590, Dépenses!$C:$C, "CAPEX", Dépenses!$L:$L, "Payé"), "")</f>
        <v/>
      </c>
      <c r="Q590" s="5">
        <f>IF(A590&lt;&gt;"", SUMIFS(Dépenses!$K:$K, Dépenses!$B:$B, A590, Dépenses!$C:$C, "OPEX"), "")</f>
        <v/>
      </c>
      <c r="R590" s="5">
        <f>IF(A590&lt;&gt;"", SUMIFS(Dépenses!$K:$K, Dépenses!$B:$B, A590, Dépenses!$C:$C, "OPEX", Dépenses!$L:$L, "Payé"), "")</f>
        <v/>
      </c>
      <c r="S590" s="5">
        <f>IF(SUM(O590,Q590)&gt;0, SUM(O590,Q590), "")</f>
        <v/>
      </c>
      <c r="T590" s="5">
        <f>IF(SUM(P590,R590)&gt;0, SUM(P590,R590), "")</f>
        <v/>
      </c>
      <c r="U590" s="5">
        <f>IF(N590&gt;0, S590-N590, "")</f>
        <v/>
      </c>
      <c r="V590" s="6">
        <f>IF(N590&gt;0, S590/N590, "")</f>
        <v/>
      </c>
      <c r="Y590" s="5" t="n"/>
      <c r="Z590" s="7">
        <f>IF(AND(Y590&gt;0,N590&gt;0), Y590/N590, "")</f>
        <v/>
      </c>
      <c r="AA590" s="7">
        <f>IF(AND(Y590&gt;0,N590&gt;0), N590/(Y590/12), "")</f>
        <v/>
      </c>
      <c r="AB590" s="5">
        <f>IF(N590&gt;0, MAX(N590-S590, 0), "")</f>
        <v/>
      </c>
      <c r="AC590" s="5">
        <f>IF(S590&gt;0, MAX(S590-T590, 0), "")</f>
        <v/>
      </c>
      <c r="AD590">
        <f>IF(V590="", "", IF(V590&gt;1, "Dépassement", IF(V590&gt;=0.9, "À surveiller", "OK")))</f>
        <v/>
      </c>
    </row>
    <row r="591">
      <c r="I591" s="4" t="n"/>
      <c r="J591" s="4" t="n"/>
      <c r="K591" s="4" t="n"/>
      <c r="L591" s="5" t="n"/>
      <c r="M591" s="5" t="n"/>
      <c r="N591" s="5">
        <f>IF(SUM(L591:M591)&gt;0, SUM(L591:M591), "")</f>
        <v/>
      </c>
      <c r="O591" s="5">
        <f>IF(A591&lt;&gt;"", SUMIFS(Dépenses!$K:$K, Dépenses!$B:$B, A591, Dépenses!$C:$C, "CAPEX"), "")</f>
        <v/>
      </c>
      <c r="P591" s="5">
        <f>IF(A591&lt;&gt;"", SUMIFS(Dépenses!$K:$K, Dépenses!$B:$B, A591, Dépenses!$C:$C, "CAPEX", Dépenses!$L:$L, "Payé"), "")</f>
        <v/>
      </c>
      <c r="Q591" s="5">
        <f>IF(A591&lt;&gt;"", SUMIFS(Dépenses!$K:$K, Dépenses!$B:$B, A591, Dépenses!$C:$C, "OPEX"), "")</f>
        <v/>
      </c>
      <c r="R591" s="5">
        <f>IF(A591&lt;&gt;"", SUMIFS(Dépenses!$K:$K, Dépenses!$B:$B, A591, Dépenses!$C:$C, "OPEX", Dépenses!$L:$L, "Payé"), "")</f>
        <v/>
      </c>
      <c r="S591" s="5">
        <f>IF(SUM(O591,Q591)&gt;0, SUM(O591,Q591), "")</f>
        <v/>
      </c>
      <c r="T591" s="5">
        <f>IF(SUM(P591,R591)&gt;0, SUM(P591,R591), "")</f>
        <v/>
      </c>
      <c r="U591" s="5">
        <f>IF(N591&gt;0, S591-N591, "")</f>
        <v/>
      </c>
      <c r="V591" s="6">
        <f>IF(N591&gt;0, S591/N591, "")</f>
        <v/>
      </c>
      <c r="Y591" s="5" t="n"/>
      <c r="Z591" s="7">
        <f>IF(AND(Y591&gt;0,N591&gt;0), Y591/N591, "")</f>
        <v/>
      </c>
      <c r="AA591" s="7">
        <f>IF(AND(Y591&gt;0,N591&gt;0), N591/(Y591/12), "")</f>
        <v/>
      </c>
      <c r="AB591" s="5">
        <f>IF(N591&gt;0, MAX(N591-S591, 0), "")</f>
        <v/>
      </c>
      <c r="AC591" s="5">
        <f>IF(S591&gt;0, MAX(S591-T591, 0), "")</f>
        <v/>
      </c>
      <c r="AD591">
        <f>IF(V591="", "", IF(V591&gt;1, "Dépassement", IF(V591&gt;=0.9, "À surveiller", "OK")))</f>
        <v/>
      </c>
    </row>
    <row r="592">
      <c r="I592" s="4" t="n"/>
      <c r="J592" s="4" t="n"/>
      <c r="K592" s="4" t="n"/>
      <c r="L592" s="5" t="n"/>
      <c r="M592" s="5" t="n"/>
      <c r="N592" s="5">
        <f>IF(SUM(L592:M592)&gt;0, SUM(L592:M592), "")</f>
        <v/>
      </c>
      <c r="O592" s="5">
        <f>IF(A592&lt;&gt;"", SUMIFS(Dépenses!$K:$K, Dépenses!$B:$B, A592, Dépenses!$C:$C, "CAPEX"), "")</f>
        <v/>
      </c>
      <c r="P592" s="5">
        <f>IF(A592&lt;&gt;"", SUMIFS(Dépenses!$K:$K, Dépenses!$B:$B, A592, Dépenses!$C:$C, "CAPEX", Dépenses!$L:$L, "Payé"), "")</f>
        <v/>
      </c>
      <c r="Q592" s="5">
        <f>IF(A592&lt;&gt;"", SUMIFS(Dépenses!$K:$K, Dépenses!$B:$B, A592, Dépenses!$C:$C, "OPEX"), "")</f>
        <v/>
      </c>
      <c r="R592" s="5">
        <f>IF(A592&lt;&gt;"", SUMIFS(Dépenses!$K:$K, Dépenses!$B:$B, A592, Dépenses!$C:$C, "OPEX", Dépenses!$L:$L, "Payé"), "")</f>
        <v/>
      </c>
      <c r="S592" s="5">
        <f>IF(SUM(O592,Q592)&gt;0, SUM(O592,Q592), "")</f>
        <v/>
      </c>
      <c r="T592" s="5">
        <f>IF(SUM(P592,R592)&gt;0, SUM(P592,R592), "")</f>
        <v/>
      </c>
      <c r="U592" s="5">
        <f>IF(N592&gt;0, S592-N592, "")</f>
        <v/>
      </c>
      <c r="V592" s="6">
        <f>IF(N592&gt;0, S592/N592, "")</f>
        <v/>
      </c>
      <c r="Y592" s="5" t="n"/>
      <c r="Z592" s="7">
        <f>IF(AND(Y592&gt;0,N592&gt;0), Y592/N592, "")</f>
        <v/>
      </c>
      <c r="AA592" s="7">
        <f>IF(AND(Y592&gt;0,N592&gt;0), N592/(Y592/12), "")</f>
        <v/>
      </c>
      <c r="AB592" s="5">
        <f>IF(N592&gt;0, MAX(N592-S592, 0), "")</f>
        <v/>
      </c>
      <c r="AC592" s="5">
        <f>IF(S592&gt;0, MAX(S592-T592, 0), "")</f>
        <v/>
      </c>
      <c r="AD592">
        <f>IF(V592="", "", IF(V592&gt;1, "Dépassement", IF(V592&gt;=0.9, "À surveiller", "OK")))</f>
        <v/>
      </c>
    </row>
    <row r="593">
      <c r="I593" s="4" t="n"/>
      <c r="J593" s="4" t="n"/>
      <c r="K593" s="4" t="n"/>
      <c r="L593" s="5" t="n"/>
      <c r="M593" s="5" t="n"/>
      <c r="N593" s="5">
        <f>IF(SUM(L593:M593)&gt;0, SUM(L593:M593), "")</f>
        <v/>
      </c>
      <c r="O593" s="5">
        <f>IF(A593&lt;&gt;"", SUMIFS(Dépenses!$K:$K, Dépenses!$B:$B, A593, Dépenses!$C:$C, "CAPEX"), "")</f>
        <v/>
      </c>
      <c r="P593" s="5">
        <f>IF(A593&lt;&gt;"", SUMIFS(Dépenses!$K:$K, Dépenses!$B:$B, A593, Dépenses!$C:$C, "CAPEX", Dépenses!$L:$L, "Payé"), "")</f>
        <v/>
      </c>
      <c r="Q593" s="5">
        <f>IF(A593&lt;&gt;"", SUMIFS(Dépenses!$K:$K, Dépenses!$B:$B, A593, Dépenses!$C:$C, "OPEX"), "")</f>
        <v/>
      </c>
      <c r="R593" s="5">
        <f>IF(A593&lt;&gt;"", SUMIFS(Dépenses!$K:$K, Dépenses!$B:$B, A593, Dépenses!$C:$C, "OPEX", Dépenses!$L:$L, "Payé"), "")</f>
        <v/>
      </c>
      <c r="S593" s="5">
        <f>IF(SUM(O593,Q593)&gt;0, SUM(O593,Q593), "")</f>
        <v/>
      </c>
      <c r="T593" s="5">
        <f>IF(SUM(P593,R593)&gt;0, SUM(P593,R593), "")</f>
        <v/>
      </c>
      <c r="U593" s="5">
        <f>IF(N593&gt;0, S593-N593, "")</f>
        <v/>
      </c>
      <c r="V593" s="6">
        <f>IF(N593&gt;0, S593/N593, "")</f>
        <v/>
      </c>
      <c r="Y593" s="5" t="n"/>
      <c r="Z593" s="7">
        <f>IF(AND(Y593&gt;0,N593&gt;0), Y593/N593, "")</f>
        <v/>
      </c>
      <c r="AA593" s="7">
        <f>IF(AND(Y593&gt;0,N593&gt;0), N593/(Y593/12), "")</f>
        <v/>
      </c>
      <c r="AB593" s="5">
        <f>IF(N593&gt;0, MAX(N593-S593, 0), "")</f>
        <v/>
      </c>
      <c r="AC593" s="5">
        <f>IF(S593&gt;0, MAX(S593-T593, 0), "")</f>
        <v/>
      </c>
      <c r="AD593">
        <f>IF(V593="", "", IF(V593&gt;1, "Dépassement", IF(V593&gt;=0.9, "À surveiller", "OK")))</f>
        <v/>
      </c>
    </row>
    <row r="594">
      <c r="I594" s="4" t="n"/>
      <c r="J594" s="4" t="n"/>
      <c r="K594" s="4" t="n"/>
      <c r="L594" s="5" t="n"/>
      <c r="M594" s="5" t="n"/>
      <c r="N594" s="5">
        <f>IF(SUM(L594:M594)&gt;0, SUM(L594:M594), "")</f>
        <v/>
      </c>
      <c r="O594" s="5">
        <f>IF(A594&lt;&gt;"", SUMIFS(Dépenses!$K:$K, Dépenses!$B:$B, A594, Dépenses!$C:$C, "CAPEX"), "")</f>
        <v/>
      </c>
      <c r="P594" s="5">
        <f>IF(A594&lt;&gt;"", SUMIFS(Dépenses!$K:$K, Dépenses!$B:$B, A594, Dépenses!$C:$C, "CAPEX", Dépenses!$L:$L, "Payé"), "")</f>
        <v/>
      </c>
      <c r="Q594" s="5">
        <f>IF(A594&lt;&gt;"", SUMIFS(Dépenses!$K:$K, Dépenses!$B:$B, A594, Dépenses!$C:$C, "OPEX"), "")</f>
        <v/>
      </c>
      <c r="R594" s="5">
        <f>IF(A594&lt;&gt;"", SUMIFS(Dépenses!$K:$K, Dépenses!$B:$B, A594, Dépenses!$C:$C, "OPEX", Dépenses!$L:$L, "Payé"), "")</f>
        <v/>
      </c>
      <c r="S594" s="5">
        <f>IF(SUM(O594,Q594)&gt;0, SUM(O594,Q594), "")</f>
        <v/>
      </c>
      <c r="T594" s="5">
        <f>IF(SUM(P594,R594)&gt;0, SUM(P594,R594), "")</f>
        <v/>
      </c>
      <c r="U594" s="5">
        <f>IF(N594&gt;0, S594-N594, "")</f>
        <v/>
      </c>
      <c r="V594" s="6">
        <f>IF(N594&gt;0, S594/N594, "")</f>
        <v/>
      </c>
      <c r="Y594" s="5" t="n"/>
      <c r="Z594" s="7">
        <f>IF(AND(Y594&gt;0,N594&gt;0), Y594/N594, "")</f>
        <v/>
      </c>
      <c r="AA594" s="7">
        <f>IF(AND(Y594&gt;0,N594&gt;0), N594/(Y594/12), "")</f>
        <v/>
      </c>
      <c r="AB594" s="5">
        <f>IF(N594&gt;0, MAX(N594-S594, 0), "")</f>
        <v/>
      </c>
      <c r="AC594" s="5">
        <f>IF(S594&gt;0, MAX(S594-T594, 0), "")</f>
        <v/>
      </c>
      <c r="AD594">
        <f>IF(V594="", "", IF(V594&gt;1, "Dépassement", IF(V594&gt;=0.9, "À surveiller", "OK")))</f>
        <v/>
      </c>
    </row>
    <row r="595">
      <c r="I595" s="4" t="n"/>
      <c r="J595" s="4" t="n"/>
      <c r="K595" s="4" t="n"/>
      <c r="L595" s="5" t="n"/>
      <c r="M595" s="5" t="n"/>
      <c r="N595" s="5">
        <f>IF(SUM(L595:M595)&gt;0, SUM(L595:M595), "")</f>
        <v/>
      </c>
      <c r="O595" s="5">
        <f>IF(A595&lt;&gt;"", SUMIFS(Dépenses!$K:$K, Dépenses!$B:$B, A595, Dépenses!$C:$C, "CAPEX"), "")</f>
        <v/>
      </c>
      <c r="P595" s="5">
        <f>IF(A595&lt;&gt;"", SUMIFS(Dépenses!$K:$K, Dépenses!$B:$B, A595, Dépenses!$C:$C, "CAPEX", Dépenses!$L:$L, "Payé"), "")</f>
        <v/>
      </c>
      <c r="Q595" s="5">
        <f>IF(A595&lt;&gt;"", SUMIFS(Dépenses!$K:$K, Dépenses!$B:$B, A595, Dépenses!$C:$C, "OPEX"), "")</f>
        <v/>
      </c>
      <c r="R595" s="5">
        <f>IF(A595&lt;&gt;"", SUMIFS(Dépenses!$K:$K, Dépenses!$B:$B, A595, Dépenses!$C:$C, "OPEX", Dépenses!$L:$L, "Payé"), "")</f>
        <v/>
      </c>
      <c r="S595" s="5">
        <f>IF(SUM(O595,Q595)&gt;0, SUM(O595,Q595), "")</f>
        <v/>
      </c>
      <c r="T595" s="5">
        <f>IF(SUM(P595,R595)&gt;0, SUM(P595,R595), "")</f>
        <v/>
      </c>
      <c r="U595" s="5">
        <f>IF(N595&gt;0, S595-N595, "")</f>
        <v/>
      </c>
      <c r="V595" s="6">
        <f>IF(N595&gt;0, S595/N595, "")</f>
        <v/>
      </c>
      <c r="Y595" s="5" t="n"/>
      <c r="Z595" s="7">
        <f>IF(AND(Y595&gt;0,N595&gt;0), Y595/N595, "")</f>
        <v/>
      </c>
      <c r="AA595" s="7">
        <f>IF(AND(Y595&gt;0,N595&gt;0), N595/(Y595/12), "")</f>
        <v/>
      </c>
      <c r="AB595" s="5">
        <f>IF(N595&gt;0, MAX(N595-S595, 0), "")</f>
        <v/>
      </c>
      <c r="AC595" s="5">
        <f>IF(S595&gt;0, MAX(S595-T595, 0), "")</f>
        <v/>
      </c>
      <c r="AD595">
        <f>IF(V595="", "", IF(V595&gt;1, "Dépassement", IF(V595&gt;=0.9, "À surveiller", "OK")))</f>
        <v/>
      </c>
    </row>
    <row r="596">
      <c r="I596" s="4" t="n"/>
      <c r="J596" s="4" t="n"/>
      <c r="K596" s="4" t="n"/>
      <c r="L596" s="5" t="n"/>
      <c r="M596" s="5" t="n"/>
      <c r="N596" s="5">
        <f>IF(SUM(L596:M596)&gt;0, SUM(L596:M596), "")</f>
        <v/>
      </c>
      <c r="O596" s="5">
        <f>IF(A596&lt;&gt;"", SUMIFS(Dépenses!$K:$K, Dépenses!$B:$B, A596, Dépenses!$C:$C, "CAPEX"), "")</f>
        <v/>
      </c>
      <c r="P596" s="5">
        <f>IF(A596&lt;&gt;"", SUMIFS(Dépenses!$K:$K, Dépenses!$B:$B, A596, Dépenses!$C:$C, "CAPEX", Dépenses!$L:$L, "Payé"), "")</f>
        <v/>
      </c>
      <c r="Q596" s="5">
        <f>IF(A596&lt;&gt;"", SUMIFS(Dépenses!$K:$K, Dépenses!$B:$B, A596, Dépenses!$C:$C, "OPEX"), "")</f>
        <v/>
      </c>
      <c r="R596" s="5">
        <f>IF(A596&lt;&gt;"", SUMIFS(Dépenses!$K:$K, Dépenses!$B:$B, A596, Dépenses!$C:$C, "OPEX", Dépenses!$L:$L, "Payé"), "")</f>
        <v/>
      </c>
      <c r="S596" s="5">
        <f>IF(SUM(O596,Q596)&gt;0, SUM(O596,Q596), "")</f>
        <v/>
      </c>
      <c r="T596" s="5">
        <f>IF(SUM(P596,R596)&gt;0, SUM(P596,R596), "")</f>
        <v/>
      </c>
      <c r="U596" s="5">
        <f>IF(N596&gt;0, S596-N596, "")</f>
        <v/>
      </c>
      <c r="V596" s="6">
        <f>IF(N596&gt;0, S596/N596, "")</f>
        <v/>
      </c>
      <c r="Y596" s="5" t="n"/>
      <c r="Z596" s="7">
        <f>IF(AND(Y596&gt;0,N596&gt;0), Y596/N596, "")</f>
        <v/>
      </c>
      <c r="AA596" s="7">
        <f>IF(AND(Y596&gt;0,N596&gt;0), N596/(Y596/12), "")</f>
        <v/>
      </c>
      <c r="AB596" s="5">
        <f>IF(N596&gt;0, MAX(N596-S596, 0), "")</f>
        <v/>
      </c>
      <c r="AC596" s="5">
        <f>IF(S596&gt;0, MAX(S596-T596, 0), "")</f>
        <v/>
      </c>
      <c r="AD596">
        <f>IF(V596="", "", IF(V596&gt;1, "Dépassement", IF(V596&gt;=0.9, "À surveiller", "OK")))</f>
        <v/>
      </c>
    </row>
    <row r="597">
      <c r="I597" s="4" t="n"/>
      <c r="J597" s="4" t="n"/>
      <c r="K597" s="4" t="n"/>
      <c r="L597" s="5" t="n"/>
      <c r="M597" s="5" t="n"/>
      <c r="N597" s="5">
        <f>IF(SUM(L597:M597)&gt;0, SUM(L597:M597), "")</f>
        <v/>
      </c>
      <c r="O597" s="5">
        <f>IF(A597&lt;&gt;"", SUMIFS(Dépenses!$K:$K, Dépenses!$B:$B, A597, Dépenses!$C:$C, "CAPEX"), "")</f>
        <v/>
      </c>
      <c r="P597" s="5">
        <f>IF(A597&lt;&gt;"", SUMIFS(Dépenses!$K:$K, Dépenses!$B:$B, A597, Dépenses!$C:$C, "CAPEX", Dépenses!$L:$L, "Payé"), "")</f>
        <v/>
      </c>
      <c r="Q597" s="5">
        <f>IF(A597&lt;&gt;"", SUMIFS(Dépenses!$K:$K, Dépenses!$B:$B, A597, Dépenses!$C:$C, "OPEX"), "")</f>
        <v/>
      </c>
      <c r="R597" s="5">
        <f>IF(A597&lt;&gt;"", SUMIFS(Dépenses!$K:$K, Dépenses!$B:$B, A597, Dépenses!$C:$C, "OPEX", Dépenses!$L:$L, "Payé"), "")</f>
        <v/>
      </c>
      <c r="S597" s="5">
        <f>IF(SUM(O597,Q597)&gt;0, SUM(O597,Q597), "")</f>
        <v/>
      </c>
      <c r="T597" s="5">
        <f>IF(SUM(P597,R597)&gt;0, SUM(P597,R597), "")</f>
        <v/>
      </c>
      <c r="U597" s="5">
        <f>IF(N597&gt;0, S597-N597, "")</f>
        <v/>
      </c>
      <c r="V597" s="6">
        <f>IF(N597&gt;0, S597/N597, "")</f>
        <v/>
      </c>
      <c r="Y597" s="5" t="n"/>
      <c r="Z597" s="7">
        <f>IF(AND(Y597&gt;0,N597&gt;0), Y597/N597, "")</f>
        <v/>
      </c>
      <c r="AA597" s="7">
        <f>IF(AND(Y597&gt;0,N597&gt;0), N597/(Y597/12), "")</f>
        <v/>
      </c>
      <c r="AB597" s="5">
        <f>IF(N597&gt;0, MAX(N597-S597, 0), "")</f>
        <v/>
      </c>
      <c r="AC597" s="5">
        <f>IF(S597&gt;0, MAX(S597-T597, 0), "")</f>
        <v/>
      </c>
      <c r="AD597">
        <f>IF(V597="", "", IF(V597&gt;1, "Dépassement", IF(V597&gt;=0.9, "À surveiller", "OK")))</f>
        <v/>
      </c>
    </row>
    <row r="598">
      <c r="I598" s="4" t="n"/>
      <c r="J598" s="4" t="n"/>
      <c r="K598" s="4" t="n"/>
      <c r="L598" s="5" t="n"/>
      <c r="M598" s="5" t="n"/>
      <c r="N598" s="5">
        <f>IF(SUM(L598:M598)&gt;0, SUM(L598:M598), "")</f>
        <v/>
      </c>
      <c r="O598" s="5">
        <f>IF(A598&lt;&gt;"", SUMIFS(Dépenses!$K:$K, Dépenses!$B:$B, A598, Dépenses!$C:$C, "CAPEX"), "")</f>
        <v/>
      </c>
      <c r="P598" s="5">
        <f>IF(A598&lt;&gt;"", SUMIFS(Dépenses!$K:$K, Dépenses!$B:$B, A598, Dépenses!$C:$C, "CAPEX", Dépenses!$L:$L, "Payé"), "")</f>
        <v/>
      </c>
      <c r="Q598" s="5">
        <f>IF(A598&lt;&gt;"", SUMIFS(Dépenses!$K:$K, Dépenses!$B:$B, A598, Dépenses!$C:$C, "OPEX"), "")</f>
        <v/>
      </c>
      <c r="R598" s="5">
        <f>IF(A598&lt;&gt;"", SUMIFS(Dépenses!$K:$K, Dépenses!$B:$B, A598, Dépenses!$C:$C, "OPEX", Dépenses!$L:$L, "Payé"), "")</f>
        <v/>
      </c>
      <c r="S598" s="5">
        <f>IF(SUM(O598,Q598)&gt;0, SUM(O598,Q598), "")</f>
        <v/>
      </c>
      <c r="T598" s="5">
        <f>IF(SUM(P598,R598)&gt;0, SUM(P598,R598), "")</f>
        <v/>
      </c>
      <c r="U598" s="5">
        <f>IF(N598&gt;0, S598-N598, "")</f>
        <v/>
      </c>
      <c r="V598" s="6">
        <f>IF(N598&gt;0, S598/N598, "")</f>
        <v/>
      </c>
      <c r="Y598" s="5" t="n"/>
      <c r="Z598" s="7">
        <f>IF(AND(Y598&gt;0,N598&gt;0), Y598/N598, "")</f>
        <v/>
      </c>
      <c r="AA598" s="7">
        <f>IF(AND(Y598&gt;0,N598&gt;0), N598/(Y598/12), "")</f>
        <v/>
      </c>
      <c r="AB598" s="5">
        <f>IF(N598&gt;0, MAX(N598-S598, 0), "")</f>
        <v/>
      </c>
      <c r="AC598" s="5">
        <f>IF(S598&gt;0, MAX(S598-T598, 0), "")</f>
        <v/>
      </c>
      <c r="AD598">
        <f>IF(V598="", "", IF(V598&gt;1, "Dépassement", IF(V598&gt;=0.9, "À surveiller", "OK")))</f>
        <v/>
      </c>
    </row>
    <row r="599">
      <c r="I599" s="4" t="n"/>
      <c r="J599" s="4" t="n"/>
      <c r="K599" s="4" t="n"/>
      <c r="L599" s="5" t="n"/>
      <c r="M599" s="5" t="n"/>
      <c r="N599" s="5">
        <f>IF(SUM(L599:M599)&gt;0, SUM(L599:M599), "")</f>
        <v/>
      </c>
      <c r="O599" s="5">
        <f>IF(A599&lt;&gt;"", SUMIFS(Dépenses!$K:$K, Dépenses!$B:$B, A599, Dépenses!$C:$C, "CAPEX"), "")</f>
        <v/>
      </c>
      <c r="P599" s="5">
        <f>IF(A599&lt;&gt;"", SUMIFS(Dépenses!$K:$K, Dépenses!$B:$B, A599, Dépenses!$C:$C, "CAPEX", Dépenses!$L:$L, "Payé"), "")</f>
        <v/>
      </c>
      <c r="Q599" s="5">
        <f>IF(A599&lt;&gt;"", SUMIFS(Dépenses!$K:$K, Dépenses!$B:$B, A599, Dépenses!$C:$C, "OPEX"), "")</f>
        <v/>
      </c>
      <c r="R599" s="5">
        <f>IF(A599&lt;&gt;"", SUMIFS(Dépenses!$K:$K, Dépenses!$B:$B, A599, Dépenses!$C:$C, "OPEX", Dépenses!$L:$L, "Payé"), "")</f>
        <v/>
      </c>
      <c r="S599" s="5">
        <f>IF(SUM(O599,Q599)&gt;0, SUM(O599,Q599), "")</f>
        <v/>
      </c>
      <c r="T599" s="5">
        <f>IF(SUM(P599,R599)&gt;0, SUM(P599,R599), "")</f>
        <v/>
      </c>
      <c r="U599" s="5">
        <f>IF(N599&gt;0, S599-N599, "")</f>
        <v/>
      </c>
      <c r="V599" s="6">
        <f>IF(N599&gt;0, S599/N599, "")</f>
        <v/>
      </c>
      <c r="Y599" s="5" t="n"/>
      <c r="Z599" s="7">
        <f>IF(AND(Y599&gt;0,N599&gt;0), Y599/N599, "")</f>
        <v/>
      </c>
      <c r="AA599" s="7">
        <f>IF(AND(Y599&gt;0,N599&gt;0), N599/(Y599/12), "")</f>
        <v/>
      </c>
      <c r="AB599" s="5">
        <f>IF(N599&gt;0, MAX(N599-S599, 0), "")</f>
        <v/>
      </c>
      <c r="AC599" s="5">
        <f>IF(S599&gt;0, MAX(S599-T599, 0), "")</f>
        <v/>
      </c>
      <c r="AD599">
        <f>IF(V599="", "", IF(V599&gt;1, "Dépassement", IF(V599&gt;=0.9, "À surveiller", "OK")))</f>
        <v/>
      </c>
    </row>
    <row r="600">
      <c r="I600" s="4" t="n"/>
      <c r="J600" s="4" t="n"/>
      <c r="K600" s="4" t="n"/>
      <c r="L600" s="5" t="n"/>
      <c r="M600" s="5" t="n"/>
      <c r="N600" s="5">
        <f>IF(SUM(L600:M600)&gt;0, SUM(L600:M600), "")</f>
        <v/>
      </c>
      <c r="O600" s="5">
        <f>IF(A600&lt;&gt;"", SUMIFS(Dépenses!$K:$K, Dépenses!$B:$B, A600, Dépenses!$C:$C, "CAPEX"), "")</f>
        <v/>
      </c>
      <c r="P600" s="5">
        <f>IF(A600&lt;&gt;"", SUMIFS(Dépenses!$K:$K, Dépenses!$B:$B, A600, Dépenses!$C:$C, "CAPEX", Dépenses!$L:$L, "Payé"), "")</f>
        <v/>
      </c>
      <c r="Q600" s="5">
        <f>IF(A600&lt;&gt;"", SUMIFS(Dépenses!$K:$K, Dépenses!$B:$B, A600, Dépenses!$C:$C, "OPEX"), "")</f>
        <v/>
      </c>
      <c r="R600" s="5">
        <f>IF(A600&lt;&gt;"", SUMIFS(Dépenses!$K:$K, Dépenses!$B:$B, A600, Dépenses!$C:$C, "OPEX", Dépenses!$L:$L, "Payé"), "")</f>
        <v/>
      </c>
      <c r="S600" s="5">
        <f>IF(SUM(O600,Q600)&gt;0, SUM(O600,Q600), "")</f>
        <v/>
      </c>
      <c r="T600" s="5">
        <f>IF(SUM(P600,R600)&gt;0, SUM(P600,R600), "")</f>
        <v/>
      </c>
      <c r="U600" s="5">
        <f>IF(N600&gt;0, S600-N600, "")</f>
        <v/>
      </c>
      <c r="V600" s="6">
        <f>IF(N600&gt;0, S600/N600, "")</f>
        <v/>
      </c>
      <c r="Y600" s="5" t="n"/>
      <c r="Z600" s="7">
        <f>IF(AND(Y600&gt;0,N600&gt;0), Y600/N600, "")</f>
        <v/>
      </c>
      <c r="AA600" s="7">
        <f>IF(AND(Y600&gt;0,N600&gt;0), N600/(Y600/12), "")</f>
        <v/>
      </c>
      <c r="AB600" s="5">
        <f>IF(N600&gt;0, MAX(N600-S600, 0), "")</f>
        <v/>
      </c>
      <c r="AC600" s="5">
        <f>IF(S600&gt;0, MAX(S600-T600, 0), "")</f>
        <v/>
      </c>
      <c r="AD600">
        <f>IF(V600="", "", IF(V600&gt;1, "Dépassement", IF(V600&gt;=0.9, "À surveiller", "OK")))</f>
        <v/>
      </c>
    </row>
    <row r="601">
      <c r="I601" s="4" t="n"/>
      <c r="J601" s="4" t="n"/>
      <c r="K601" s="4" t="n"/>
      <c r="L601" s="5" t="n"/>
      <c r="M601" s="5" t="n"/>
      <c r="N601" s="5">
        <f>IF(SUM(L601:M601)&gt;0, SUM(L601:M601), "")</f>
        <v/>
      </c>
      <c r="O601" s="5">
        <f>IF(A601&lt;&gt;"", SUMIFS(Dépenses!$K:$K, Dépenses!$B:$B, A601, Dépenses!$C:$C, "CAPEX"), "")</f>
        <v/>
      </c>
      <c r="P601" s="5">
        <f>IF(A601&lt;&gt;"", SUMIFS(Dépenses!$K:$K, Dépenses!$B:$B, A601, Dépenses!$C:$C, "CAPEX", Dépenses!$L:$L, "Payé"), "")</f>
        <v/>
      </c>
      <c r="Q601" s="5">
        <f>IF(A601&lt;&gt;"", SUMIFS(Dépenses!$K:$K, Dépenses!$B:$B, A601, Dépenses!$C:$C, "OPEX"), "")</f>
        <v/>
      </c>
      <c r="R601" s="5">
        <f>IF(A601&lt;&gt;"", SUMIFS(Dépenses!$K:$K, Dépenses!$B:$B, A601, Dépenses!$C:$C, "OPEX", Dépenses!$L:$L, "Payé"), "")</f>
        <v/>
      </c>
      <c r="S601" s="5">
        <f>IF(SUM(O601,Q601)&gt;0, SUM(O601,Q601), "")</f>
        <v/>
      </c>
      <c r="T601" s="5">
        <f>IF(SUM(P601,R601)&gt;0, SUM(P601,R601), "")</f>
        <v/>
      </c>
      <c r="U601" s="5">
        <f>IF(N601&gt;0, S601-N601, "")</f>
        <v/>
      </c>
      <c r="V601" s="6">
        <f>IF(N601&gt;0, S601/N601, "")</f>
        <v/>
      </c>
      <c r="Y601" s="5" t="n"/>
      <c r="Z601" s="7">
        <f>IF(AND(Y601&gt;0,N601&gt;0), Y601/N601, "")</f>
        <v/>
      </c>
      <c r="AA601" s="7">
        <f>IF(AND(Y601&gt;0,N601&gt;0), N601/(Y601/12), "")</f>
        <v/>
      </c>
      <c r="AB601" s="5">
        <f>IF(N601&gt;0, MAX(N601-S601, 0), "")</f>
        <v/>
      </c>
      <c r="AC601" s="5">
        <f>IF(S601&gt;0, MAX(S601-T601, 0), "")</f>
        <v/>
      </c>
      <c r="AD601">
        <f>IF(V601="", "", IF(V601&gt;1, "Dépassement", IF(V601&gt;=0.9, "À surveiller", "OK")))</f>
        <v/>
      </c>
    </row>
    <row r="602">
      <c r="I602" s="4" t="n"/>
      <c r="J602" s="4" t="n"/>
      <c r="K602" s="4" t="n"/>
      <c r="L602" s="5" t="n"/>
      <c r="M602" s="5" t="n"/>
      <c r="N602" s="5">
        <f>IF(SUM(L602:M602)&gt;0, SUM(L602:M602), "")</f>
        <v/>
      </c>
      <c r="O602" s="5">
        <f>IF(A602&lt;&gt;"", SUMIFS(Dépenses!$K:$K, Dépenses!$B:$B, A602, Dépenses!$C:$C, "CAPEX"), "")</f>
        <v/>
      </c>
      <c r="P602" s="5">
        <f>IF(A602&lt;&gt;"", SUMIFS(Dépenses!$K:$K, Dépenses!$B:$B, A602, Dépenses!$C:$C, "CAPEX", Dépenses!$L:$L, "Payé"), "")</f>
        <v/>
      </c>
      <c r="Q602" s="5">
        <f>IF(A602&lt;&gt;"", SUMIFS(Dépenses!$K:$K, Dépenses!$B:$B, A602, Dépenses!$C:$C, "OPEX"), "")</f>
        <v/>
      </c>
      <c r="R602" s="5">
        <f>IF(A602&lt;&gt;"", SUMIFS(Dépenses!$K:$K, Dépenses!$B:$B, A602, Dépenses!$C:$C, "OPEX", Dépenses!$L:$L, "Payé"), "")</f>
        <v/>
      </c>
      <c r="S602" s="5">
        <f>IF(SUM(O602,Q602)&gt;0, SUM(O602,Q602), "")</f>
        <v/>
      </c>
      <c r="T602" s="5">
        <f>IF(SUM(P602,R602)&gt;0, SUM(P602,R602), "")</f>
        <v/>
      </c>
      <c r="U602" s="5">
        <f>IF(N602&gt;0, S602-N602, "")</f>
        <v/>
      </c>
      <c r="V602" s="6">
        <f>IF(N602&gt;0, S602/N602, "")</f>
        <v/>
      </c>
      <c r="Y602" s="5" t="n"/>
      <c r="Z602" s="7">
        <f>IF(AND(Y602&gt;0,N602&gt;0), Y602/N602, "")</f>
        <v/>
      </c>
      <c r="AA602" s="7">
        <f>IF(AND(Y602&gt;0,N602&gt;0), N602/(Y602/12), "")</f>
        <v/>
      </c>
      <c r="AB602" s="5">
        <f>IF(N602&gt;0, MAX(N602-S602, 0), "")</f>
        <v/>
      </c>
      <c r="AC602" s="5">
        <f>IF(S602&gt;0, MAX(S602-T602, 0), "")</f>
        <v/>
      </c>
      <c r="AD602">
        <f>IF(V602="", "", IF(V602&gt;1, "Dépassement", IF(V602&gt;=0.9, "À surveiller", "OK")))</f>
        <v/>
      </c>
    </row>
    <row r="603">
      <c r="I603" s="4" t="n"/>
      <c r="J603" s="4" t="n"/>
      <c r="K603" s="4" t="n"/>
      <c r="L603" s="5" t="n"/>
      <c r="M603" s="5" t="n"/>
      <c r="N603" s="5">
        <f>IF(SUM(L603:M603)&gt;0, SUM(L603:M603), "")</f>
        <v/>
      </c>
      <c r="O603" s="5">
        <f>IF(A603&lt;&gt;"", SUMIFS(Dépenses!$K:$K, Dépenses!$B:$B, A603, Dépenses!$C:$C, "CAPEX"), "")</f>
        <v/>
      </c>
      <c r="P603" s="5">
        <f>IF(A603&lt;&gt;"", SUMIFS(Dépenses!$K:$K, Dépenses!$B:$B, A603, Dépenses!$C:$C, "CAPEX", Dépenses!$L:$L, "Payé"), "")</f>
        <v/>
      </c>
      <c r="Q603" s="5">
        <f>IF(A603&lt;&gt;"", SUMIFS(Dépenses!$K:$K, Dépenses!$B:$B, A603, Dépenses!$C:$C, "OPEX"), "")</f>
        <v/>
      </c>
      <c r="R603" s="5">
        <f>IF(A603&lt;&gt;"", SUMIFS(Dépenses!$K:$K, Dépenses!$B:$B, A603, Dépenses!$C:$C, "OPEX", Dépenses!$L:$L, "Payé"), "")</f>
        <v/>
      </c>
      <c r="S603" s="5">
        <f>IF(SUM(O603,Q603)&gt;0, SUM(O603,Q603), "")</f>
        <v/>
      </c>
      <c r="T603" s="5">
        <f>IF(SUM(P603,R603)&gt;0, SUM(P603,R603), "")</f>
        <v/>
      </c>
      <c r="U603" s="5">
        <f>IF(N603&gt;0, S603-N603, "")</f>
        <v/>
      </c>
      <c r="V603" s="6">
        <f>IF(N603&gt;0, S603/N603, "")</f>
        <v/>
      </c>
      <c r="Y603" s="5" t="n"/>
      <c r="Z603" s="7">
        <f>IF(AND(Y603&gt;0,N603&gt;0), Y603/N603, "")</f>
        <v/>
      </c>
      <c r="AA603" s="7">
        <f>IF(AND(Y603&gt;0,N603&gt;0), N603/(Y603/12), "")</f>
        <v/>
      </c>
      <c r="AB603" s="5">
        <f>IF(N603&gt;0, MAX(N603-S603, 0), "")</f>
        <v/>
      </c>
      <c r="AC603" s="5">
        <f>IF(S603&gt;0, MAX(S603-T603, 0), "")</f>
        <v/>
      </c>
      <c r="AD603">
        <f>IF(V603="", "", IF(V603&gt;1, "Dépassement", IF(V603&gt;=0.9, "À surveiller", "OK")))</f>
        <v/>
      </c>
    </row>
    <row r="604">
      <c r="I604" s="4" t="n"/>
      <c r="J604" s="4" t="n"/>
      <c r="K604" s="4" t="n"/>
      <c r="L604" s="5" t="n"/>
      <c r="M604" s="5" t="n"/>
      <c r="N604" s="5">
        <f>IF(SUM(L604:M604)&gt;0, SUM(L604:M604), "")</f>
        <v/>
      </c>
      <c r="O604" s="5">
        <f>IF(A604&lt;&gt;"", SUMIFS(Dépenses!$K:$K, Dépenses!$B:$B, A604, Dépenses!$C:$C, "CAPEX"), "")</f>
        <v/>
      </c>
      <c r="P604" s="5">
        <f>IF(A604&lt;&gt;"", SUMIFS(Dépenses!$K:$K, Dépenses!$B:$B, A604, Dépenses!$C:$C, "CAPEX", Dépenses!$L:$L, "Payé"), "")</f>
        <v/>
      </c>
      <c r="Q604" s="5">
        <f>IF(A604&lt;&gt;"", SUMIFS(Dépenses!$K:$K, Dépenses!$B:$B, A604, Dépenses!$C:$C, "OPEX"), "")</f>
        <v/>
      </c>
      <c r="R604" s="5">
        <f>IF(A604&lt;&gt;"", SUMIFS(Dépenses!$K:$K, Dépenses!$B:$B, A604, Dépenses!$C:$C, "OPEX", Dépenses!$L:$L, "Payé"), "")</f>
        <v/>
      </c>
      <c r="S604" s="5">
        <f>IF(SUM(O604,Q604)&gt;0, SUM(O604,Q604), "")</f>
        <v/>
      </c>
      <c r="T604" s="5">
        <f>IF(SUM(P604,R604)&gt;0, SUM(P604,R604), "")</f>
        <v/>
      </c>
      <c r="U604" s="5">
        <f>IF(N604&gt;0, S604-N604, "")</f>
        <v/>
      </c>
      <c r="V604" s="6">
        <f>IF(N604&gt;0, S604/N604, "")</f>
        <v/>
      </c>
      <c r="Y604" s="5" t="n"/>
      <c r="Z604" s="7">
        <f>IF(AND(Y604&gt;0,N604&gt;0), Y604/N604, "")</f>
        <v/>
      </c>
      <c r="AA604" s="7">
        <f>IF(AND(Y604&gt;0,N604&gt;0), N604/(Y604/12), "")</f>
        <v/>
      </c>
      <c r="AB604" s="5">
        <f>IF(N604&gt;0, MAX(N604-S604, 0), "")</f>
        <v/>
      </c>
      <c r="AC604" s="5">
        <f>IF(S604&gt;0, MAX(S604-T604, 0), "")</f>
        <v/>
      </c>
      <c r="AD604">
        <f>IF(V604="", "", IF(V604&gt;1, "Dépassement", IF(V604&gt;=0.9, "À surveiller", "OK")))</f>
        <v/>
      </c>
    </row>
    <row r="605">
      <c r="I605" s="4" t="n"/>
      <c r="J605" s="4" t="n"/>
      <c r="K605" s="4" t="n"/>
      <c r="L605" s="5" t="n"/>
      <c r="M605" s="5" t="n"/>
      <c r="N605" s="5">
        <f>IF(SUM(L605:M605)&gt;0, SUM(L605:M605), "")</f>
        <v/>
      </c>
      <c r="O605" s="5">
        <f>IF(A605&lt;&gt;"", SUMIFS(Dépenses!$K:$K, Dépenses!$B:$B, A605, Dépenses!$C:$C, "CAPEX"), "")</f>
        <v/>
      </c>
      <c r="P605" s="5">
        <f>IF(A605&lt;&gt;"", SUMIFS(Dépenses!$K:$K, Dépenses!$B:$B, A605, Dépenses!$C:$C, "CAPEX", Dépenses!$L:$L, "Payé"), "")</f>
        <v/>
      </c>
      <c r="Q605" s="5">
        <f>IF(A605&lt;&gt;"", SUMIFS(Dépenses!$K:$K, Dépenses!$B:$B, A605, Dépenses!$C:$C, "OPEX"), "")</f>
        <v/>
      </c>
      <c r="R605" s="5">
        <f>IF(A605&lt;&gt;"", SUMIFS(Dépenses!$K:$K, Dépenses!$B:$B, A605, Dépenses!$C:$C, "OPEX", Dépenses!$L:$L, "Payé"), "")</f>
        <v/>
      </c>
      <c r="S605" s="5">
        <f>IF(SUM(O605,Q605)&gt;0, SUM(O605,Q605), "")</f>
        <v/>
      </c>
      <c r="T605" s="5">
        <f>IF(SUM(P605,R605)&gt;0, SUM(P605,R605), "")</f>
        <v/>
      </c>
      <c r="U605" s="5">
        <f>IF(N605&gt;0, S605-N605, "")</f>
        <v/>
      </c>
      <c r="V605" s="6">
        <f>IF(N605&gt;0, S605/N605, "")</f>
        <v/>
      </c>
      <c r="Y605" s="5" t="n"/>
      <c r="Z605" s="7">
        <f>IF(AND(Y605&gt;0,N605&gt;0), Y605/N605, "")</f>
        <v/>
      </c>
      <c r="AA605" s="7">
        <f>IF(AND(Y605&gt;0,N605&gt;0), N605/(Y605/12), "")</f>
        <v/>
      </c>
      <c r="AB605" s="5">
        <f>IF(N605&gt;0, MAX(N605-S605, 0), "")</f>
        <v/>
      </c>
      <c r="AC605" s="5">
        <f>IF(S605&gt;0, MAX(S605-T605, 0), "")</f>
        <v/>
      </c>
      <c r="AD605">
        <f>IF(V605="", "", IF(V605&gt;1, "Dépassement", IF(V605&gt;=0.9, "À surveiller", "OK")))</f>
        <v/>
      </c>
    </row>
    <row r="606">
      <c r="I606" s="4" t="n"/>
      <c r="J606" s="4" t="n"/>
      <c r="K606" s="4" t="n"/>
      <c r="L606" s="5" t="n"/>
      <c r="M606" s="5" t="n"/>
      <c r="N606" s="5">
        <f>IF(SUM(L606:M606)&gt;0, SUM(L606:M606), "")</f>
        <v/>
      </c>
      <c r="O606" s="5">
        <f>IF(A606&lt;&gt;"", SUMIFS(Dépenses!$K:$K, Dépenses!$B:$B, A606, Dépenses!$C:$C, "CAPEX"), "")</f>
        <v/>
      </c>
      <c r="P606" s="5">
        <f>IF(A606&lt;&gt;"", SUMIFS(Dépenses!$K:$K, Dépenses!$B:$B, A606, Dépenses!$C:$C, "CAPEX", Dépenses!$L:$L, "Payé"), "")</f>
        <v/>
      </c>
      <c r="Q606" s="5">
        <f>IF(A606&lt;&gt;"", SUMIFS(Dépenses!$K:$K, Dépenses!$B:$B, A606, Dépenses!$C:$C, "OPEX"), "")</f>
        <v/>
      </c>
      <c r="R606" s="5">
        <f>IF(A606&lt;&gt;"", SUMIFS(Dépenses!$K:$K, Dépenses!$B:$B, A606, Dépenses!$C:$C, "OPEX", Dépenses!$L:$L, "Payé"), "")</f>
        <v/>
      </c>
      <c r="S606" s="5">
        <f>IF(SUM(O606,Q606)&gt;0, SUM(O606,Q606), "")</f>
        <v/>
      </c>
      <c r="T606" s="5">
        <f>IF(SUM(P606,R606)&gt;0, SUM(P606,R606), "")</f>
        <v/>
      </c>
      <c r="U606" s="5">
        <f>IF(N606&gt;0, S606-N606, "")</f>
        <v/>
      </c>
      <c r="V606" s="6">
        <f>IF(N606&gt;0, S606/N606, "")</f>
        <v/>
      </c>
      <c r="Y606" s="5" t="n"/>
      <c r="Z606" s="7">
        <f>IF(AND(Y606&gt;0,N606&gt;0), Y606/N606, "")</f>
        <v/>
      </c>
      <c r="AA606" s="7">
        <f>IF(AND(Y606&gt;0,N606&gt;0), N606/(Y606/12), "")</f>
        <v/>
      </c>
      <c r="AB606" s="5">
        <f>IF(N606&gt;0, MAX(N606-S606, 0), "")</f>
        <v/>
      </c>
      <c r="AC606" s="5">
        <f>IF(S606&gt;0, MAX(S606-T606, 0), "")</f>
        <v/>
      </c>
      <c r="AD606">
        <f>IF(V606="", "", IF(V606&gt;1, "Dépassement", IF(V606&gt;=0.9, "À surveiller", "OK")))</f>
        <v/>
      </c>
    </row>
    <row r="607">
      <c r="I607" s="4" t="n"/>
      <c r="J607" s="4" t="n"/>
      <c r="K607" s="4" t="n"/>
      <c r="L607" s="5" t="n"/>
      <c r="M607" s="5" t="n"/>
      <c r="N607" s="5">
        <f>IF(SUM(L607:M607)&gt;0, SUM(L607:M607), "")</f>
        <v/>
      </c>
      <c r="O607" s="5">
        <f>IF(A607&lt;&gt;"", SUMIFS(Dépenses!$K:$K, Dépenses!$B:$B, A607, Dépenses!$C:$C, "CAPEX"), "")</f>
        <v/>
      </c>
      <c r="P607" s="5">
        <f>IF(A607&lt;&gt;"", SUMIFS(Dépenses!$K:$K, Dépenses!$B:$B, A607, Dépenses!$C:$C, "CAPEX", Dépenses!$L:$L, "Payé"), "")</f>
        <v/>
      </c>
      <c r="Q607" s="5">
        <f>IF(A607&lt;&gt;"", SUMIFS(Dépenses!$K:$K, Dépenses!$B:$B, A607, Dépenses!$C:$C, "OPEX"), "")</f>
        <v/>
      </c>
      <c r="R607" s="5">
        <f>IF(A607&lt;&gt;"", SUMIFS(Dépenses!$K:$K, Dépenses!$B:$B, A607, Dépenses!$C:$C, "OPEX", Dépenses!$L:$L, "Payé"), "")</f>
        <v/>
      </c>
      <c r="S607" s="5">
        <f>IF(SUM(O607,Q607)&gt;0, SUM(O607,Q607), "")</f>
        <v/>
      </c>
      <c r="T607" s="5">
        <f>IF(SUM(P607,R607)&gt;0, SUM(P607,R607), "")</f>
        <v/>
      </c>
      <c r="U607" s="5">
        <f>IF(N607&gt;0, S607-N607, "")</f>
        <v/>
      </c>
      <c r="V607" s="6">
        <f>IF(N607&gt;0, S607/N607, "")</f>
        <v/>
      </c>
      <c r="Y607" s="5" t="n"/>
      <c r="Z607" s="7">
        <f>IF(AND(Y607&gt;0,N607&gt;0), Y607/N607, "")</f>
        <v/>
      </c>
      <c r="AA607" s="7">
        <f>IF(AND(Y607&gt;0,N607&gt;0), N607/(Y607/12), "")</f>
        <v/>
      </c>
      <c r="AB607" s="5">
        <f>IF(N607&gt;0, MAX(N607-S607, 0), "")</f>
        <v/>
      </c>
      <c r="AC607" s="5">
        <f>IF(S607&gt;0, MAX(S607-T607, 0), "")</f>
        <v/>
      </c>
      <c r="AD607">
        <f>IF(V607="", "", IF(V607&gt;1, "Dépassement", IF(V607&gt;=0.9, "À surveiller", "OK")))</f>
        <v/>
      </c>
    </row>
    <row r="608">
      <c r="I608" s="4" t="n"/>
      <c r="J608" s="4" t="n"/>
      <c r="K608" s="4" t="n"/>
      <c r="L608" s="5" t="n"/>
      <c r="M608" s="5" t="n"/>
      <c r="N608" s="5">
        <f>IF(SUM(L608:M608)&gt;0, SUM(L608:M608), "")</f>
        <v/>
      </c>
      <c r="O608" s="5">
        <f>IF(A608&lt;&gt;"", SUMIFS(Dépenses!$K:$K, Dépenses!$B:$B, A608, Dépenses!$C:$C, "CAPEX"), "")</f>
        <v/>
      </c>
      <c r="P608" s="5">
        <f>IF(A608&lt;&gt;"", SUMIFS(Dépenses!$K:$K, Dépenses!$B:$B, A608, Dépenses!$C:$C, "CAPEX", Dépenses!$L:$L, "Payé"), "")</f>
        <v/>
      </c>
      <c r="Q608" s="5">
        <f>IF(A608&lt;&gt;"", SUMIFS(Dépenses!$K:$K, Dépenses!$B:$B, A608, Dépenses!$C:$C, "OPEX"), "")</f>
        <v/>
      </c>
      <c r="R608" s="5">
        <f>IF(A608&lt;&gt;"", SUMIFS(Dépenses!$K:$K, Dépenses!$B:$B, A608, Dépenses!$C:$C, "OPEX", Dépenses!$L:$L, "Payé"), "")</f>
        <v/>
      </c>
      <c r="S608" s="5">
        <f>IF(SUM(O608,Q608)&gt;0, SUM(O608,Q608), "")</f>
        <v/>
      </c>
      <c r="T608" s="5">
        <f>IF(SUM(P608,R608)&gt;0, SUM(P608,R608), "")</f>
        <v/>
      </c>
      <c r="U608" s="5">
        <f>IF(N608&gt;0, S608-N608, "")</f>
        <v/>
      </c>
      <c r="V608" s="6">
        <f>IF(N608&gt;0, S608/N608, "")</f>
        <v/>
      </c>
      <c r="Y608" s="5" t="n"/>
      <c r="Z608" s="7">
        <f>IF(AND(Y608&gt;0,N608&gt;0), Y608/N608, "")</f>
        <v/>
      </c>
      <c r="AA608" s="7">
        <f>IF(AND(Y608&gt;0,N608&gt;0), N608/(Y608/12), "")</f>
        <v/>
      </c>
      <c r="AB608" s="5">
        <f>IF(N608&gt;0, MAX(N608-S608, 0), "")</f>
        <v/>
      </c>
      <c r="AC608" s="5">
        <f>IF(S608&gt;0, MAX(S608-T608, 0), "")</f>
        <v/>
      </c>
      <c r="AD608">
        <f>IF(V608="", "", IF(V608&gt;1, "Dépassement", IF(V608&gt;=0.9, "À surveiller", "OK")))</f>
        <v/>
      </c>
    </row>
    <row r="609">
      <c r="I609" s="4" t="n"/>
      <c r="J609" s="4" t="n"/>
      <c r="K609" s="4" t="n"/>
      <c r="L609" s="5" t="n"/>
      <c r="M609" s="5" t="n"/>
      <c r="N609" s="5">
        <f>IF(SUM(L609:M609)&gt;0, SUM(L609:M609), "")</f>
        <v/>
      </c>
      <c r="O609" s="5">
        <f>IF(A609&lt;&gt;"", SUMIFS(Dépenses!$K:$K, Dépenses!$B:$B, A609, Dépenses!$C:$C, "CAPEX"), "")</f>
        <v/>
      </c>
      <c r="P609" s="5">
        <f>IF(A609&lt;&gt;"", SUMIFS(Dépenses!$K:$K, Dépenses!$B:$B, A609, Dépenses!$C:$C, "CAPEX", Dépenses!$L:$L, "Payé"), "")</f>
        <v/>
      </c>
      <c r="Q609" s="5">
        <f>IF(A609&lt;&gt;"", SUMIFS(Dépenses!$K:$K, Dépenses!$B:$B, A609, Dépenses!$C:$C, "OPEX"), "")</f>
        <v/>
      </c>
      <c r="R609" s="5">
        <f>IF(A609&lt;&gt;"", SUMIFS(Dépenses!$K:$K, Dépenses!$B:$B, A609, Dépenses!$C:$C, "OPEX", Dépenses!$L:$L, "Payé"), "")</f>
        <v/>
      </c>
      <c r="S609" s="5">
        <f>IF(SUM(O609,Q609)&gt;0, SUM(O609,Q609), "")</f>
        <v/>
      </c>
      <c r="T609" s="5">
        <f>IF(SUM(P609,R609)&gt;0, SUM(P609,R609), "")</f>
        <v/>
      </c>
      <c r="U609" s="5">
        <f>IF(N609&gt;0, S609-N609, "")</f>
        <v/>
      </c>
      <c r="V609" s="6">
        <f>IF(N609&gt;0, S609/N609, "")</f>
        <v/>
      </c>
      <c r="Y609" s="5" t="n"/>
      <c r="Z609" s="7">
        <f>IF(AND(Y609&gt;0,N609&gt;0), Y609/N609, "")</f>
        <v/>
      </c>
      <c r="AA609" s="7">
        <f>IF(AND(Y609&gt;0,N609&gt;0), N609/(Y609/12), "")</f>
        <v/>
      </c>
      <c r="AB609" s="5">
        <f>IF(N609&gt;0, MAX(N609-S609, 0), "")</f>
        <v/>
      </c>
      <c r="AC609" s="5">
        <f>IF(S609&gt;0, MAX(S609-T609, 0), "")</f>
        <v/>
      </c>
      <c r="AD609">
        <f>IF(V609="", "", IF(V609&gt;1, "Dépassement", IF(V609&gt;=0.9, "À surveiller", "OK")))</f>
        <v/>
      </c>
    </row>
    <row r="610">
      <c r="I610" s="4" t="n"/>
      <c r="J610" s="4" t="n"/>
      <c r="K610" s="4" t="n"/>
      <c r="L610" s="5" t="n"/>
      <c r="M610" s="5" t="n"/>
      <c r="N610" s="5">
        <f>IF(SUM(L610:M610)&gt;0, SUM(L610:M610), "")</f>
        <v/>
      </c>
      <c r="O610" s="5">
        <f>IF(A610&lt;&gt;"", SUMIFS(Dépenses!$K:$K, Dépenses!$B:$B, A610, Dépenses!$C:$C, "CAPEX"), "")</f>
        <v/>
      </c>
      <c r="P610" s="5">
        <f>IF(A610&lt;&gt;"", SUMIFS(Dépenses!$K:$K, Dépenses!$B:$B, A610, Dépenses!$C:$C, "CAPEX", Dépenses!$L:$L, "Payé"), "")</f>
        <v/>
      </c>
      <c r="Q610" s="5">
        <f>IF(A610&lt;&gt;"", SUMIFS(Dépenses!$K:$K, Dépenses!$B:$B, A610, Dépenses!$C:$C, "OPEX"), "")</f>
        <v/>
      </c>
      <c r="R610" s="5">
        <f>IF(A610&lt;&gt;"", SUMIFS(Dépenses!$K:$K, Dépenses!$B:$B, A610, Dépenses!$C:$C, "OPEX", Dépenses!$L:$L, "Payé"), "")</f>
        <v/>
      </c>
      <c r="S610" s="5">
        <f>IF(SUM(O610,Q610)&gt;0, SUM(O610,Q610), "")</f>
        <v/>
      </c>
      <c r="T610" s="5">
        <f>IF(SUM(P610,R610)&gt;0, SUM(P610,R610), "")</f>
        <v/>
      </c>
      <c r="U610" s="5">
        <f>IF(N610&gt;0, S610-N610, "")</f>
        <v/>
      </c>
      <c r="V610" s="6">
        <f>IF(N610&gt;0, S610/N610, "")</f>
        <v/>
      </c>
      <c r="Y610" s="5" t="n"/>
      <c r="Z610" s="7">
        <f>IF(AND(Y610&gt;0,N610&gt;0), Y610/N610, "")</f>
        <v/>
      </c>
      <c r="AA610" s="7">
        <f>IF(AND(Y610&gt;0,N610&gt;0), N610/(Y610/12), "")</f>
        <v/>
      </c>
      <c r="AB610" s="5">
        <f>IF(N610&gt;0, MAX(N610-S610, 0), "")</f>
        <v/>
      </c>
      <c r="AC610" s="5">
        <f>IF(S610&gt;0, MAX(S610-T610, 0), "")</f>
        <v/>
      </c>
      <c r="AD610">
        <f>IF(V610="", "", IF(V610&gt;1, "Dépassement", IF(V610&gt;=0.9, "À surveiller", "OK")))</f>
        <v/>
      </c>
    </row>
    <row r="611">
      <c r="I611" s="4" t="n"/>
      <c r="J611" s="4" t="n"/>
      <c r="K611" s="4" t="n"/>
      <c r="L611" s="5" t="n"/>
      <c r="M611" s="5" t="n"/>
      <c r="N611" s="5">
        <f>IF(SUM(L611:M611)&gt;0, SUM(L611:M611), "")</f>
        <v/>
      </c>
      <c r="O611" s="5">
        <f>IF(A611&lt;&gt;"", SUMIFS(Dépenses!$K:$K, Dépenses!$B:$B, A611, Dépenses!$C:$C, "CAPEX"), "")</f>
        <v/>
      </c>
      <c r="P611" s="5">
        <f>IF(A611&lt;&gt;"", SUMIFS(Dépenses!$K:$K, Dépenses!$B:$B, A611, Dépenses!$C:$C, "CAPEX", Dépenses!$L:$L, "Payé"), "")</f>
        <v/>
      </c>
      <c r="Q611" s="5">
        <f>IF(A611&lt;&gt;"", SUMIFS(Dépenses!$K:$K, Dépenses!$B:$B, A611, Dépenses!$C:$C, "OPEX"), "")</f>
        <v/>
      </c>
      <c r="R611" s="5">
        <f>IF(A611&lt;&gt;"", SUMIFS(Dépenses!$K:$K, Dépenses!$B:$B, A611, Dépenses!$C:$C, "OPEX", Dépenses!$L:$L, "Payé"), "")</f>
        <v/>
      </c>
      <c r="S611" s="5">
        <f>IF(SUM(O611,Q611)&gt;0, SUM(O611,Q611), "")</f>
        <v/>
      </c>
      <c r="T611" s="5">
        <f>IF(SUM(P611,R611)&gt;0, SUM(P611,R611), "")</f>
        <v/>
      </c>
      <c r="U611" s="5">
        <f>IF(N611&gt;0, S611-N611, "")</f>
        <v/>
      </c>
      <c r="V611" s="6">
        <f>IF(N611&gt;0, S611/N611, "")</f>
        <v/>
      </c>
      <c r="Y611" s="5" t="n"/>
      <c r="Z611" s="7">
        <f>IF(AND(Y611&gt;0,N611&gt;0), Y611/N611, "")</f>
        <v/>
      </c>
      <c r="AA611" s="7">
        <f>IF(AND(Y611&gt;0,N611&gt;0), N611/(Y611/12), "")</f>
        <v/>
      </c>
      <c r="AB611" s="5">
        <f>IF(N611&gt;0, MAX(N611-S611, 0), "")</f>
        <v/>
      </c>
      <c r="AC611" s="5">
        <f>IF(S611&gt;0, MAX(S611-T611, 0), "")</f>
        <v/>
      </c>
      <c r="AD611">
        <f>IF(V611="", "", IF(V611&gt;1, "Dépassement", IF(V611&gt;=0.9, "À surveiller", "OK")))</f>
        <v/>
      </c>
    </row>
    <row r="612">
      <c r="I612" s="4" t="n"/>
      <c r="J612" s="4" t="n"/>
      <c r="K612" s="4" t="n"/>
      <c r="L612" s="5" t="n"/>
      <c r="M612" s="5" t="n"/>
      <c r="N612" s="5">
        <f>IF(SUM(L612:M612)&gt;0, SUM(L612:M612), "")</f>
        <v/>
      </c>
      <c r="O612" s="5">
        <f>IF(A612&lt;&gt;"", SUMIFS(Dépenses!$K:$K, Dépenses!$B:$B, A612, Dépenses!$C:$C, "CAPEX"), "")</f>
        <v/>
      </c>
      <c r="P612" s="5">
        <f>IF(A612&lt;&gt;"", SUMIFS(Dépenses!$K:$K, Dépenses!$B:$B, A612, Dépenses!$C:$C, "CAPEX", Dépenses!$L:$L, "Payé"), "")</f>
        <v/>
      </c>
      <c r="Q612" s="5">
        <f>IF(A612&lt;&gt;"", SUMIFS(Dépenses!$K:$K, Dépenses!$B:$B, A612, Dépenses!$C:$C, "OPEX"), "")</f>
        <v/>
      </c>
      <c r="R612" s="5">
        <f>IF(A612&lt;&gt;"", SUMIFS(Dépenses!$K:$K, Dépenses!$B:$B, A612, Dépenses!$C:$C, "OPEX", Dépenses!$L:$L, "Payé"), "")</f>
        <v/>
      </c>
      <c r="S612" s="5">
        <f>IF(SUM(O612,Q612)&gt;0, SUM(O612,Q612), "")</f>
        <v/>
      </c>
      <c r="T612" s="5">
        <f>IF(SUM(P612,R612)&gt;0, SUM(P612,R612), "")</f>
        <v/>
      </c>
      <c r="U612" s="5">
        <f>IF(N612&gt;0, S612-N612, "")</f>
        <v/>
      </c>
      <c r="V612" s="6">
        <f>IF(N612&gt;0, S612/N612, "")</f>
        <v/>
      </c>
      <c r="Y612" s="5" t="n"/>
      <c r="Z612" s="7">
        <f>IF(AND(Y612&gt;0,N612&gt;0), Y612/N612, "")</f>
        <v/>
      </c>
      <c r="AA612" s="7">
        <f>IF(AND(Y612&gt;0,N612&gt;0), N612/(Y612/12), "")</f>
        <v/>
      </c>
      <c r="AB612" s="5">
        <f>IF(N612&gt;0, MAX(N612-S612, 0), "")</f>
        <v/>
      </c>
      <c r="AC612" s="5">
        <f>IF(S612&gt;0, MAX(S612-T612, 0), "")</f>
        <v/>
      </c>
      <c r="AD612">
        <f>IF(V612="", "", IF(V612&gt;1, "Dépassement", IF(V612&gt;=0.9, "À surveiller", "OK")))</f>
        <v/>
      </c>
    </row>
    <row r="613">
      <c r="I613" s="4" t="n"/>
      <c r="J613" s="4" t="n"/>
      <c r="K613" s="4" t="n"/>
      <c r="L613" s="5" t="n"/>
      <c r="M613" s="5" t="n"/>
      <c r="N613" s="5">
        <f>IF(SUM(L613:M613)&gt;0, SUM(L613:M613), "")</f>
        <v/>
      </c>
      <c r="O613" s="5">
        <f>IF(A613&lt;&gt;"", SUMIFS(Dépenses!$K:$K, Dépenses!$B:$B, A613, Dépenses!$C:$C, "CAPEX"), "")</f>
        <v/>
      </c>
      <c r="P613" s="5">
        <f>IF(A613&lt;&gt;"", SUMIFS(Dépenses!$K:$K, Dépenses!$B:$B, A613, Dépenses!$C:$C, "CAPEX", Dépenses!$L:$L, "Payé"), "")</f>
        <v/>
      </c>
      <c r="Q613" s="5">
        <f>IF(A613&lt;&gt;"", SUMIFS(Dépenses!$K:$K, Dépenses!$B:$B, A613, Dépenses!$C:$C, "OPEX"), "")</f>
        <v/>
      </c>
      <c r="R613" s="5">
        <f>IF(A613&lt;&gt;"", SUMIFS(Dépenses!$K:$K, Dépenses!$B:$B, A613, Dépenses!$C:$C, "OPEX", Dépenses!$L:$L, "Payé"), "")</f>
        <v/>
      </c>
      <c r="S613" s="5">
        <f>IF(SUM(O613,Q613)&gt;0, SUM(O613,Q613), "")</f>
        <v/>
      </c>
      <c r="T613" s="5">
        <f>IF(SUM(P613,R613)&gt;0, SUM(P613,R613), "")</f>
        <v/>
      </c>
      <c r="U613" s="5">
        <f>IF(N613&gt;0, S613-N613, "")</f>
        <v/>
      </c>
      <c r="V613" s="6">
        <f>IF(N613&gt;0, S613/N613, "")</f>
        <v/>
      </c>
      <c r="Y613" s="5" t="n"/>
      <c r="Z613" s="7">
        <f>IF(AND(Y613&gt;0,N613&gt;0), Y613/N613, "")</f>
        <v/>
      </c>
      <c r="AA613" s="7">
        <f>IF(AND(Y613&gt;0,N613&gt;0), N613/(Y613/12), "")</f>
        <v/>
      </c>
      <c r="AB613" s="5">
        <f>IF(N613&gt;0, MAX(N613-S613, 0), "")</f>
        <v/>
      </c>
      <c r="AC613" s="5">
        <f>IF(S613&gt;0, MAX(S613-T613, 0), "")</f>
        <v/>
      </c>
      <c r="AD613">
        <f>IF(V613="", "", IF(V613&gt;1, "Dépassement", IF(V613&gt;=0.9, "À surveiller", "OK")))</f>
        <v/>
      </c>
    </row>
    <row r="614">
      <c r="I614" s="4" t="n"/>
      <c r="J614" s="4" t="n"/>
      <c r="K614" s="4" t="n"/>
      <c r="L614" s="5" t="n"/>
      <c r="M614" s="5" t="n"/>
      <c r="N614" s="5">
        <f>IF(SUM(L614:M614)&gt;0, SUM(L614:M614), "")</f>
        <v/>
      </c>
      <c r="O614" s="5">
        <f>IF(A614&lt;&gt;"", SUMIFS(Dépenses!$K:$K, Dépenses!$B:$B, A614, Dépenses!$C:$C, "CAPEX"), "")</f>
        <v/>
      </c>
      <c r="P614" s="5">
        <f>IF(A614&lt;&gt;"", SUMIFS(Dépenses!$K:$K, Dépenses!$B:$B, A614, Dépenses!$C:$C, "CAPEX", Dépenses!$L:$L, "Payé"), "")</f>
        <v/>
      </c>
      <c r="Q614" s="5">
        <f>IF(A614&lt;&gt;"", SUMIFS(Dépenses!$K:$K, Dépenses!$B:$B, A614, Dépenses!$C:$C, "OPEX"), "")</f>
        <v/>
      </c>
      <c r="R614" s="5">
        <f>IF(A614&lt;&gt;"", SUMIFS(Dépenses!$K:$K, Dépenses!$B:$B, A614, Dépenses!$C:$C, "OPEX", Dépenses!$L:$L, "Payé"), "")</f>
        <v/>
      </c>
      <c r="S614" s="5">
        <f>IF(SUM(O614,Q614)&gt;0, SUM(O614,Q614), "")</f>
        <v/>
      </c>
      <c r="T614" s="5">
        <f>IF(SUM(P614,R614)&gt;0, SUM(P614,R614), "")</f>
        <v/>
      </c>
      <c r="U614" s="5">
        <f>IF(N614&gt;0, S614-N614, "")</f>
        <v/>
      </c>
      <c r="V614" s="6">
        <f>IF(N614&gt;0, S614/N614, "")</f>
        <v/>
      </c>
      <c r="Y614" s="5" t="n"/>
      <c r="Z614" s="7">
        <f>IF(AND(Y614&gt;0,N614&gt;0), Y614/N614, "")</f>
        <v/>
      </c>
      <c r="AA614" s="7">
        <f>IF(AND(Y614&gt;0,N614&gt;0), N614/(Y614/12), "")</f>
        <v/>
      </c>
      <c r="AB614" s="5">
        <f>IF(N614&gt;0, MAX(N614-S614, 0), "")</f>
        <v/>
      </c>
      <c r="AC614" s="5">
        <f>IF(S614&gt;0, MAX(S614-T614, 0), "")</f>
        <v/>
      </c>
      <c r="AD614">
        <f>IF(V614="", "", IF(V614&gt;1, "Dépassement", IF(V614&gt;=0.9, "À surveiller", "OK")))</f>
        <v/>
      </c>
    </row>
    <row r="615">
      <c r="I615" s="4" t="n"/>
      <c r="J615" s="4" t="n"/>
      <c r="K615" s="4" t="n"/>
      <c r="L615" s="5" t="n"/>
      <c r="M615" s="5" t="n"/>
      <c r="N615" s="5">
        <f>IF(SUM(L615:M615)&gt;0, SUM(L615:M615), "")</f>
        <v/>
      </c>
      <c r="O615" s="5">
        <f>IF(A615&lt;&gt;"", SUMIFS(Dépenses!$K:$K, Dépenses!$B:$B, A615, Dépenses!$C:$C, "CAPEX"), "")</f>
        <v/>
      </c>
      <c r="P615" s="5">
        <f>IF(A615&lt;&gt;"", SUMIFS(Dépenses!$K:$K, Dépenses!$B:$B, A615, Dépenses!$C:$C, "CAPEX", Dépenses!$L:$L, "Payé"), "")</f>
        <v/>
      </c>
      <c r="Q615" s="5">
        <f>IF(A615&lt;&gt;"", SUMIFS(Dépenses!$K:$K, Dépenses!$B:$B, A615, Dépenses!$C:$C, "OPEX"), "")</f>
        <v/>
      </c>
      <c r="R615" s="5">
        <f>IF(A615&lt;&gt;"", SUMIFS(Dépenses!$K:$K, Dépenses!$B:$B, A615, Dépenses!$C:$C, "OPEX", Dépenses!$L:$L, "Payé"), "")</f>
        <v/>
      </c>
      <c r="S615" s="5">
        <f>IF(SUM(O615,Q615)&gt;0, SUM(O615,Q615), "")</f>
        <v/>
      </c>
      <c r="T615" s="5">
        <f>IF(SUM(P615,R615)&gt;0, SUM(P615,R615), "")</f>
        <v/>
      </c>
      <c r="U615" s="5">
        <f>IF(N615&gt;0, S615-N615, "")</f>
        <v/>
      </c>
      <c r="V615" s="6">
        <f>IF(N615&gt;0, S615/N615, "")</f>
        <v/>
      </c>
      <c r="Y615" s="5" t="n"/>
      <c r="Z615" s="7">
        <f>IF(AND(Y615&gt;0,N615&gt;0), Y615/N615, "")</f>
        <v/>
      </c>
      <c r="AA615" s="7">
        <f>IF(AND(Y615&gt;0,N615&gt;0), N615/(Y615/12), "")</f>
        <v/>
      </c>
      <c r="AB615" s="5">
        <f>IF(N615&gt;0, MAX(N615-S615, 0), "")</f>
        <v/>
      </c>
      <c r="AC615" s="5">
        <f>IF(S615&gt;0, MAX(S615-T615, 0), "")</f>
        <v/>
      </c>
      <c r="AD615">
        <f>IF(V615="", "", IF(V615&gt;1, "Dépassement", IF(V615&gt;=0.9, "À surveiller", "OK")))</f>
        <v/>
      </c>
    </row>
    <row r="616">
      <c r="I616" s="4" t="n"/>
      <c r="J616" s="4" t="n"/>
      <c r="K616" s="4" t="n"/>
      <c r="L616" s="5" t="n"/>
      <c r="M616" s="5" t="n"/>
      <c r="N616" s="5">
        <f>IF(SUM(L616:M616)&gt;0, SUM(L616:M616), "")</f>
        <v/>
      </c>
      <c r="O616" s="5">
        <f>IF(A616&lt;&gt;"", SUMIFS(Dépenses!$K:$K, Dépenses!$B:$B, A616, Dépenses!$C:$C, "CAPEX"), "")</f>
        <v/>
      </c>
      <c r="P616" s="5">
        <f>IF(A616&lt;&gt;"", SUMIFS(Dépenses!$K:$K, Dépenses!$B:$B, A616, Dépenses!$C:$C, "CAPEX", Dépenses!$L:$L, "Payé"), "")</f>
        <v/>
      </c>
      <c r="Q616" s="5">
        <f>IF(A616&lt;&gt;"", SUMIFS(Dépenses!$K:$K, Dépenses!$B:$B, A616, Dépenses!$C:$C, "OPEX"), "")</f>
        <v/>
      </c>
      <c r="R616" s="5">
        <f>IF(A616&lt;&gt;"", SUMIFS(Dépenses!$K:$K, Dépenses!$B:$B, A616, Dépenses!$C:$C, "OPEX", Dépenses!$L:$L, "Payé"), "")</f>
        <v/>
      </c>
      <c r="S616" s="5">
        <f>IF(SUM(O616,Q616)&gt;0, SUM(O616,Q616), "")</f>
        <v/>
      </c>
      <c r="T616" s="5">
        <f>IF(SUM(P616,R616)&gt;0, SUM(P616,R616), "")</f>
        <v/>
      </c>
      <c r="U616" s="5">
        <f>IF(N616&gt;0, S616-N616, "")</f>
        <v/>
      </c>
      <c r="V616" s="6">
        <f>IF(N616&gt;0, S616/N616, "")</f>
        <v/>
      </c>
      <c r="Y616" s="5" t="n"/>
      <c r="Z616" s="7">
        <f>IF(AND(Y616&gt;0,N616&gt;0), Y616/N616, "")</f>
        <v/>
      </c>
      <c r="AA616" s="7">
        <f>IF(AND(Y616&gt;0,N616&gt;0), N616/(Y616/12), "")</f>
        <v/>
      </c>
      <c r="AB616" s="5">
        <f>IF(N616&gt;0, MAX(N616-S616, 0), "")</f>
        <v/>
      </c>
      <c r="AC616" s="5">
        <f>IF(S616&gt;0, MAX(S616-T616, 0), "")</f>
        <v/>
      </c>
      <c r="AD616">
        <f>IF(V616="", "", IF(V616&gt;1, "Dépassement", IF(V616&gt;=0.9, "À surveiller", "OK")))</f>
        <v/>
      </c>
    </row>
    <row r="617">
      <c r="I617" s="4" t="n"/>
      <c r="J617" s="4" t="n"/>
      <c r="K617" s="4" t="n"/>
      <c r="L617" s="5" t="n"/>
      <c r="M617" s="5" t="n"/>
      <c r="N617" s="5">
        <f>IF(SUM(L617:M617)&gt;0, SUM(L617:M617), "")</f>
        <v/>
      </c>
      <c r="O617" s="5">
        <f>IF(A617&lt;&gt;"", SUMIFS(Dépenses!$K:$K, Dépenses!$B:$B, A617, Dépenses!$C:$C, "CAPEX"), "")</f>
        <v/>
      </c>
      <c r="P617" s="5">
        <f>IF(A617&lt;&gt;"", SUMIFS(Dépenses!$K:$K, Dépenses!$B:$B, A617, Dépenses!$C:$C, "CAPEX", Dépenses!$L:$L, "Payé"), "")</f>
        <v/>
      </c>
      <c r="Q617" s="5">
        <f>IF(A617&lt;&gt;"", SUMIFS(Dépenses!$K:$K, Dépenses!$B:$B, A617, Dépenses!$C:$C, "OPEX"), "")</f>
        <v/>
      </c>
      <c r="R617" s="5">
        <f>IF(A617&lt;&gt;"", SUMIFS(Dépenses!$K:$K, Dépenses!$B:$B, A617, Dépenses!$C:$C, "OPEX", Dépenses!$L:$L, "Payé"), "")</f>
        <v/>
      </c>
      <c r="S617" s="5">
        <f>IF(SUM(O617,Q617)&gt;0, SUM(O617,Q617), "")</f>
        <v/>
      </c>
      <c r="T617" s="5">
        <f>IF(SUM(P617,R617)&gt;0, SUM(P617,R617), "")</f>
        <v/>
      </c>
      <c r="U617" s="5">
        <f>IF(N617&gt;0, S617-N617, "")</f>
        <v/>
      </c>
      <c r="V617" s="6">
        <f>IF(N617&gt;0, S617/N617, "")</f>
        <v/>
      </c>
      <c r="Y617" s="5" t="n"/>
      <c r="Z617" s="7">
        <f>IF(AND(Y617&gt;0,N617&gt;0), Y617/N617, "")</f>
        <v/>
      </c>
      <c r="AA617" s="7">
        <f>IF(AND(Y617&gt;0,N617&gt;0), N617/(Y617/12), "")</f>
        <v/>
      </c>
      <c r="AB617" s="5">
        <f>IF(N617&gt;0, MAX(N617-S617, 0), "")</f>
        <v/>
      </c>
      <c r="AC617" s="5">
        <f>IF(S617&gt;0, MAX(S617-T617, 0), "")</f>
        <v/>
      </c>
      <c r="AD617">
        <f>IF(V617="", "", IF(V617&gt;1, "Dépassement", IF(V617&gt;=0.9, "À surveiller", "OK")))</f>
        <v/>
      </c>
    </row>
    <row r="618">
      <c r="I618" s="4" t="n"/>
      <c r="J618" s="4" t="n"/>
      <c r="K618" s="4" t="n"/>
      <c r="L618" s="5" t="n"/>
      <c r="M618" s="5" t="n"/>
      <c r="N618" s="5">
        <f>IF(SUM(L618:M618)&gt;0, SUM(L618:M618), "")</f>
        <v/>
      </c>
      <c r="O618" s="5">
        <f>IF(A618&lt;&gt;"", SUMIFS(Dépenses!$K:$K, Dépenses!$B:$B, A618, Dépenses!$C:$C, "CAPEX"), "")</f>
        <v/>
      </c>
      <c r="P618" s="5">
        <f>IF(A618&lt;&gt;"", SUMIFS(Dépenses!$K:$K, Dépenses!$B:$B, A618, Dépenses!$C:$C, "CAPEX", Dépenses!$L:$L, "Payé"), "")</f>
        <v/>
      </c>
      <c r="Q618" s="5">
        <f>IF(A618&lt;&gt;"", SUMIFS(Dépenses!$K:$K, Dépenses!$B:$B, A618, Dépenses!$C:$C, "OPEX"), "")</f>
        <v/>
      </c>
      <c r="R618" s="5">
        <f>IF(A618&lt;&gt;"", SUMIFS(Dépenses!$K:$K, Dépenses!$B:$B, A618, Dépenses!$C:$C, "OPEX", Dépenses!$L:$L, "Payé"), "")</f>
        <v/>
      </c>
      <c r="S618" s="5">
        <f>IF(SUM(O618,Q618)&gt;0, SUM(O618,Q618), "")</f>
        <v/>
      </c>
      <c r="T618" s="5">
        <f>IF(SUM(P618,R618)&gt;0, SUM(P618,R618), "")</f>
        <v/>
      </c>
      <c r="U618" s="5">
        <f>IF(N618&gt;0, S618-N618, "")</f>
        <v/>
      </c>
      <c r="V618" s="6">
        <f>IF(N618&gt;0, S618/N618, "")</f>
        <v/>
      </c>
      <c r="Y618" s="5" t="n"/>
      <c r="Z618" s="7">
        <f>IF(AND(Y618&gt;0,N618&gt;0), Y618/N618, "")</f>
        <v/>
      </c>
      <c r="AA618" s="7">
        <f>IF(AND(Y618&gt;0,N618&gt;0), N618/(Y618/12), "")</f>
        <v/>
      </c>
      <c r="AB618" s="5">
        <f>IF(N618&gt;0, MAX(N618-S618, 0), "")</f>
        <v/>
      </c>
      <c r="AC618" s="5">
        <f>IF(S618&gt;0, MAX(S618-T618, 0), "")</f>
        <v/>
      </c>
      <c r="AD618">
        <f>IF(V618="", "", IF(V618&gt;1, "Dépassement", IF(V618&gt;=0.9, "À surveiller", "OK")))</f>
        <v/>
      </c>
    </row>
    <row r="619">
      <c r="I619" s="4" t="n"/>
      <c r="J619" s="4" t="n"/>
      <c r="K619" s="4" t="n"/>
      <c r="L619" s="5" t="n"/>
      <c r="M619" s="5" t="n"/>
      <c r="N619" s="5">
        <f>IF(SUM(L619:M619)&gt;0, SUM(L619:M619), "")</f>
        <v/>
      </c>
      <c r="O619" s="5">
        <f>IF(A619&lt;&gt;"", SUMIFS(Dépenses!$K:$K, Dépenses!$B:$B, A619, Dépenses!$C:$C, "CAPEX"), "")</f>
        <v/>
      </c>
      <c r="P619" s="5">
        <f>IF(A619&lt;&gt;"", SUMIFS(Dépenses!$K:$K, Dépenses!$B:$B, A619, Dépenses!$C:$C, "CAPEX", Dépenses!$L:$L, "Payé"), "")</f>
        <v/>
      </c>
      <c r="Q619" s="5">
        <f>IF(A619&lt;&gt;"", SUMIFS(Dépenses!$K:$K, Dépenses!$B:$B, A619, Dépenses!$C:$C, "OPEX"), "")</f>
        <v/>
      </c>
      <c r="R619" s="5">
        <f>IF(A619&lt;&gt;"", SUMIFS(Dépenses!$K:$K, Dépenses!$B:$B, A619, Dépenses!$C:$C, "OPEX", Dépenses!$L:$L, "Payé"), "")</f>
        <v/>
      </c>
      <c r="S619" s="5">
        <f>IF(SUM(O619,Q619)&gt;0, SUM(O619,Q619), "")</f>
        <v/>
      </c>
      <c r="T619" s="5">
        <f>IF(SUM(P619,R619)&gt;0, SUM(P619,R619), "")</f>
        <v/>
      </c>
      <c r="U619" s="5">
        <f>IF(N619&gt;0, S619-N619, "")</f>
        <v/>
      </c>
      <c r="V619" s="6">
        <f>IF(N619&gt;0, S619/N619, "")</f>
        <v/>
      </c>
      <c r="Y619" s="5" t="n"/>
      <c r="Z619" s="7">
        <f>IF(AND(Y619&gt;0,N619&gt;0), Y619/N619, "")</f>
        <v/>
      </c>
      <c r="AA619" s="7">
        <f>IF(AND(Y619&gt;0,N619&gt;0), N619/(Y619/12), "")</f>
        <v/>
      </c>
      <c r="AB619" s="5">
        <f>IF(N619&gt;0, MAX(N619-S619, 0), "")</f>
        <v/>
      </c>
      <c r="AC619" s="5">
        <f>IF(S619&gt;0, MAX(S619-T619, 0), "")</f>
        <v/>
      </c>
      <c r="AD619">
        <f>IF(V619="", "", IF(V619&gt;1, "Dépassement", IF(V619&gt;=0.9, "À surveiller", "OK")))</f>
        <v/>
      </c>
    </row>
    <row r="620">
      <c r="I620" s="4" t="n"/>
      <c r="J620" s="4" t="n"/>
      <c r="K620" s="4" t="n"/>
      <c r="L620" s="5" t="n"/>
      <c r="M620" s="5" t="n"/>
      <c r="N620" s="5">
        <f>IF(SUM(L620:M620)&gt;0, SUM(L620:M620), "")</f>
        <v/>
      </c>
      <c r="O620" s="5">
        <f>IF(A620&lt;&gt;"", SUMIFS(Dépenses!$K:$K, Dépenses!$B:$B, A620, Dépenses!$C:$C, "CAPEX"), "")</f>
        <v/>
      </c>
      <c r="P620" s="5">
        <f>IF(A620&lt;&gt;"", SUMIFS(Dépenses!$K:$K, Dépenses!$B:$B, A620, Dépenses!$C:$C, "CAPEX", Dépenses!$L:$L, "Payé"), "")</f>
        <v/>
      </c>
      <c r="Q620" s="5">
        <f>IF(A620&lt;&gt;"", SUMIFS(Dépenses!$K:$K, Dépenses!$B:$B, A620, Dépenses!$C:$C, "OPEX"), "")</f>
        <v/>
      </c>
      <c r="R620" s="5">
        <f>IF(A620&lt;&gt;"", SUMIFS(Dépenses!$K:$K, Dépenses!$B:$B, A620, Dépenses!$C:$C, "OPEX", Dépenses!$L:$L, "Payé"), "")</f>
        <v/>
      </c>
      <c r="S620" s="5">
        <f>IF(SUM(O620,Q620)&gt;0, SUM(O620,Q620), "")</f>
        <v/>
      </c>
      <c r="T620" s="5">
        <f>IF(SUM(P620,R620)&gt;0, SUM(P620,R620), "")</f>
        <v/>
      </c>
      <c r="U620" s="5">
        <f>IF(N620&gt;0, S620-N620, "")</f>
        <v/>
      </c>
      <c r="V620" s="6">
        <f>IF(N620&gt;0, S620/N620, "")</f>
        <v/>
      </c>
      <c r="Y620" s="5" t="n"/>
      <c r="Z620" s="7">
        <f>IF(AND(Y620&gt;0,N620&gt;0), Y620/N620, "")</f>
        <v/>
      </c>
      <c r="AA620" s="7">
        <f>IF(AND(Y620&gt;0,N620&gt;0), N620/(Y620/12), "")</f>
        <v/>
      </c>
      <c r="AB620" s="5">
        <f>IF(N620&gt;0, MAX(N620-S620, 0), "")</f>
        <v/>
      </c>
      <c r="AC620" s="5">
        <f>IF(S620&gt;0, MAX(S620-T620, 0), "")</f>
        <v/>
      </c>
      <c r="AD620">
        <f>IF(V620="", "", IF(V620&gt;1, "Dépassement", IF(V620&gt;=0.9, "À surveiller", "OK")))</f>
        <v/>
      </c>
    </row>
    <row r="621">
      <c r="I621" s="4" t="n"/>
      <c r="J621" s="4" t="n"/>
      <c r="K621" s="4" t="n"/>
      <c r="L621" s="5" t="n"/>
      <c r="M621" s="5" t="n"/>
      <c r="N621" s="5">
        <f>IF(SUM(L621:M621)&gt;0, SUM(L621:M621), "")</f>
        <v/>
      </c>
      <c r="O621" s="5">
        <f>IF(A621&lt;&gt;"", SUMIFS(Dépenses!$K:$K, Dépenses!$B:$B, A621, Dépenses!$C:$C, "CAPEX"), "")</f>
        <v/>
      </c>
      <c r="P621" s="5">
        <f>IF(A621&lt;&gt;"", SUMIFS(Dépenses!$K:$K, Dépenses!$B:$B, A621, Dépenses!$C:$C, "CAPEX", Dépenses!$L:$L, "Payé"), "")</f>
        <v/>
      </c>
      <c r="Q621" s="5">
        <f>IF(A621&lt;&gt;"", SUMIFS(Dépenses!$K:$K, Dépenses!$B:$B, A621, Dépenses!$C:$C, "OPEX"), "")</f>
        <v/>
      </c>
      <c r="R621" s="5">
        <f>IF(A621&lt;&gt;"", SUMIFS(Dépenses!$K:$K, Dépenses!$B:$B, A621, Dépenses!$C:$C, "OPEX", Dépenses!$L:$L, "Payé"), "")</f>
        <v/>
      </c>
      <c r="S621" s="5">
        <f>IF(SUM(O621,Q621)&gt;0, SUM(O621,Q621), "")</f>
        <v/>
      </c>
      <c r="T621" s="5">
        <f>IF(SUM(P621,R621)&gt;0, SUM(P621,R621), "")</f>
        <v/>
      </c>
      <c r="U621" s="5">
        <f>IF(N621&gt;0, S621-N621, "")</f>
        <v/>
      </c>
      <c r="V621" s="6">
        <f>IF(N621&gt;0, S621/N621, "")</f>
        <v/>
      </c>
      <c r="Y621" s="5" t="n"/>
      <c r="Z621" s="7">
        <f>IF(AND(Y621&gt;0,N621&gt;0), Y621/N621, "")</f>
        <v/>
      </c>
      <c r="AA621" s="7">
        <f>IF(AND(Y621&gt;0,N621&gt;0), N621/(Y621/12), "")</f>
        <v/>
      </c>
      <c r="AB621" s="5">
        <f>IF(N621&gt;0, MAX(N621-S621, 0), "")</f>
        <v/>
      </c>
      <c r="AC621" s="5">
        <f>IF(S621&gt;0, MAX(S621-T621, 0), "")</f>
        <v/>
      </c>
      <c r="AD621">
        <f>IF(V621="", "", IF(V621&gt;1, "Dépassement", IF(V621&gt;=0.9, "À surveiller", "OK")))</f>
        <v/>
      </c>
    </row>
    <row r="622">
      <c r="I622" s="4" t="n"/>
      <c r="J622" s="4" t="n"/>
      <c r="K622" s="4" t="n"/>
      <c r="L622" s="5" t="n"/>
      <c r="M622" s="5" t="n"/>
      <c r="N622" s="5">
        <f>IF(SUM(L622:M622)&gt;0, SUM(L622:M622), "")</f>
        <v/>
      </c>
      <c r="O622" s="5">
        <f>IF(A622&lt;&gt;"", SUMIFS(Dépenses!$K:$K, Dépenses!$B:$B, A622, Dépenses!$C:$C, "CAPEX"), "")</f>
        <v/>
      </c>
      <c r="P622" s="5">
        <f>IF(A622&lt;&gt;"", SUMIFS(Dépenses!$K:$K, Dépenses!$B:$B, A622, Dépenses!$C:$C, "CAPEX", Dépenses!$L:$L, "Payé"), "")</f>
        <v/>
      </c>
      <c r="Q622" s="5">
        <f>IF(A622&lt;&gt;"", SUMIFS(Dépenses!$K:$K, Dépenses!$B:$B, A622, Dépenses!$C:$C, "OPEX"), "")</f>
        <v/>
      </c>
      <c r="R622" s="5">
        <f>IF(A622&lt;&gt;"", SUMIFS(Dépenses!$K:$K, Dépenses!$B:$B, A622, Dépenses!$C:$C, "OPEX", Dépenses!$L:$L, "Payé"), "")</f>
        <v/>
      </c>
      <c r="S622" s="5">
        <f>IF(SUM(O622,Q622)&gt;0, SUM(O622,Q622), "")</f>
        <v/>
      </c>
      <c r="T622" s="5">
        <f>IF(SUM(P622,R622)&gt;0, SUM(P622,R622), "")</f>
        <v/>
      </c>
      <c r="U622" s="5">
        <f>IF(N622&gt;0, S622-N622, "")</f>
        <v/>
      </c>
      <c r="V622" s="6">
        <f>IF(N622&gt;0, S622/N622, "")</f>
        <v/>
      </c>
      <c r="Y622" s="5" t="n"/>
      <c r="Z622" s="7">
        <f>IF(AND(Y622&gt;0,N622&gt;0), Y622/N622, "")</f>
        <v/>
      </c>
      <c r="AA622" s="7">
        <f>IF(AND(Y622&gt;0,N622&gt;0), N622/(Y622/12), "")</f>
        <v/>
      </c>
      <c r="AB622" s="5">
        <f>IF(N622&gt;0, MAX(N622-S622, 0), "")</f>
        <v/>
      </c>
      <c r="AC622" s="5">
        <f>IF(S622&gt;0, MAX(S622-T622, 0), "")</f>
        <v/>
      </c>
      <c r="AD622">
        <f>IF(V622="", "", IF(V622&gt;1, "Dépassement", IF(V622&gt;=0.9, "À surveiller", "OK")))</f>
        <v/>
      </c>
    </row>
    <row r="623">
      <c r="I623" s="4" t="n"/>
      <c r="J623" s="4" t="n"/>
      <c r="K623" s="4" t="n"/>
      <c r="L623" s="5" t="n"/>
      <c r="M623" s="5" t="n"/>
      <c r="N623" s="5">
        <f>IF(SUM(L623:M623)&gt;0, SUM(L623:M623), "")</f>
        <v/>
      </c>
      <c r="O623" s="5">
        <f>IF(A623&lt;&gt;"", SUMIFS(Dépenses!$K:$K, Dépenses!$B:$B, A623, Dépenses!$C:$C, "CAPEX"), "")</f>
        <v/>
      </c>
      <c r="P623" s="5">
        <f>IF(A623&lt;&gt;"", SUMIFS(Dépenses!$K:$K, Dépenses!$B:$B, A623, Dépenses!$C:$C, "CAPEX", Dépenses!$L:$L, "Payé"), "")</f>
        <v/>
      </c>
      <c r="Q623" s="5">
        <f>IF(A623&lt;&gt;"", SUMIFS(Dépenses!$K:$K, Dépenses!$B:$B, A623, Dépenses!$C:$C, "OPEX"), "")</f>
        <v/>
      </c>
      <c r="R623" s="5">
        <f>IF(A623&lt;&gt;"", SUMIFS(Dépenses!$K:$K, Dépenses!$B:$B, A623, Dépenses!$C:$C, "OPEX", Dépenses!$L:$L, "Payé"), "")</f>
        <v/>
      </c>
      <c r="S623" s="5">
        <f>IF(SUM(O623,Q623)&gt;0, SUM(O623,Q623), "")</f>
        <v/>
      </c>
      <c r="T623" s="5">
        <f>IF(SUM(P623,R623)&gt;0, SUM(P623,R623), "")</f>
        <v/>
      </c>
      <c r="U623" s="5">
        <f>IF(N623&gt;0, S623-N623, "")</f>
        <v/>
      </c>
      <c r="V623" s="6">
        <f>IF(N623&gt;0, S623/N623, "")</f>
        <v/>
      </c>
      <c r="Y623" s="5" t="n"/>
      <c r="Z623" s="7">
        <f>IF(AND(Y623&gt;0,N623&gt;0), Y623/N623, "")</f>
        <v/>
      </c>
      <c r="AA623" s="7">
        <f>IF(AND(Y623&gt;0,N623&gt;0), N623/(Y623/12), "")</f>
        <v/>
      </c>
      <c r="AB623" s="5">
        <f>IF(N623&gt;0, MAX(N623-S623, 0), "")</f>
        <v/>
      </c>
      <c r="AC623" s="5">
        <f>IF(S623&gt;0, MAX(S623-T623, 0), "")</f>
        <v/>
      </c>
      <c r="AD623">
        <f>IF(V623="", "", IF(V623&gt;1, "Dépassement", IF(V623&gt;=0.9, "À surveiller", "OK")))</f>
        <v/>
      </c>
    </row>
    <row r="624">
      <c r="I624" s="4" t="n"/>
      <c r="J624" s="4" t="n"/>
      <c r="K624" s="4" t="n"/>
      <c r="L624" s="5" t="n"/>
      <c r="M624" s="5" t="n"/>
      <c r="N624" s="5">
        <f>IF(SUM(L624:M624)&gt;0, SUM(L624:M624), "")</f>
        <v/>
      </c>
      <c r="O624" s="5">
        <f>IF(A624&lt;&gt;"", SUMIFS(Dépenses!$K:$K, Dépenses!$B:$B, A624, Dépenses!$C:$C, "CAPEX"), "")</f>
        <v/>
      </c>
      <c r="P624" s="5">
        <f>IF(A624&lt;&gt;"", SUMIFS(Dépenses!$K:$K, Dépenses!$B:$B, A624, Dépenses!$C:$C, "CAPEX", Dépenses!$L:$L, "Payé"), "")</f>
        <v/>
      </c>
      <c r="Q624" s="5">
        <f>IF(A624&lt;&gt;"", SUMIFS(Dépenses!$K:$K, Dépenses!$B:$B, A624, Dépenses!$C:$C, "OPEX"), "")</f>
        <v/>
      </c>
      <c r="R624" s="5">
        <f>IF(A624&lt;&gt;"", SUMIFS(Dépenses!$K:$K, Dépenses!$B:$B, A624, Dépenses!$C:$C, "OPEX", Dépenses!$L:$L, "Payé"), "")</f>
        <v/>
      </c>
      <c r="S624" s="5">
        <f>IF(SUM(O624,Q624)&gt;0, SUM(O624,Q624), "")</f>
        <v/>
      </c>
      <c r="T624" s="5">
        <f>IF(SUM(P624,R624)&gt;0, SUM(P624,R624), "")</f>
        <v/>
      </c>
      <c r="U624" s="5">
        <f>IF(N624&gt;0, S624-N624, "")</f>
        <v/>
      </c>
      <c r="V624" s="6">
        <f>IF(N624&gt;0, S624/N624, "")</f>
        <v/>
      </c>
      <c r="Y624" s="5" t="n"/>
      <c r="Z624" s="7">
        <f>IF(AND(Y624&gt;0,N624&gt;0), Y624/N624, "")</f>
        <v/>
      </c>
      <c r="AA624" s="7">
        <f>IF(AND(Y624&gt;0,N624&gt;0), N624/(Y624/12), "")</f>
        <v/>
      </c>
      <c r="AB624" s="5">
        <f>IF(N624&gt;0, MAX(N624-S624, 0), "")</f>
        <v/>
      </c>
      <c r="AC624" s="5">
        <f>IF(S624&gt;0, MAX(S624-T624, 0), "")</f>
        <v/>
      </c>
      <c r="AD624">
        <f>IF(V624="", "", IF(V624&gt;1, "Dépassement", IF(V624&gt;=0.9, "À surveiller", "OK")))</f>
        <v/>
      </c>
    </row>
    <row r="625">
      <c r="I625" s="4" t="n"/>
      <c r="J625" s="4" t="n"/>
      <c r="K625" s="4" t="n"/>
      <c r="L625" s="5" t="n"/>
      <c r="M625" s="5" t="n"/>
      <c r="N625" s="5">
        <f>IF(SUM(L625:M625)&gt;0, SUM(L625:M625), "")</f>
        <v/>
      </c>
      <c r="O625" s="5">
        <f>IF(A625&lt;&gt;"", SUMIFS(Dépenses!$K:$K, Dépenses!$B:$B, A625, Dépenses!$C:$C, "CAPEX"), "")</f>
        <v/>
      </c>
      <c r="P625" s="5">
        <f>IF(A625&lt;&gt;"", SUMIFS(Dépenses!$K:$K, Dépenses!$B:$B, A625, Dépenses!$C:$C, "CAPEX", Dépenses!$L:$L, "Payé"), "")</f>
        <v/>
      </c>
      <c r="Q625" s="5">
        <f>IF(A625&lt;&gt;"", SUMIFS(Dépenses!$K:$K, Dépenses!$B:$B, A625, Dépenses!$C:$C, "OPEX"), "")</f>
        <v/>
      </c>
      <c r="R625" s="5">
        <f>IF(A625&lt;&gt;"", SUMIFS(Dépenses!$K:$K, Dépenses!$B:$B, A625, Dépenses!$C:$C, "OPEX", Dépenses!$L:$L, "Payé"), "")</f>
        <v/>
      </c>
      <c r="S625" s="5">
        <f>IF(SUM(O625,Q625)&gt;0, SUM(O625,Q625), "")</f>
        <v/>
      </c>
      <c r="T625" s="5">
        <f>IF(SUM(P625,R625)&gt;0, SUM(P625,R625), "")</f>
        <v/>
      </c>
      <c r="U625" s="5">
        <f>IF(N625&gt;0, S625-N625, "")</f>
        <v/>
      </c>
      <c r="V625" s="6">
        <f>IF(N625&gt;0, S625/N625, "")</f>
        <v/>
      </c>
      <c r="Y625" s="5" t="n"/>
      <c r="Z625" s="7">
        <f>IF(AND(Y625&gt;0,N625&gt;0), Y625/N625, "")</f>
        <v/>
      </c>
      <c r="AA625" s="7">
        <f>IF(AND(Y625&gt;0,N625&gt;0), N625/(Y625/12), "")</f>
        <v/>
      </c>
      <c r="AB625" s="5">
        <f>IF(N625&gt;0, MAX(N625-S625, 0), "")</f>
        <v/>
      </c>
      <c r="AC625" s="5">
        <f>IF(S625&gt;0, MAX(S625-T625, 0), "")</f>
        <v/>
      </c>
      <c r="AD625">
        <f>IF(V625="", "", IF(V625&gt;1, "Dépassement", IF(V625&gt;=0.9, "À surveiller", "OK")))</f>
        <v/>
      </c>
    </row>
    <row r="626">
      <c r="I626" s="4" t="n"/>
      <c r="J626" s="4" t="n"/>
      <c r="K626" s="4" t="n"/>
      <c r="L626" s="5" t="n"/>
      <c r="M626" s="5" t="n"/>
      <c r="N626" s="5">
        <f>IF(SUM(L626:M626)&gt;0, SUM(L626:M626), "")</f>
        <v/>
      </c>
      <c r="O626" s="5">
        <f>IF(A626&lt;&gt;"", SUMIFS(Dépenses!$K:$K, Dépenses!$B:$B, A626, Dépenses!$C:$C, "CAPEX"), "")</f>
        <v/>
      </c>
      <c r="P626" s="5">
        <f>IF(A626&lt;&gt;"", SUMIFS(Dépenses!$K:$K, Dépenses!$B:$B, A626, Dépenses!$C:$C, "CAPEX", Dépenses!$L:$L, "Payé"), "")</f>
        <v/>
      </c>
      <c r="Q626" s="5">
        <f>IF(A626&lt;&gt;"", SUMIFS(Dépenses!$K:$K, Dépenses!$B:$B, A626, Dépenses!$C:$C, "OPEX"), "")</f>
        <v/>
      </c>
      <c r="R626" s="5">
        <f>IF(A626&lt;&gt;"", SUMIFS(Dépenses!$K:$K, Dépenses!$B:$B, A626, Dépenses!$C:$C, "OPEX", Dépenses!$L:$L, "Payé"), "")</f>
        <v/>
      </c>
      <c r="S626" s="5">
        <f>IF(SUM(O626,Q626)&gt;0, SUM(O626,Q626), "")</f>
        <v/>
      </c>
      <c r="T626" s="5">
        <f>IF(SUM(P626,R626)&gt;0, SUM(P626,R626), "")</f>
        <v/>
      </c>
      <c r="U626" s="5">
        <f>IF(N626&gt;0, S626-N626, "")</f>
        <v/>
      </c>
      <c r="V626" s="6">
        <f>IF(N626&gt;0, S626/N626, "")</f>
        <v/>
      </c>
      <c r="Y626" s="5" t="n"/>
      <c r="Z626" s="7">
        <f>IF(AND(Y626&gt;0,N626&gt;0), Y626/N626, "")</f>
        <v/>
      </c>
      <c r="AA626" s="7">
        <f>IF(AND(Y626&gt;0,N626&gt;0), N626/(Y626/12), "")</f>
        <v/>
      </c>
      <c r="AB626" s="5">
        <f>IF(N626&gt;0, MAX(N626-S626, 0), "")</f>
        <v/>
      </c>
      <c r="AC626" s="5">
        <f>IF(S626&gt;0, MAX(S626-T626, 0), "")</f>
        <v/>
      </c>
      <c r="AD626">
        <f>IF(V626="", "", IF(V626&gt;1, "Dépassement", IF(V626&gt;=0.9, "À surveiller", "OK")))</f>
        <v/>
      </c>
    </row>
    <row r="627">
      <c r="I627" s="4" t="n"/>
      <c r="J627" s="4" t="n"/>
      <c r="K627" s="4" t="n"/>
      <c r="L627" s="5" t="n"/>
      <c r="M627" s="5" t="n"/>
      <c r="N627" s="5">
        <f>IF(SUM(L627:M627)&gt;0, SUM(L627:M627), "")</f>
        <v/>
      </c>
      <c r="O627" s="5">
        <f>IF(A627&lt;&gt;"", SUMIFS(Dépenses!$K:$K, Dépenses!$B:$B, A627, Dépenses!$C:$C, "CAPEX"), "")</f>
        <v/>
      </c>
      <c r="P627" s="5">
        <f>IF(A627&lt;&gt;"", SUMIFS(Dépenses!$K:$K, Dépenses!$B:$B, A627, Dépenses!$C:$C, "CAPEX", Dépenses!$L:$L, "Payé"), "")</f>
        <v/>
      </c>
      <c r="Q627" s="5">
        <f>IF(A627&lt;&gt;"", SUMIFS(Dépenses!$K:$K, Dépenses!$B:$B, A627, Dépenses!$C:$C, "OPEX"), "")</f>
        <v/>
      </c>
      <c r="R627" s="5">
        <f>IF(A627&lt;&gt;"", SUMIFS(Dépenses!$K:$K, Dépenses!$B:$B, A627, Dépenses!$C:$C, "OPEX", Dépenses!$L:$L, "Payé"), "")</f>
        <v/>
      </c>
      <c r="S627" s="5">
        <f>IF(SUM(O627,Q627)&gt;0, SUM(O627,Q627), "")</f>
        <v/>
      </c>
      <c r="T627" s="5">
        <f>IF(SUM(P627,R627)&gt;0, SUM(P627,R627), "")</f>
        <v/>
      </c>
      <c r="U627" s="5">
        <f>IF(N627&gt;0, S627-N627, "")</f>
        <v/>
      </c>
      <c r="V627" s="6">
        <f>IF(N627&gt;0, S627/N627, "")</f>
        <v/>
      </c>
      <c r="Y627" s="5" t="n"/>
      <c r="Z627" s="7">
        <f>IF(AND(Y627&gt;0,N627&gt;0), Y627/N627, "")</f>
        <v/>
      </c>
      <c r="AA627" s="7">
        <f>IF(AND(Y627&gt;0,N627&gt;0), N627/(Y627/12), "")</f>
        <v/>
      </c>
      <c r="AB627" s="5">
        <f>IF(N627&gt;0, MAX(N627-S627, 0), "")</f>
        <v/>
      </c>
      <c r="AC627" s="5">
        <f>IF(S627&gt;0, MAX(S627-T627, 0), "")</f>
        <v/>
      </c>
      <c r="AD627">
        <f>IF(V627="", "", IF(V627&gt;1, "Dépassement", IF(V627&gt;=0.9, "À surveiller", "OK")))</f>
        <v/>
      </c>
    </row>
    <row r="628">
      <c r="I628" s="4" t="n"/>
      <c r="J628" s="4" t="n"/>
      <c r="K628" s="4" t="n"/>
      <c r="L628" s="5" t="n"/>
      <c r="M628" s="5" t="n"/>
      <c r="N628" s="5">
        <f>IF(SUM(L628:M628)&gt;0, SUM(L628:M628), "")</f>
        <v/>
      </c>
      <c r="O628" s="5">
        <f>IF(A628&lt;&gt;"", SUMIFS(Dépenses!$K:$K, Dépenses!$B:$B, A628, Dépenses!$C:$C, "CAPEX"), "")</f>
        <v/>
      </c>
      <c r="P628" s="5">
        <f>IF(A628&lt;&gt;"", SUMIFS(Dépenses!$K:$K, Dépenses!$B:$B, A628, Dépenses!$C:$C, "CAPEX", Dépenses!$L:$L, "Payé"), "")</f>
        <v/>
      </c>
      <c r="Q628" s="5">
        <f>IF(A628&lt;&gt;"", SUMIFS(Dépenses!$K:$K, Dépenses!$B:$B, A628, Dépenses!$C:$C, "OPEX"), "")</f>
        <v/>
      </c>
      <c r="R628" s="5">
        <f>IF(A628&lt;&gt;"", SUMIFS(Dépenses!$K:$K, Dépenses!$B:$B, A628, Dépenses!$C:$C, "OPEX", Dépenses!$L:$L, "Payé"), "")</f>
        <v/>
      </c>
      <c r="S628" s="5">
        <f>IF(SUM(O628,Q628)&gt;0, SUM(O628,Q628), "")</f>
        <v/>
      </c>
      <c r="T628" s="5">
        <f>IF(SUM(P628,R628)&gt;0, SUM(P628,R628), "")</f>
        <v/>
      </c>
      <c r="U628" s="5">
        <f>IF(N628&gt;0, S628-N628, "")</f>
        <v/>
      </c>
      <c r="V628" s="6">
        <f>IF(N628&gt;0, S628/N628, "")</f>
        <v/>
      </c>
      <c r="Y628" s="5" t="n"/>
      <c r="Z628" s="7">
        <f>IF(AND(Y628&gt;0,N628&gt;0), Y628/N628, "")</f>
        <v/>
      </c>
      <c r="AA628" s="7">
        <f>IF(AND(Y628&gt;0,N628&gt;0), N628/(Y628/12), "")</f>
        <v/>
      </c>
      <c r="AB628" s="5">
        <f>IF(N628&gt;0, MAX(N628-S628, 0), "")</f>
        <v/>
      </c>
      <c r="AC628" s="5">
        <f>IF(S628&gt;0, MAX(S628-T628, 0), "")</f>
        <v/>
      </c>
      <c r="AD628">
        <f>IF(V628="", "", IF(V628&gt;1, "Dépassement", IF(V628&gt;=0.9, "À surveiller", "OK")))</f>
        <v/>
      </c>
    </row>
    <row r="629">
      <c r="I629" s="4" t="n"/>
      <c r="J629" s="4" t="n"/>
      <c r="K629" s="4" t="n"/>
      <c r="L629" s="5" t="n"/>
      <c r="M629" s="5" t="n"/>
      <c r="N629" s="5">
        <f>IF(SUM(L629:M629)&gt;0, SUM(L629:M629), "")</f>
        <v/>
      </c>
      <c r="O629" s="5">
        <f>IF(A629&lt;&gt;"", SUMIFS(Dépenses!$K:$K, Dépenses!$B:$B, A629, Dépenses!$C:$C, "CAPEX"), "")</f>
        <v/>
      </c>
      <c r="P629" s="5">
        <f>IF(A629&lt;&gt;"", SUMIFS(Dépenses!$K:$K, Dépenses!$B:$B, A629, Dépenses!$C:$C, "CAPEX", Dépenses!$L:$L, "Payé"), "")</f>
        <v/>
      </c>
      <c r="Q629" s="5">
        <f>IF(A629&lt;&gt;"", SUMIFS(Dépenses!$K:$K, Dépenses!$B:$B, A629, Dépenses!$C:$C, "OPEX"), "")</f>
        <v/>
      </c>
      <c r="R629" s="5">
        <f>IF(A629&lt;&gt;"", SUMIFS(Dépenses!$K:$K, Dépenses!$B:$B, A629, Dépenses!$C:$C, "OPEX", Dépenses!$L:$L, "Payé"), "")</f>
        <v/>
      </c>
      <c r="S629" s="5">
        <f>IF(SUM(O629,Q629)&gt;0, SUM(O629,Q629), "")</f>
        <v/>
      </c>
      <c r="T629" s="5">
        <f>IF(SUM(P629,R629)&gt;0, SUM(P629,R629), "")</f>
        <v/>
      </c>
      <c r="U629" s="5">
        <f>IF(N629&gt;0, S629-N629, "")</f>
        <v/>
      </c>
      <c r="V629" s="6">
        <f>IF(N629&gt;0, S629/N629, "")</f>
        <v/>
      </c>
      <c r="Y629" s="5" t="n"/>
      <c r="Z629" s="7">
        <f>IF(AND(Y629&gt;0,N629&gt;0), Y629/N629, "")</f>
        <v/>
      </c>
      <c r="AA629" s="7">
        <f>IF(AND(Y629&gt;0,N629&gt;0), N629/(Y629/12), "")</f>
        <v/>
      </c>
      <c r="AB629" s="5">
        <f>IF(N629&gt;0, MAX(N629-S629, 0), "")</f>
        <v/>
      </c>
      <c r="AC629" s="5">
        <f>IF(S629&gt;0, MAX(S629-T629, 0), "")</f>
        <v/>
      </c>
      <c r="AD629">
        <f>IF(V629="", "", IF(V629&gt;1, "Dépassement", IF(V629&gt;=0.9, "À surveiller", "OK")))</f>
        <v/>
      </c>
    </row>
    <row r="630">
      <c r="I630" s="4" t="n"/>
      <c r="J630" s="4" t="n"/>
      <c r="K630" s="4" t="n"/>
      <c r="L630" s="5" t="n"/>
      <c r="M630" s="5" t="n"/>
      <c r="N630" s="5">
        <f>IF(SUM(L630:M630)&gt;0, SUM(L630:M630), "")</f>
        <v/>
      </c>
      <c r="O630" s="5">
        <f>IF(A630&lt;&gt;"", SUMIFS(Dépenses!$K:$K, Dépenses!$B:$B, A630, Dépenses!$C:$C, "CAPEX"), "")</f>
        <v/>
      </c>
      <c r="P630" s="5">
        <f>IF(A630&lt;&gt;"", SUMIFS(Dépenses!$K:$K, Dépenses!$B:$B, A630, Dépenses!$C:$C, "CAPEX", Dépenses!$L:$L, "Payé"), "")</f>
        <v/>
      </c>
      <c r="Q630" s="5">
        <f>IF(A630&lt;&gt;"", SUMIFS(Dépenses!$K:$K, Dépenses!$B:$B, A630, Dépenses!$C:$C, "OPEX"), "")</f>
        <v/>
      </c>
      <c r="R630" s="5">
        <f>IF(A630&lt;&gt;"", SUMIFS(Dépenses!$K:$K, Dépenses!$B:$B, A630, Dépenses!$C:$C, "OPEX", Dépenses!$L:$L, "Payé"), "")</f>
        <v/>
      </c>
      <c r="S630" s="5">
        <f>IF(SUM(O630,Q630)&gt;0, SUM(O630,Q630), "")</f>
        <v/>
      </c>
      <c r="T630" s="5">
        <f>IF(SUM(P630,R630)&gt;0, SUM(P630,R630), "")</f>
        <v/>
      </c>
      <c r="U630" s="5">
        <f>IF(N630&gt;0, S630-N630, "")</f>
        <v/>
      </c>
      <c r="V630" s="6">
        <f>IF(N630&gt;0, S630/N630, "")</f>
        <v/>
      </c>
      <c r="Y630" s="5" t="n"/>
      <c r="Z630" s="7">
        <f>IF(AND(Y630&gt;0,N630&gt;0), Y630/N630, "")</f>
        <v/>
      </c>
      <c r="AA630" s="7">
        <f>IF(AND(Y630&gt;0,N630&gt;0), N630/(Y630/12), "")</f>
        <v/>
      </c>
      <c r="AB630" s="5">
        <f>IF(N630&gt;0, MAX(N630-S630, 0), "")</f>
        <v/>
      </c>
      <c r="AC630" s="5">
        <f>IF(S630&gt;0, MAX(S630-T630, 0), "")</f>
        <v/>
      </c>
      <c r="AD630">
        <f>IF(V630="", "", IF(V630&gt;1, "Dépassement", IF(V630&gt;=0.9, "À surveiller", "OK")))</f>
        <v/>
      </c>
    </row>
    <row r="631">
      <c r="I631" s="4" t="n"/>
      <c r="J631" s="4" t="n"/>
      <c r="K631" s="4" t="n"/>
      <c r="L631" s="5" t="n"/>
      <c r="M631" s="5" t="n"/>
      <c r="N631" s="5">
        <f>IF(SUM(L631:M631)&gt;0, SUM(L631:M631), "")</f>
        <v/>
      </c>
      <c r="O631" s="5">
        <f>IF(A631&lt;&gt;"", SUMIFS(Dépenses!$K:$K, Dépenses!$B:$B, A631, Dépenses!$C:$C, "CAPEX"), "")</f>
        <v/>
      </c>
      <c r="P631" s="5">
        <f>IF(A631&lt;&gt;"", SUMIFS(Dépenses!$K:$K, Dépenses!$B:$B, A631, Dépenses!$C:$C, "CAPEX", Dépenses!$L:$L, "Payé"), "")</f>
        <v/>
      </c>
      <c r="Q631" s="5">
        <f>IF(A631&lt;&gt;"", SUMIFS(Dépenses!$K:$K, Dépenses!$B:$B, A631, Dépenses!$C:$C, "OPEX"), "")</f>
        <v/>
      </c>
      <c r="R631" s="5">
        <f>IF(A631&lt;&gt;"", SUMIFS(Dépenses!$K:$K, Dépenses!$B:$B, A631, Dépenses!$C:$C, "OPEX", Dépenses!$L:$L, "Payé"), "")</f>
        <v/>
      </c>
      <c r="S631" s="5">
        <f>IF(SUM(O631,Q631)&gt;0, SUM(O631,Q631), "")</f>
        <v/>
      </c>
      <c r="T631" s="5">
        <f>IF(SUM(P631,R631)&gt;0, SUM(P631,R631), "")</f>
        <v/>
      </c>
      <c r="U631" s="5">
        <f>IF(N631&gt;0, S631-N631, "")</f>
        <v/>
      </c>
      <c r="V631" s="6">
        <f>IF(N631&gt;0, S631/N631, "")</f>
        <v/>
      </c>
      <c r="Y631" s="5" t="n"/>
      <c r="Z631" s="7">
        <f>IF(AND(Y631&gt;0,N631&gt;0), Y631/N631, "")</f>
        <v/>
      </c>
      <c r="AA631" s="7">
        <f>IF(AND(Y631&gt;0,N631&gt;0), N631/(Y631/12), "")</f>
        <v/>
      </c>
      <c r="AB631" s="5">
        <f>IF(N631&gt;0, MAX(N631-S631, 0), "")</f>
        <v/>
      </c>
      <c r="AC631" s="5">
        <f>IF(S631&gt;0, MAX(S631-T631, 0), "")</f>
        <v/>
      </c>
      <c r="AD631">
        <f>IF(V631="", "", IF(V631&gt;1, "Dépassement", IF(V631&gt;=0.9, "À surveiller", "OK")))</f>
        <v/>
      </c>
    </row>
    <row r="632">
      <c r="I632" s="4" t="n"/>
      <c r="J632" s="4" t="n"/>
      <c r="K632" s="4" t="n"/>
      <c r="L632" s="5" t="n"/>
      <c r="M632" s="5" t="n"/>
      <c r="N632" s="5">
        <f>IF(SUM(L632:M632)&gt;0, SUM(L632:M632), "")</f>
        <v/>
      </c>
      <c r="O632" s="5">
        <f>IF(A632&lt;&gt;"", SUMIFS(Dépenses!$K:$K, Dépenses!$B:$B, A632, Dépenses!$C:$C, "CAPEX"), "")</f>
        <v/>
      </c>
      <c r="P632" s="5">
        <f>IF(A632&lt;&gt;"", SUMIFS(Dépenses!$K:$K, Dépenses!$B:$B, A632, Dépenses!$C:$C, "CAPEX", Dépenses!$L:$L, "Payé"), "")</f>
        <v/>
      </c>
      <c r="Q632" s="5">
        <f>IF(A632&lt;&gt;"", SUMIFS(Dépenses!$K:$K, Dépenses!$B:$B, A632, Dépenses!$C:$C, "OPEX"), "")</f>
        <v/>
      </c>
      <c r="R632" s="5">
        <f>IF(A632&lt;&gt;"", SUMIFS(Dépenses!$K:$K, Dépenses!$B:$B, A632, Dépenses!$C:$C, "OPEX", Dépenses!$L:$L, "Payé"), "")</f>
        <v/>
      </c>
      <c r="S632" s="5">
        <f>IF(SUM(O632,Q632)&gt;0, SUM(O632,Q632), "")</f>
        <v/>
      </c>
      <c r="T632" s="5">
        <f>IF(SUM(P632,R632)&gt;0, SUM(P632,R632), "")</f>
        <v/>
      </c>
      <c r="U632" s="5">
        <f>IF(N632&gt;0, S632-N632, "")</f>
        <v/>
      </c>
      <c r="V632" s="6">
        <f>IF(N632&gt;0, S632/N632, "")</f>
        <v/>
      </c>
      <c r="Y632" s="5" t="n"/>
      <c r="Z632" s="7">
        <f>IF(AND(Y632&gt;0,N632&gt;0), Y632/N632, "")</f>
        <v/>
      </c>
      <c r="AA632" s="7">
        <f>IF(AND(Y632&gt;0,N632&gt;0), N632/(Y632/12), "")</f>
        <v/>
      </c>
      <c r="AB632" s="5">
        <f>IF(N632&gt;0, MAX(N632-S632, 0), "")</f>
        <v/>
      </c>
      <c r="AC632" s="5">
        <f>IF(S632&gt;0, MAX(S632-T632, 0), "")</f>
        <v/>
      </c>
      <c r="AD632">
        <f>IF(V632="", "", IF(V632&gt;1, "Dépassement", IF(V632&gt;=0.9, "À surveiller", "OK")))</f>
        <v/>
      </c>
    </row>
    <row r="633">
      <c r="I633" s="4" t="n"/>
      <c r="J633" s="4" t="n"/>
      <c r="K633" s="4" t="n"/>
      <c r="L633" s="5" t="n"/>
      <c r="M633" s="5" t="n"/>
      <c r="N633" s="5">
        <f>IF(SUM(L633:M633)&gt;0, SUM(L633:M633), "")</f>
        <v/>
      </c>
      <c r="O633" s="5">
        <f>IF(A633&lt;&gt;"", SUMIFS(Dépenses!$K:$K, Dépenses!$B:$B, A633, Dépenses!$C:$C, "CAPEX"), "")</f>
        <v/>
      </c>
      <c r="P633" s="5">
        <f>IF(A633&lt;&gt;"", SUMIFS(Dépenses!$K:$K, Dépenses!$B:$B, A633, Dépenses!$C:$C, "CAPEX", Dépenses!$L:$L, "Payé"), "")</f>
        <v/>
      </c>
      <c r="Q633" s="5">
        <f>IF(A633&lt;&gt;"", SUMIFS(Dépenses!$K:$K, Dépenses!$B:$B, A633, Dépenses!$C:$C, "OPEX"), "")</f>
        <v/>
      </c>
      <c r="R633" s="5">
        <f>IF(A633&lt;&gt;"", SUMIFS(Dépenses!$K:$K, Dépenses!$B:$B, A633, Dépenses!$C:$C, "OPEX", Dépenses!$L:$L, "Payé"), "")</f>
        <v/>
      </c>
      <c r="S633" s="5">
        <f>IF(SUM(O633,Q633)&gt;0, SUM(O633,Q633), "")</f>
        <v/>
      </c>
      <c r="T633" s="5">
        <f>IF(SUM(P633,R633)&gt;0, SUM(P633,R633), "")</f>
        <v/>
      </c>
      <c r="U633" s="5">
        <f>IF(N633&gt;0, S633-N633, "")</f>
        <v/>
      </c>
      <c r="V633" s="6">
        <f>IF(N633&gt;0, S633/N633, "")</f>
        <v/>
      </c>
      <c r="Y633" s="5" t="n"/>
      <c r="Z633" s="7">
        <f>IF(AND(Y633&gt;0,N633&gt;0), Y633/N633, "")</f>
        <v/>
      </c>
      <c r="AA633" s="7">
        <f>IF(AND(Y633&gt;0,N633&gt;0), N633/(Y633/12), "")</f>
        <v/>
      </c>
      <c r="AB633" s="5">
        <f>IF(N633&gt;0, MAX(N633-S633, 0), "")</f>
        <v/>
      </c>
      <c r="AC633" s="5">
        <f>IF(S633&gt;0, MAX(S633-T633, 0), "")</f>
        <v/>
      </c>
      <c r="AD633">
        <f>IF(V633="", "", IF(V633&gt;1, "Dépassement", IF(V633&gt;=0.9, "À surveiller", "OK")))</f>
        <v/>
      </c>
    </row>
    <row r="634">
      <c r="I634" s="4" t="n"/>
      <c r="J634" s="4" t="n"/>
      <c r="K634" s="4" t="n"/>
      <c r="L634" s="5" t="n"/>
      <c r="M634" s="5" t="n"/>
      <c r="N634" s="5">
        <f>IF(SUM(L634:M634)&gt;0, SUM(L634:M634), "")</f>
        <v/>
      </c>
      <c r="O634" s="5">
        <f>IF(A634&lt;&gt;"", SUMIFS(Dépenses!$K:$K, Dépenses!$B:$B, A634, Dépenses!$C:$C, "CAPEX"), "")</f>
        <v/>
      </c>
      <c r="P634" s="5">
        <f>IF(A634&lt;&gt;"", SUMIFS(Dépenses!$K:$K, Dépenses!$B:$B, A634, Dépenses!$C:$C, "CAPEX", Dépenses!$L:$L, "Payé"), "")</f>
        <v/>
      </c>
      <c r="Q634" s="5">
        <f>IF(A634&lt;&gt;"", SUMIFS(Dépenses!$K:$K, Dépenses!$B:$B, A634, Dépenses!$C:$C, "OPEX"), "")</f>
        <v/>
      </c>
      <c r="R634" s="5">
        <f>IF(A634&lt;&gt;"", SUMIFS(Dépenses!$K:$K, Dépenses!$B:$B, A634, Dépenses!$C:$C, "OPEX", Dépenses!$L:$L, "Payé"), "")</f>
        <v/>
      </c>
      <c r="S634" s="5">
        <f>IF(SUM(O634,Q634)&gt;0, SUM(O634,Q634), "")</f>
        <v/>
      </c>
      <c r="T634" s="5">
        <f>IF(SUM(P634,R634)&gt;0, SUM(P634,R634), "")</f>
        <v/>
      </c>
      <c r="U634" s="5">
        <f>IF(N634&gt;0, S634-N634, "")</f>
        <v/>
      </c>
      <c r="V634" s="6">
        <f>IF(N634&gt;0, S634/N634, "")</f>
        <v/>
      </c>
      <c r="Y634" s="5" t="n"/>
      <c r="Z634" s="7">
        <f>IF(AND(Y634&gt;0,N634&gt;0), Y634/N634, "")</f>
        <v/>
      </c>
      <c r="AA634" s="7">
        <f>IF(AND(Y634&gt;0,N634&gt;0), N634/(Y634/12), "")</f>
        <v/>
      </c>
      <c r="AB634" s="5">
        <f>IF(N634&gt;0, MAX(N634-S634, 0), "")</f>
        <v/>
      </c>
      <c r="AC634" s="5">
        <f>IF(S634&gt;0, MAX(S634-T634, 0), "")</f>
        <v/>
      </c>
      <c r="AD634">
        <f>IF(V634="", "", IF(V634&gt;1, "Dépassement", IF(V634&gt;=0.9, "À surveiller", "OK")))</f>
        <v/>
      </c>
    </row>
    <row r="635">
      <c r="I635" s="4" t="n"/>
      <c r="J635" s="4" t="n"/>
      <c r="K635" s="4" t="n"/>
      <c r="L635" s="5" t="n"/>
      <c r="M635" s="5" t="n"/>
      <c r="N635" s="5">
        <f>IF(SUM(L635:M635)&gt;0, SUM(L635:M635), "")</f>
        <v/>
      </c>
      <c r="O635" s="5">
        <f>IF(A635&lt;&gt;"", SUMIFS(Dépenses!$K:$K, Dépenses!$B:$B, A635, Dépenses!$C:$C, "CAPEX"), "")</f>
        <v/>
      </c>
      <c r="P635" s="5">
        <f>IF(A635&lt;&gt;"", SUMIFS(Dépenses!$K:$K, Dépenses!$B:$B, A635, Dépenses!$C:$C, "CAPEX", Dépenses!$L:$L, "Payé"), "")</f>
        <v/>
      </c>
      <c r="Q635" s="5">
        <f>IF(A635&lt;&gt;"", SUMIFS(Dépenses!$K:$K, Dépenses!$B:$B, A635, Dépenses!$C:$C, "OPEX"), "")</f>
        <v/>
      </c>
      <c r="R635" s="5">
        <f>IF(A635&lt;&gt;"", SUMIFS(Dépenses!$K:$K, Dépenses!$B:$B, A635, Dépenses!$C:$C, "OPEX", Dépenses!$L:$L, "Payé"), "")</f>
        <v/>
      </c>
      <c r="S635" s="5">
        <f>IF(SUM(O635,Q635)&gt;0, SUM(O635,Q635), "")</f>
        <v/>
      </c>
      <c r="T635" s="5">
        <f>IF(SUM(P635,R635)&gt;0, SUM(P635,R635), "")</f>
        <v/>
      </c>
      <c r="U635" s="5">
        <f>IF(N635&gt;0, S635-N635, "")</f>
        <v/>
      </c>
      <c r="V635" s="6">
        <f>IF(N635&gt;0, S635/N635, "")</f>
        <v/>
      </c>
      <c r="Y635" s="5" t="n"/>
      <c r="Z635" s="7">
        <f>IF(AND(Y635&gt;0,N635&gt;0), Y635/N635, "")</f>
        <v/>
      </c>
      <c r="AA635" s="7">
        <f>IF(AND(Y635&gt;0,N635&gt;0), N635/(Y635/12), "")</f>
        <v/>
      </c>
      <c r="AB635" s="5">
        <f>IF(N635&gt;0, MAX(N635-S635, 0), "")</f>
        <v/>
      </c>
      <c r="AC635" s="5">
        <f>IF(S635&gt;0, MAX(S635-T635, 0), "")</f>
        <v/>
      </c>
      <c r="AD635">
        <f>IF(V635="", "", IF(V635&gt;1, "Dépassement", IF(V635&gt;=0.9, "À surveiller", "OK")))</f>
        <v/>
      </c>
    </row>
    <row r="636">
      <c r="I636" s="4" t="n"/>
      <c r="J636" s="4" t="n"/>
      <c r="K636" s="4" t="n"/>
      <c r="L636" s="5" t="n"/>
      <c r="M636" s="5" t="n"/>
      <c r="N636" s="5">
        <f>IF(SUM(L636:M636)&gt;0, SUM(L636:M636), "")</f>
        <v/>
      </c>
      <c r="O636" s="5">
        <f>IF(A636&lt;&gt;"", SUMIFS(Dépenses!$K:$K, Dépenses!$B:$B, A636, Dépenses!$C:$C, "CAPEX"), "")</f>
        <v/>
      </c>
      <c r="P636" s="5">
        <f>IF(A636&lt;&gt;"", SUMIFS(Dépenses!$K:$K, Dépenses!$B:$B, A636, Dépenses!$C:$C, "CAPEX", Dépenses!$L:$L, "Payé"), "")</f>
        <v/>
      </c>
      <c r="Q636" s="5">
        <f>IF(A636&lt;&gt;"", SUMIFS(Dépenses!$K:$K, Dépenses!$B:$B, A636, Dépenses!$C:$C, "OPEX"), "")</f>
        <v/>
      </c>
      <c r="R636" s="5">
        <f>IF(A636&lt;&gt;"", SUMIFS(Dépenses!$K:$K, Dépenses!$B:$B, A636, Dépenses!$C:$C, "OPEX", Dépenses!$L:$L, "Payé"), "")</f>
        <v/>
      </c>
      <c r="S636" s="5">
        <f>IF(SUM(O636,Q636)&gt;0, SUM(O636,Q636), "")</f>
        <v/>
      </c>
      <c r="T636" s="5">
        <f>IF(SUM(P636,R636)&gt;0, SUM(P636,R636), "")</f>
        <v/>
      </c>
      <c r="U636" s="5">
        <f>IF(N636&gt;0, S636-N636, "")</f>
        <v/>
      </c>
      <c r="V636" s="6">
        <f>IF(N636&gt;0, S636/N636, "")</f>
        <v/>
      </c>
      <c r="Y636" s="5" t="n"/>
      <c r="Z636" s="7">
        <f>IF(AND(Y636&gt;0,N636&gt;0), Y636/N636, "")</f>
        <v/>
      </c>
      <c r="AA636" s="7">
        <f>IF(AND(Y636&gt;0,N636&gt;0), N636/(Y636/12), "")</f>
        <v/>
      </c>
      <c r="AB636" s="5">
        <f>IF(N636&gt;0, MAX(N636-S636, 0), "")</f>
        <v/>
      </c>
      <c r="AC636" s="5">
        <f>IF(S636&gt;0, MAX(S636-T636, 0), "")</f>
        <v/>
      </c>
      <c r="AD636">
        <f>IF(V636="", "", IF(V636&gt;1, "Dépassement", IF(V636&gt;=0.9, "À surveiller", "OK")))</f>
        <v/>
      </c>
    </row>
    <row r="637">
      <c r="I637" s="4" t="n"/>
      <c r="J637" s="4" t="n"/>
      <c r="K637" s="4" t="n"/>
      <c r="L637" s="5" t="n"/>
      <c r="M637" s="5" t="n"/>
      <c r="N637" s="5">
        <f>IF(SUM(L637:M637)&gt;0, SUM(L637:M637), "")</f>
        <v/>
      </c>
      <c r="O637" s="5">
        <f>IF(A637&lt;&gt;"", SUMIFS(Dépenses!$K:$K, Dépenses!$B:$B, A637, Dépenses!$C:$C, "CAPEX"), "")</f>
        <v/>
      </c>
      <c r="P637" s="5">
        <f>IF(A637&lt;&gt;"", SUMIFS(Dépenses!$K:$K, Dépenses!$B:$B, A637, Dépenses!$C:$C, "CAPEX", Dépenses!$L:$L, "Payé"), "")</f>
        <v/>
      </c>
      <c r="Q637" s="5">
        <f>IF(A637&lt;&gt;"", SUMIFS(Dépenses!$K:$K, Dépenses!$B:$B, A637, Dépenses!$C:$C, "OPEX"), "")</f>
        <v/>
      </c>
      <c r="R637" s="5">
        <f>IF(A637&lt;&gt;"", SUMIFS(Dépenses!$K:$K, Dépenses!$B:$B, A637, Dépenses!$C:$C, "OPEX", Dépenses!$L:$L, "Payé"), "")</f>
        <v/>
      </c>
      <c r="S637" s="5">
        <f>IF(SUM(O637,Q637)&gt;0, SUM(O637,Q637), "")</f>
        <v/>
      </c>
      <c r="T637" s="5">
        <f>IF(SUM(P637,R637)&gt;0, SUM(P637,R637), "")</f>
        <v/>
      </c>
      <c r="U637" s="5">
        <f>IF(N637&gt;0, S637-N637, "")</f>
        <v/>
      </c>
      <c r="V637" s="6">
        <f>IF(N637&gt;0, S637/N637, "")</f>
        <v/>
      </c>
      <c r="Y637" s="5" t="n"/>
      <c r="Z637" s="7">
        <f>IF(AND(Y637&gt;0,N637&gt;0), Y637/N637, "")</f>
        <v/>
      </c>
      <c r="AA637" s="7">
        <f>IF(AND(Y637&gt;0,N637&gt;0), N637/(Y637/12), "")</f>
        <v/>
      </c>
      <c r="AB637" s="5">
        <f>IF(N637&gt;0, MAX(N637-S637, 0), "")</f>
        <v/>
      </c>
      <c r="AC637" s="5">
        <f>IF(S637&gt;0, MAX(S637-T637, 0), "")</f>
        <v/>
      </c>
      <c r="AD637">
        <f>IF(V637="", "", IF(V637&gt;1, "Dépassement", IF(V637&gt;=0.9, "À surveiller", "OK")))</f>
        <v/>
      </c>
    </row>
    <row r="638">
      <c r="I638" s="4" t="n"/>
      <c r="J638" s="4" t="n"/>
      <c r="K638" s="4" t="n"/>
      <c r="L638" s="5" t="n"/>
      <c r="M638" s="5" t="n"/>
      <c r="N638" s="5">
        <f>IF(SUM(L638:M638)&gt;0, SUM(L638:M638), "")</f>
        <v/>
      </c>
      <c r="O638" s="5">
        <f>IF(A638&lt;&gt;"", SUMIFS(Dépenses!$K:$K, Dépenses!$B:$B, A638, Dépenses!$C:$C, "CAPEX"), "")</f>
        <v/>
      </c>
      <c r="P638" s="5">
        <f>IF(A638&lt;&gt;"", SUMIFS(Dépenses!$K:$K, Dépenses!$B:$B, A638, Dépenses!$C:$C, "CAPEX", Dépenses!$L:$L, "Payé"), "")</f>
        <v/>
      </c>
      <c r="Q638" s="5">
        <f>IF(A638&lt;&gt;"", SUMIFS(Dépenses!$K:$K, Dépenses!$B:$B, A638, Dépenses!$C:$C, "OPEX"), "")</f>
        <v/>
      </c>
      <c r="R638" s="5">
        <f>IF(A638&lt;&gt;"", SUMIFS(Dépenses!$K:$K, Dépenses!$B:$B, A638, Dépenses!$C:$C, "OPEX", Dépenses!$L:$L, "Payé"), "")</f>
        <v/>
      </c>
      <c r="S638" s="5">
        <f>IF(SUM(O638,Q638)&gt;0, SUM(O638,Q638), "")</f>
        <v/>
      </c>
      <c r="T638" s="5">
        <f>IF(SUM(P638,R638)&gt;0, SUM(P638,R638), "")</f>
        <v/>
      </c>
      <c r="U638" s="5">
        <f>IF(N638&gt;0, S638-N638, "")</f>
        <v/>
      </c>
      <c r="V638" s="6">
        <f>IF(N638&gt;0, S638/N638, "")</f>
        <v/>
      </c>
      <c r="Y638" s="5" t="n"/>
      <c r="Z638" s="7">
        <f>IF(AND(Y638&gt;0,N638&gt;0), Y638/N638, "")</f>
        <v/>
      </c>
      <c r="AA638" s="7">
        <f>IF(AND(Y638&gt;0,N638&gt;0), N638/(Y638/12), "")</f>
        <v/>
      </c>
      <c r="AB638" s="5">
        <f>IF(N638&gt;0, MAX(N638-S638, 0), "")</f>
        <v/>
      </c>
      <c r="AC638" s="5">
        <f>IF(S638&gt;0, MAX(S638-T638, 0), "")</f>
        <v/>
      </c>
      <c r="AD638">
        <f>IF(V638="", "", IF(V638&gt;1, "Dépassement", IF(V638&gt;=0.9, "À surveiller", "OK")))</f>
        <v/>
      </c>
    </row>
    <row r="639">
      <c r="I639" s="4" t="n"/>
      <c r="J639" s="4" t="n"/>
      <c r="K639" s="4" t="n"/>
      <c r="L639" s="5" t="n"/>
      <c r="M639" s="5" t="n"/>
      <c r="N639" s="5">
        <f>IF(SUM(L639:M639)&gt;0, SUM(L639:M639), "")</f>
        <v/>
      </c>
      <c r="O639" s="5">
        <f>IF(A639&lt;&gt;"", SUMIFS(Dépenses!$K:$K, Dépenses!$B:$B, A639, Dépenses!$C:$C, "CAPEX"), "")</f>
        <v/>
      </c>
      <c r="P639" s="5">
        <f>IF(A639&lt;&gt;"", SUMIFS(Dépenses!$K:$K, Dépenses!$B:$B, A639, Dépenses!$C:$C, "CAPEX", Dépenses!$L:$L, "Payé"), "")</f>
        <v/>
      </c>
      <c r="Q639" s="5">
        <f>IF(A639&lt;&gt;"", SUMIFS(Dépenses!$K:$K, Dépenses!$B:$B, A639, Dépenses!$C:$C, "OPEX"), "")</f>
        <v/>
      </c>
      <c r="R639" s="5">
        <f>IF(A639&lt;&gt;"", SUMIFS(Dépenses!$K:$K, Dépenses!$B:$B, A639, Dépenses!$C:$C, "OPEX", Dépenses!$L:$L, "Payé"), "")</f>
        <v/>
      </c>
      <c r="S639" s="5">
        <f>IF(SUM(O639,Q639)&gt;0, SUM(O639,Q639), "")</f>
        <v/>
      </c>
      <c r="T639" s="5">
        <f>IF(SUM(P639,R639)&gt;0, SUM(P639,R639), "")</f>
        <v/>
      </c>
      <c r="U639" s="5">
        <f>IF(N639&gt;0, S639-N639, "")</f>
        <v/>
      </c>
      <c r="V639" s="6">
        <f>IF(N639&gt;0, S639/N639, "")</f>
        <v/>
      </c>
      <c r="Y639" s="5" t="n"/>
      <c r="Z639" s="7">
        <f>IF(AND(Y639&gt;0,N639&gt;0), Y639/N639, "")</f>
        <v/>
      </c>
      <c r="AA639" s="7">
        <f>IF(AND(Y639&gt;0,N639&gt;0), N639/(Y639/12), "")</f>
        <v/>
      </c>
      <c r="AB639" s="5">
        <f>IF(N639&gt;0, MAX(N639-S639, 0), "")</f>
        <v/>
      </c>
      <c r="AC639" s="5">
        <f>IF(S639&gt;0, MAX(S639-T639, 0), "")</f>
        <v/>
      </c>
      <c r="AD639">
        <f>IF(V639="", "", IF(V639&gt;1, "Dépassement", IF(V639&gt;=0.9, "À surveiller", "OK")))</f>
        <v/>
      </c>
    </row>
    <row r="640">
      <c r="I640" s="4" t="n"/>
      <c r="J640" s="4" t="n"/>
      <c r="K640" s="4" t="n"/>
      <c r="L640" s="5" t="n"/>
      <c r="M640" s="5" t="n"/>
      <c r="N640" s="5">
        <f>IF(SUM(L640:M640)&gt;0, SUM(L640:M640), "")</f>
        <v/>
      </c>
      <c r="O640" s="5">
        <f>IF(A640&lt;&gt;"", SUMIFS(Dépenses!$K:$K, Dépenses!$B:$B, A640, Dépenses!$C:$C, "CAPEX"), "")</f>
        <v/>
      </c>
      <c r="P640" s="5">
        <f>IF(A640&lt;&gt;"", SUMIFS(Dépenses!$K:$K, Dépenses!$B:$B, A640, Dépenses!$C:$C, "CAPEX", Dépenses!$L:$L, "Payé"), "")</f>
        <v/>
      </c>
      <c r="Q640" s="5">
        <f>IF(A640&lt;&gt;"", SUMIFS(Dépenses!$K:$K, Dépenses!$B:$B, A640, Dépenses!$C:$C, "OPEX"), "")</f>
        <v/>
      </c>
      <c r="R640" s="5">
        <f>IF(A640&lt;&gt;"", SUMIFS(Dépenses!$K:$K, Dépenses!$B:$B, A640, Dépenses!$C:$C, "OPEX", Dépenses!$L:$L, "Payé"), "")</f>
        <v/>
      </c>
      <c r="S640" s="5">
        <f>IF(SUM(O640,Q640)&gt;0, SUM(O640,Q640), "")</f>
        <v/>
      </c>
      <c r="T640" s="5">
        <f>IF(SUM(P640,R640)&gt;0, SUM(P640,R640), "")</f>
        <v/>
      </c>
      <c r="U640" s="5">
        <f>IF(N640&gt;0, S640-N640, "")</f>
        <v/>
      </c>
      <c r="V640" s="6">
        <f>IF(N640&gt;0, S640/N640, "")</f>
        <v/>
      </c>
      <c r="Y640" s="5" t="n"/>
      <c r="Z640" s="7">
        <f>IF(AND(Y640&gt;0,N640&gt;0), Y640/N640, "")</f>
        <v/>
      </c>
      <c r="AA640" s="7">
        <f>IF(AND(Y640&gt;0,N640&gt;0), N640/(Y640/12), "")</f>
        <v/>
      </c>
      <c r="AB640" s="5">
        <f>IF(N640&gt;0, MAX(N640-S640, 0), "")</f>
        <v/>
      </c>
      <c r="AC640" s="5">
        <f>IF(S640&gt;0, MAX(S640-T640, 0), "")</f>
        <v/>
      </c>
      <c r="AD640">
        <f>IF(V640="", "", IF(V640&gt;1, "Dépassement", IF(V640&gt;=0.9, "À surveiller", "OK")))</f>
        <v/>
      </c>
    </row>
    <row r="641">
      <c r="I641" s="4" t="n"/>
      <c r="J641" s="4" t="n"/>
      <c r="K641" s="4" t="n"/>
      <c r="L641" s="5" t="n"/>
      <c r="M641" s="5" t="n"/>
      <c r="N641" s="5">
        <f>IF(SUM(L641:M641)&gt;0, SUM(L641:M641), "")</f>
        <v/>
      </c>
      <c r="O641" s="5">
        <f>IF(A641&lt;&gt;"", SUMIFS(Dépenses!$K:$K, Dépenses!$B:$B, A641, Dépenses!$C:$C, "CAPEX"), "")</f>
        <v/>
      </c>
      <c r="P641" s="5">
        <f>IF(A641&lt;&gt;"", SUMIFS(Dépenses!$K:$K, Dépenses!$B:$B, A641, Dépenses!$C:$C, "CAPEX", Dépenses!$L:$L, "Payé"), "")</f>
        <v/>
      </c>
      <c r="Q641" s="5">
        <f>IF(A641&lt;&gt;"", SUMIFS(Dépenses!$K:$K, Dépenses!$B:$B, A641, Dépenses!$C:$C, "OPEX"), "")</f>
        <v/>
      </c>
      <c r="R641" s="5">
        <f>IF(A641&lt;&gt;"", SUMIFS(Dépenses!$K:$K, Dépenses!$B:$B, A641, Dépenses!$C:$C, "OPEX", Dépenses!$L:$L, "Payé"), "")</f>
        <v/>
      </c>
      <c r="S641" s="5">
        <f>IF(SUM(O641,Q641)&gt;0, SUM(O641,Q641), "")</f>
        <v/>
      </c>
      <c r="T641" s="5">
        <f>IF(SUM(P641,R641)&gt;0, SUM(P641,R641), "")</f>
        <v/>
      </c>
      <c r="U641" s="5">
        <f>IF(N641&gt;0, S641-N641, "")</f>
        <v/>
      </c>
      <c r="V641" s="6">
        <f>IF(N641&gt;0, S641/N641, "")</f>
        <v/>
      </c>
      <c r="Y641" s="5" t="n"/>
      <c r="Z641" s="7">
        <f>IF(AND(Y641&gt;0,N641&gt;0), Y641/N641, "")</f>
        <v/>
      </c>
      <c r="AA641" s="7">
        <f>IF(AND(Y641&gt;0,N641&gt;0), N641/(Y641/12), "")</f>
        <v/>
      </c>
      <c r="AB641" s="5">
        <f>IF(N641&gt;0, MAX(N641-S641, 0), "")</f>
        <v/>
      </c>
      <c r="AC641" s="5">
        <f>IF(S641&gt;0, MAX(S641-T641, 0), "")</f>
        <v/>
      </c>
      <c r="AD641">
        <f>IF(V641="", "", IF(V641&gt;1, "Dépassement", IF(V641&gt;=0.9, "À surveiller", "OK")))</f>
        <v/>
      </c>
    </row>
    <row r="642">
      <c r="I642" s="4" t="n"/>
      <c r="J642" s="4" t="n"/>
      <c r="K642" s="4" t="n"/>
      <c r="L642" s="5" t="n"/>
      <c r="M642" s="5" t="n"/>
      <c r="N642" s="5">
        <f>IF(SUM(L642:M642)&gt;0, SUM(L642:M642), "")</f>
        <v/>
      </c>
      <c r="O642" s="5">
        <f>IF(A642&lt;&gt;"", SUMIFS(Dépenses!$K:$K, Dépenses!$B:$B, A642, Dépenses!$C:$C, "CAPEX"), "")</f>
        <v/>
      </c>
      <c r="P642" s="5">
        <f>IF(A642&lt;&gt;"", SUMIFS(Dépenses!$K:$K, Dépenses!$B:$B, A642, Dépenses!$C:$C, "CAPEX", Dépenses!$L:$L, "Payé"), "")</f>
        <v/>
      </c>
      <c r="Q642" s="5">
        <f>IF(A642&lt;&gt;"", SUMIFS(Dépenses!$K:$K, Dépenses!$B:$B, A642, Dépenses!$C:$C, "OPEX"), "")</f>
        <v/>
      </c>
      <c r="R642" s="5">
        <f>IF(A642&lt;&gt;"", SUMIFS(Dépenses!$K:$K, Dépenses!$B:$B, A642, Dépenses!$C:$C, "OPEX", Dépenses!$L:$L, "Payé"), "")</f>
        <v/>
      </c>
      <c r="S642" s="5">
        <f>IF(SUM(O642,Q642)&gt;0, SUM(O642,Q642), "")</f>
        <v/>
      </c>
      <c r="T642" s="5">
        <f>IF(SUM(P642,R642)&gt;0, SUM(P642,R642), "")</f>
        <v/>
      </c>
      <c r="U642" s="5">
        <f>IF(N642&gt;0, S642-N642, "")</f>
        <v/>
      </c>
      <c r="V642" s="6">
        <f>IF(N642&gt;0, S642/N642, "")</f>
        <v/>
      </c>
      <c r="Y642" s="5" t="n"/>
      <c r="Z642" s="7">
        <f>IF(AND(Y642&gt;0,N642&gt;0), Y642/N642, "")</f>
        <v/>
      </c>
      <c r="AA642" s="7">
        <f>IF(AND(Y642&gt;0,N642&gt;0), N642/(Y642/12), "")</f>
        <v/>
      </c>
      <c r="AB642" s="5">
        <f>IF(N642&gt;0, MAX(N642-S642, 0), "")</f>
        <v/>
      </c>
      <c r="AC642" s="5">
        <f>IF(S642&gt;0, MAX(S642-T642, 0), "")</f>
        <v/>
      </c>
      <c r="AD642">
        <f>IF(V642="", "", IF(V642&gt;1, "Dépassement", IF(V642&gt;=0.9, "À surveiller", "OK")))</f>
        <v/>
      </c>
    </row>
    <row r="643">
      <c r="I643" s="4" t="n"/>
      <c r="J643" s="4" t="n"/>
      <c r="K643" s="4" t="n"/>
      <c r="L643" s="5" t="n"/>
      <c r="M643" s="5" t="n"/>
      <c r="N643" s="5">
        <f>IF(SUM(L643:M643)&gt;0, SUM(L643:M643), "")</f>
        <v/>
      </c>
      <c r="O643" s="5">
        <f>IF(A643&lt;&gt;"", SUMIFS(Dépenses!$K:$K, Dépenses!$B:$B, A643, Dépenses!$C:$C, "CAPEX"), "")</f>
        <v/>
      </c>
      <c r="P643" s="5">
        <f>IF(A643&lt;&gt;"", SUMIFS(Dépenses!$K:$K, Dépenses!$B:$B, A643, Dépenses!$C:$C, "CAPEX", Dépenses!$L:$L, "Payé"), "")</f>
        <v/>
      </c>
      <c r="Q643" s="5">
        <f>IF(A643&lt;&gt;"", SUMIFS(Dépenses!$K:$K, Dépenses!$B:$B, A643, Dépenses!$C:$C, "OPEX"), "")</f>
        <v/>
      </c>
      <c r="R643" s="5">
        <f>IF(A643&lt;&gt;"", SUMIFS(Dépenses!$K:$K, Dépenses!$B:$B, A643, Dépenses!$C:$C, "OPEX", Dépenses!$L:$L, "Payé"), "")</f>
        <v/>
      </c>
      <c r="S643" s="5">
        <f>IF(SUM(O643,Q643)&gt;0, SUM(O643,Q643), "")</f>
        <v/>
      </c>
      <c r="T643" s="5">
        <f>IF(SUM(P643,R643)&gt;0, SUM(P643,R643), "")</f>
        <v/>
      </c>
      <c r="U643" s="5">
        <f>IF(N643&gt;0, S643-N643, "")</f>
        <v/>
      </c>
      <c r="V643" s="6">
        <f>IF(N643&gt;0, S643/N643, "")</f>
        <v/>
      </c>
      <c r="Y643" s="5" t="n"/>
      <c r="Z643" s="7">
        <f>IF(AND(Y643&gt;0,N643&gt;0), Y643/N643, "")</f>
        <v/>
      </c>
      <c r="AA643" s="7">
        <f>IF(AND(Y643&gt;0,N643&gt;0), N643/(Y643/12), "")</f>
        <v/>
      </c>
      <c r="AB643" s="5">
        <f>IF(N643&gt;0, MAX(N643-S643, 0), "")</f>
        <v/>
      </c>
      <c r="AC643" s="5">
        <f>IF(S643&gt;0, MAX(S643-T643, 0), "")</f>
        <v/>
      </c>
      <c r="AD643">
        <f>IF(V643="", "", IF(V643&gt;1, "Dépassement", IF(V643&gt;=0.9, "À surveiller", "OK")))</f>
        <v/>
      </c>
    </row>
    <row r="644">
      <c r="I644" s="4" t="n"/>
      <c r="J644" s="4" t="n"/>
      <c r="K644" s="4" t="n"/>
      <c r="L644" s="5" t="n"/>
      <c r="M644" s="5" t="n"/>
      <c r="N644" s="5">
        <f>IF(SUM(L644:M644)&gt;0, SUM(L644:M644), "")</f>
        <v/>
      </c>
      <c r="O644" s="5">
        <f>IF(A644&lt;&gt;"", SUMIFS(Dépenses!$K:$K, Dépenses!$B:$B, A644, Dépenses!$C:$C, "CAPEX"), "")</f>
        <v/>
      </c>
      <c r="P644" s="5">
        <f>IF(A644&lt;&gt;"", SUMIFS(Dépenses!$K:$K, Dépenses!$B:$B, A644, Dépenses!$C:$C, "CAPEX", Dépenses!$L:$L, "Payé"), "")</f>
        <v/>
      </c>
      <c r="Q644" s="5">
        <f>IF(A644&lt;&gt;"", SUMIFS(Dépenses!$K:$K, Dépenses!$B:$B, A644, Dépenses!$C:$C, "OPEX"), "")</f>
        <v/>
      </c>
      <c r="R644" s="5">
        <f>IF(A644&lt;&gt;"", SUMIFS(Dépenses!$K:$K, Dépenses!$B:$B, A644, Dépenses!$C:$C, "OPEX", Dépenses!$L:$L, "Payé"), "")</f>
        <v/>
      </c>
      <c r="S644" s="5">
        <f>IF(SUM(O644,Q644)&gt;0, SUM(O644,Q644), "")</f>
        <v/>
      </c>
      <c r="T644" s="5">
        <f>IF(SUM(P644,R644)&gt;0, SUM(P644,R644), "")</f>
        <v/>
      </c>
      <c r="U644" s="5">
        <f>IF(N644&gt;0, S644-N644, "")</f>
        <v/>
      </c>
      <c r="V644" s="6">
        <f>IF(N644&gt;0, S644/N644, "")</f>
        <v/>
      </c>
      <c r="Y644" s="5" t="n"/>
      <c r="Z644" s="7">
        <f>IF(AND(Y644&gt;0,N644&gt;0), Y644/N644, "")</f>
        <v/>
      </c>
      <c r="AA644" s="7">
        <f>IF(AND(Y644&gt;0,N644&gt;0), N644/(Y644/12), "")</f>
        <v/>
      </c>
      <c r="AB644" s="5">
        <f>IF(N644&gt;0, MAX(N644-S644, 0), "")</f>
        <v/>
      </c>
      <c r="AC644" s="5">
        <f>IF(S644&gt;0, MAX(S644-T644, 0), "")</f>
        <v/>
      </c>
      <c r="AD644">
        <f>IF(V644="", "", IF(V644&gt;1, "Dépassement", IF(V644&gt;=0.9, "À surveiller", "OK")))</f>
        <v/>
      </c>
    </row>
    <row r="645">
      <c r="I645" s="4" t="n"/>
      <c r="J645" s="4" t="n"/>
      <c r="K645" s="4" t="n"/>
      <c r="L645" s="5" t="n"/>
      <c r="M645" s="5" t="n"/>
      <c r="N645" s="5">
        <f>IF(SUM(L645:M645)&gt;0, SUM(L645:M645), "")</f>
        <v/>
      </c>
      <c r="O645" s="5">
        <f>IF(A645&lt;&gt;"", SUMIFS(Dépenses!$K:$K, Dépenses!$B:$B, A645, Dépenses!$C:$C, "CAPEX"), "")</f>
        <v/>
      </c>
      <c r="P645" s="5">
        <f>IF(A645&lt;&gt;"", SUMIFS(Dépenses!$K:$K, Dépenses!$B:$B, A645, Dépenses!$C:$C, "CAPEX", Dépenses!$L:$L, "Payé"), "")</f>
        <v/>
      </c>
      <c r="Q645" s="5">
        <f>IF(A645&lt;&gt;"", SUMIFS(Dépenses!$K:$K, Dépenses!$B:$B, A645, Dépenses!$C:$C, "OPEX"), "")</f>
        <v/>
      </c>
      <c r="R645" s="5">
        <f>IF(A645&lt;&gt;"", SUMIFS(Dépenses!$K:$K, Dépenses!$B:$B, A645, Dépenses!$C:$C, "OPEX", Dépenses!$L:$L, "Payé"), "")</f>
        <v/>
      </c>
      <c r="S645" s="5">
        <f>IF(SUM(O645,Q645)&gt;0, SUM(O645,Q645), "")</f>
        <v/>
      </c>
      <c r="T645" s="5">
        <f>IF(SUM(P645,R645)&gt;0, SUM(P645,R645), "")</f>
        <v/>
      </c>
      <c r="U645" s="5">
        <f>IF(N645&gt;0, S645-N645, "")</f>
        <v/>
      </c>
      <c r="V645" s="6">
        <f>IF(N645&gt;0, S645/N645, "")</f>
        <v/>
      </c>
      <c r="Y645" s="5" t="n"/>
      <c r="Z645" s="7">
        <f>IF(AND(Y645&gt;0,N645&gt;0), Y645/N645, "")</f>
        <v/>
      </c>
      <c r="AA645" s="7">
        <f>IF(AND(Y645&gt;0,N645&gt;0), N645/(Y645/12), "")</f>
        <v/>
      </c>
      <c r="AB645" s="5">
        <f>IF(N645&gt;0, MAX(N645-S645, 0), "")</f>
        <v/>
      </c>
      <c r="AC645" s="5">
        <f>IF(S645&gt;0, MAX(S645-T645, 0), "")</f>
        <v/>
      </c>
      <c r="AD645">
        <f>IF(V645="", "", IF(V645&gt;1, "Dépassement", IF(V645&gt;=0.9, "À surveiller", "OK")))</f>
        <v/>
      </c>
    </row>
    <row r="646">
      <c r="I646" s="4" t="n"/>
      <c r="J646" s="4" t="n"/>
      <c r="K646" s="4" t="n"/>
      <c r="L646" s="5" t="n"/>
      <c r="M646" s="5" t="n"/>
      <c r="N646" s="5">
        <f>IF(SUM(L646:M646)&gt;0, SUM(L646:M646), "")</f>
        <v/>
      </c>
      <c r="O646" s="5">
        <f>IF(A646&lt;&gt;"", SUMIFS(Dépenses!$K:$K, Dépenses!$B:$B, A646, Dépenses!$C:$C, "CAPEX"), "")</f>
        <v/>
      </c>
      <c r="P646" s="5">
        <f>IF(A646&lt;&gt;"", SUMIFS(Dépenses!$K:$K, Dépenses!$B:$B, A646, Dépenses!$C:$C, "CAPEX", Dépenses!$L:$L, "Payé"), "")</f>
        <v/>
      </c>
      <c r="Q646" s="5">
        <f>IF(A646&lt;&gt;"", SUMIFS(Dépenses!$K:$K, Dépenses!$B:$B, A646, Dépenses!$C:$C, "OPEX"), "")</f>
        <v/>
      </c>
      <c r="R646" s="5">
        <f>IF(A646&lt;&gt;"", SUMIFS(Dépenses!$K:$K, Dépenses!$B:$B, A646, Dépenses!$C:$C, "OPEX", Dépenses!$L:$L, "Payé"), "")</f>
        <v/>
      </c>
      <c r="S646" s="5">
        <f>IF(SUM(O646,Q646)&gt;0, SUM(O646,Q646), "")</f>
        <v/>
      </c>
      <c r="T646" s="5">
        <f>IF(SUM(P646,R646)&gt;0, SUM(P646,R646), "")</f>
        <v/>
      </c>
      <c r="U646" s="5">
        <f>IF(N646&gt;0, S646-N646, "")</f>
        <v/>
      </c>
      <c r="V646" s="6">
        <f>IF(N646&gt;0, S646/N646, "")</f>
        <v/>
      </c>
      <c r="Y646" s="5" t="n"/>
      <c r="Z646" s="7">
        <f>IF(AND(Y646&gt;0,N646&gt;0), Y646/N646, "")</f>
        <v/>
      </c>
      <c r="AA646" s="7">
        <f>IF(AND(Y646&gt;0,N646&gt;0), N646/(Y646/12), "")</f>
        <v/>
      </c>
      <c r="AB646" s="5">
        <f>IF(N646&gt;0, MAX(N646-S646, 0), "")</f>
        <v/>
      </c>
      <c r="AC646" s="5">
        <f>IF(S646&gt;0, MAX(S646-T646, 0), "")</f>
        <v/>
      </c>
      <c r="AD646">
        <f>IF(V646="", "", IF(V646&gt;1, "Dépassement", IF(V646&gt;=0.9, "À surveiller", "OK")))</f>
        <v/>
      </c>
    </row>
    <row r="647">
      <c r="I647" s="4" t="n"/>
      <c r="J647" s="4" t="n"/>
      <c r="K647" s="4" t="n"/>
      <c r="L647" s="5" t="n"/>
      <c r="M647" s="5" t="n"/>
      <c r="N647" s="5">
        <f>IF(SUM(L647:M647)&gt;0, SUM(L647:M647), "")</f>
        <v/>
      </c>
      <c r="O647" s="5">
        <f>IF(A647&lt;&gt;"", SUMIFS(Dépenses!$K:$K, Dépenses!$B:$B, A647, Dépenses!$C:$C, "CAPEX"), "")</f>
        <v/>
      </c>
      <c r="P647" s="5">
        <f>IF(A647&lt;&gt;"", SUMIFS(Dépenses!$K:$K, Dépenses!$B:$B, A647, Dépenses!$C:$C, "CAPEX", Dépenses!$L:$L, "Payé"), "")</f>
        <v/>
      </c>
      <c r="Q647" s="5">
        <f>IF(A647&lt;&gt;"", SUMIFS(Dépenses!$K:$K, Dépenses!$B:$B, A647, Dépenses!$C:$C, "OPEX"), "")</f>
        <v/>
      </c>
      <c r="R647" s="5">
        <f>IF(A647&lt;&gt;"", SUMIFS(Dépenses!$K:$K, Dépenses!$B:$B, A647, Dépenses!$C:$C, "OPEX", Dépenses!$L:$L, "Payé"), "")</f>
        <v/>
      </c>
      <c r="S647" s="5">
        <f>IF(SUM(O647,Q647)&gt;0, SUM(O647,Q647), "")</f>
        <v/>
      </c>
      <c r="T647" s="5">
        <f>IF(SUM(P647,R647)&gt;0, SUM(P647,R647), "")</f>
        <v/>
      </c>
      <c r="U647" s="5">
        <f>IF(N647&gt;0, S647-N647, "")</f>
        <v/>
      </c>
      <c r="V647" s="6">
        <f>IF(N647&gt;0, S647/N647, "")</f>
        <v/>
      </c>
      <c r="Y647" s="5" t="n"/>
      <c r="Z647" s="7">
        <f>IF(AND(Y647&gt;0,N647&gt;0), Y647/N647, "")</f>
        <v/>
      </c>
      <c r="AA647" s="7">
        <f>IF(AND(Y647&gt;0,N647&gt;0), N647/(Y647/12), "")</f>
        <v/>
      </c>
      <c r="AB647" s="5">
        <f>IF(N647&gt;0, MAX(N647-S647, 0), "")</f>
        <v/>
      </c>
      <c r="AC647" s="5">
        <f>IF(S647&gt;0, MAX(S647-T647, 0), "")</f>
        <v/>
      </c>
      <c r="AD647">
        <f>IF(V647="", "", IF(V647&gt;1, "Dépassement", IF(V647&gt;=0.9, "À surveiller", "OK")))</f>
        <v/>
      </c>
    </row>
    <row r="648">
      <c r="I648" s="4" t="n"/>
      <c r="J648" s="4" t="n"/>
      <c r="K648" s="4" t="n"/>
      <c r="L648" s="5" t="n"/>
      <c r="M648" s="5" t="n"/>
      <c r="N648" s="5">
        <f>IF(SUM(L648:M648)&gt;0, SUM(L648:M648), "")</f>
        <v/>
      </c>
      <c r="O648" s="5">
        <f>IF(A648&lt;&gt;"", SUMIFS(Dépenses!$K:$K, Dépenses!$B:$B, A648, Dépenses!$C:$C, "CAPEX"), "")</f>
        <v/>
      </c>
      <c r="P648" s="5">
        <f>IF(A648&lt;&gt;"", SUMIFS(Dépenses!$K:$K, Dépenses!$B:$B, A648, Dépenses!$C:$C, "CAPEX", Dépenses!$L:$L, "Payé"), "")</f>
        <v/>
      </c>
      <c r="Q648" s="5">
        <f>IF(A648&lt;&gt;"", SUMIFS(Dépenses!$K:$K, Dépenses!$B:$B, A648, Dépenses!$C:$C, "OPEX"), "")</f>
        <v/>
      </c>
      <c r="R648" s="5">
        <f>IF(A648&lt;&gt;"", SUMIFS(Dépenses!$K:$K, Dépenses!$B:$B, A648, Dépenses!$C:$C, "OPEX", Dépenses!$L:$L, "Payé"), "")</f>
        <v/>
      </c>
      <c r="S648" s="5">
        <f>IF(SUM(O648,Q648)&gt;0, SUM(O648,Q648), "")</f>
        <v/>
      </c>
      <c r="T648" s="5">
        <f>IF(SUM(P648,R648)&gt;0, SUM(P648,R648), "")</f>
        <v/>
      </c>
      <c r="U648" s="5">
        <f>IF(N648&gt;0, S648-N648, "")</f>
        <v/>
      </c>
      <c r="V648" s="6">
        <f>IF(N648&gt;0, S648/N648, "")</f>
        <v/>
      </c>
      <c r="Y648" s="5" t="n"/>
      <c r="Z648" s="7">
        <f>IF(AND(Y648&gt;0,N648&gt;0), Y648/N648, "")</f>
        <v/>
      </c>
      <c r="AA648" s="7">
        <f>IF(AND(Y648&gt;0,N648&gt;0), N648/(Y648/12), "")</f>
        <v/>
      </c>
      <c r="AB648" s="5">
        <f>IF(N648&gt;0, MAX(N648-S648, 0), "")</f>
        <v/>
      </c>
      <c r="AC648" s="5">
        <f>IF(S648&gt;0, MAX(S648-T648, 0), "")</f>
        <v/>
      </c>
      <c r="AD648">
        <f>IF(V648="", "", IF(V648&gt;1, "Dépassement", IF(V648&gt;=0.9, "À surveiller", "OK")))</f>
        <v/>
      </c>
    </row>
    <row r="649">
      <c r="I649" s="4" t="n"/>
      <c r="J649" s="4" t="n"/>
      <c r="K649" s="4" t="n"/>
      <c r="L649" s="5" t="n"/>
      <c r="M649" s="5" t="n"/>
      <c r="N649" s="5">
        <f>IF(SUM(L649:M649)&gt;0, SUM(L649:M649), "")</f>
        <v/>
      </c>
      <c r="O649" s="5">
        <f>IF(A649&lt;&gt;"", SUMIFS(Dépenses!$K:$K, Dépenses!$B:$B, A649, Dépenses!$C:$C, "CAPEX"), "")</f>
        <v/>
      </c>
      <c r="P649" s="5">
        <f>IF(A649&lt;&gt;"", SUMIFS(Dépenses!$K:$K, Dépenses!$B:$B, A649, Dépenses!$C:$C, "CAPEX", Dépenses!$L:$L, "Payé"), "")</f>
        <v/>
      </c>
      <c r="Q649" s="5">
        <f>IF(A649&lt;&gt;"", SUMIFS(Dépenses!$K:$K, Dépenses!$B:$B, A649, Dépenses!$C:$C, "OPEX"), "")</f>
        <v/>
      </c>
      <c r="R649" s="5">
        <f>IF(A649&lt;&gt;"", SUMIFS(Dépenses!$K:$K, Dépenses!$B:$B, A649, Dépenses!$C:$C, "OPEX", Dépenses!$L:$L, "Payé"), "")</f>
        <v/>
      </c>
      <c r="S649" s="5">
        <f>IF(SUM(O649,Q649)&gt;0, SUM(O649,Q649), "")</f>
        <v/>
      </c>
      <c r="T649" s="5">
        <f>IF(SUM(P649,R649)&gt;0, SUM(P649,R649), "")</f>
        <v/>
      </c>
      <c r="U649" s="5">
        <f>IF(N649&gt;0, S649-N649, "")</f>
        <v/>
      </c>
      <c r="V649" s="6">
        <f>IF(N649&gt;0, S649/N649, "")</f>
        <v/>
      </c>
      <c r="Y649" s="5" t="n"/>
      <c r="Z649" s="7">
        <f>IF(AND(Y649&gt;0,N649&gt;0), Y649/N649, "")</f>
        <v/>
      </c>
      <c r="AA649" s="7">
        <f>IF(AND(Y649&gt;0,N649&gt;0), N649/(Y649/12), "")</f>
        <v/>
      </c>
      <c r="AB649" s="5">
        <f>IF(N649&gt;0, MAX(N649-S649, 0), "")</f>
        <v/>
      </c>
      <c r="AC649" s="5">
        <f>IF(S649&gt;0, MAX(S649-T649, 0), "")</f>
        <v/>
      </c>
      <c r="AD649">
        <f>IF(V649="", "", IF(V649&gt;1, "Dépassement", IF(V649&gt;=0.9, "À surveiller", "OK")))</f>
        <v/>
      </c>
    </row>
    <row r="650">
      <c r="I650" s="4" t="n"/>
      <c r="J650" s="4" t="n"/>
      <c r="K650" s="4" t="n"/>
      <c r="L650" s="5" t="n"/>
      <c r="M650" s="5" t="n"/>
      <c r="N650" s="5">
        <f>IF(SUM(L650:M650)&gt;0, SUM(L650:M650), "")</f>
        <v/>
      </c>
      <c r="O650" s="5">
        <f>IF(A650&lt;&gt;"", SUMIFS(Dépenses!$K:$K, Dépenses!$B:$B, A650, Dépenses!$C:$C, "CAPEX"), "")</f>
        <v/>
      </c>
      <c r="P650" s="5">
        <f>IF(A650&lt;&gt;"", SUMIFS(Dépenses!$K:$K, Dépenses!$B:$B, A650, Dépenses!$C:$C, "CAPEX", Dépenses!$L:$L, "Payé"), "")</f>
        <v/>
      </c>
      <c r="Q650" s="5">
        <f>IF(A650&lt;&gt;"", SUMIFS(Dépenses!$K:$K, Dépenses!$B:$B, A650, Dépenses!$C:$C, "OPEX"), "")</f>
        <v/>
      </c>
      <c r="R650" s="5">
        <f>IF(A650&lt;&gt;"", SUMIFS(Dépenses!$K:$K, Dépenses!$B:$B, A650, Dépenses!$C:$C, "OPEX", Dépenses!$L:$L, "Payé"), "")</f>
        <v/>
      </c>
      <c r="S650" s="5">
        <f>IF(SUM(O650,Q650)&gt;0, SUM(O650,Q650), "")</f>
        <v/>
      </c>
      <c r="T650" s="5">
        <f>IF(SUM(P650,R650)&gt;0, SUM(P650,R650), "")</f>
        <v/>
      </c>
      <c r="U650" s="5">
        <f>IF(N650&gt;0, S650-N650, "")</f>
        <v/>
      </c>
      <c r="V650" s="6">
        <f>IF(N650&gt;0, S650/N650, "")</f>
        <v/>
      </c>
      <c r="Y650" s="5" t="n"/>
      <c r="Z650" s="7">
        <f>IF(AND(Y650&gt;0,N650&gt;0), Y650/N650, "")</f>
        <v/>
      </c>
      <c r="AA650" s="7">
        <f>IF(AND(Y650&gt;0,N650&gt;0), N650/(Y650/12), "")</f>
        <v/>
      </c>
      <c r="AB650" s="5">
        <f>IF(N650&gt;0, MAX(N650-S650, 0), "")</f>
        <v/>
      </c>
      <c r="AC650" s="5">
        <f>IF(S650&gt;0, MAX(S650-T650, 0), "")</f>
        <v/>
      </c>
      <c r="AD650">
        <f>IF(V650="", "", IF(V650&gt;1, "Dépassement", IF(V650&gt;=0.9, "À surveiller", "OK")))</f>
        <v/>
      </c>
    </row>
    <row r="651">
      <c r="I651" s="4" t="n"/>
      <c r="J651" s="4" t="n"/>
      <c r="K651" s="4" t="n"/>
      <c r="L651" s="5" t="n"/>
      <c r="M651" s="5" t="n"/>
      <c r="N651" s="5">
        <f>IF(SUM(L651:M651)&gt;0, SUM(L651:M651), "")</f>
        <v/>
      </c>
      <c r="O651" s="5">
        <f>IF(A651&lt;&gt;"", SUMIFS(Dépenses!$K:$K, Dépenses!$B:$B, A651, Dépenses!$C:$C, "CAPEX"), "")</f>
        <v/>
      </c>
      <c r="P651" s="5">
        <f>IF(A651&lt;&gt;"", SUMIFS(Dépenses!$K:$K, Dépenses!$B:$B, A651, Dépenses!$C:$C, "CAPEX", Dépenses!$L:$L, "Payé"), "")</f>
        <v/>
      </c>
      <c r="Q651" s="5">
        <f>IF(A651&lt;&gt;"", SUMIFS(Dépenses!$K:$K, Dépenses!$B:$B, A651, Dépenses!$C:$C, "OPEX"), "")</f>
        <v/>
      </c>
      <c r="R651" s="5">
        <f>IF(A651&lt;&gt;"", SUMIFS(Dépenses!$K:$K, Dépenses!$B:$B, A651, Dépenses!$C:$C, "OPEX", Dépenses!$L:$L, "Payé"), "")</f>
        <v/>
      </c>
      <c r="S651" s="5">
        <f>IF(SUM(O651,Q651)&gt;0, SUM(O651,Q651), "")</f>
        <v/>
      </c>
      <c r="T651" s="5">
        <f>IF(SUM(P651,R651)&gt;0, SUM(P651,R651), "")</f>
        <v/>
      </c>
      <c r="U651" s="5">
        <f>IF(N651&gt;0, S651-N651, "")</f>
        <v/>
      </c>
      <c r="V651" s="6">
        <f>IF(N651&gt;0, S651/N651, "")</f>
        <v/>
      </c>
      <c r="Y651" s="5" t="n"/>
      <c r="Z651" s="7">
        <f>IF(AND(Y651&gt;0,N651&gt;0), Y651/N651, "")</f>
        <v/>
      </c>
      <c r="AA651" s="7">
        <f>IF(AND(Y651&gt;0,N651&gt;0), N651/(Y651/12), "")</f>
        <v/>
      </c>
      <c r="AB651" s="5">
        <f>IF(N651&gt;0, MAX(N651-S651, 0), "")</f>
        <v/>
      </c>
      <c r="AC651" s="5">
        <f>IF(S651&gt;0, MAX(S651-T651, 0), "")</f>
        <v/>
      </c>
      <c r="AD651">
        <f>IF(V651="", "", IF(V651&gt;1, "Dépassement", IF(V651&gt;=0.9, "À surveiller", "OK")))</f>
        <v/>
      </c>
    </row>
    <row r="652">
      <c r="I652" s="4" t="n"/>
      <c r="J652" s="4" t="n"/>
      <c r="K652" s="4" t="n"/>
      <c r="L652" s="5" t="n"/>
      <c r="M652" s="5" t="n"/>
      <c r="N652" s="5">
        <f>IF(SUM(L652:M652)&gt;0, SUM(L652:M652), "")</f>
        <v/>
      </c>
      <c r="O652" s="5">
        <f>IF(A652&lt;&gt;"", SUMIFS(Dépenses!$K:$K, Dépenses!$B:$B, A652, Dépenses!$C:$C, "CAPEX"), "")</f>
        <v/>
      </c>
      <c r="P652" s="5">
        <f>IF(A652&lt;&gt;"", SUMIFS(Dépenses!$K:$K, Dépenses!$B:$B, A652, Dépenses!$C:$C, "CAPEX", Dépenses!$L:$L, "Payé"), "")</f>
        <v/>
      </c>
      <c r="Q652" s="5">
        <f>IF(A652&lt;&gt;"", SUMIFS(Dépenses!$K:$K, Dépenses!$B:$B, A652, Dépenses!$C:$C, "OPEX"), "")</f>
        <v/>
      </c>
      <c r="R652" s="5">
        <f>IF(A652&lt;&gt;"", SUMIFS(Dépenses!$K:$K, Dépenses!$B:$B, A652, Dépenses!$C:$C, "OPEX", Dépenses!$L:$L, "Payé"), "")</f>
        <v/>
      </c>
      <c r="S652" s="5">
        <f>IF(SUM(O652,Q652)&gt;0, SUM(O652,Q652), "")</f>
        <v/>
      </c>
      <c r="T652" s="5">
        <f>IF(SUM(P652,R652)&gt;0, SUM(P652,R652), "")</f>
        <v/>
      </c>
      <c r="U652" s="5">
        <f>IF(N652&gt;0, S652-N652, "")</f>
        <v/>
      </c>
      <c r="V652" s="6">
        <f>IF(N652&gt;0, S652/N652, "")</f>
        <v/>
      </c>
      <c r="Y652" s="5" t="n"/>
      <c r="Z652" s="7">
        <f>IF(AND(Y652&gt;0,N652&gt;0), Y652/N652, "")</f>
        <v/>
      </c>
      <c r="AA652" s="7">
        <f>IF(AND(Y652&gt;0,N652&gt;0), N652/(Y652/12), "")</f>
        <v/>
      </c>
      <c r="AB652" s="5">
        <f>IF(N652&gt;0, MAX(N652-S652, 0), "")</f>
        <v/>
      </c>
      <c r="AC652" s="5">
        <f>IF(S652&gt;0, MAX(S652-T652, 0), "")</f>
        <v/>
      </c>
      <c r="AD652">
        <f>IF(V652="", "", IF(V652&gt;1, "Dépassement", IF(V652&gt;=0.9, "À surveiller", "OK")))</f>
        <v/>
      </c>
    </row>
    <row r="653">
      <c r="I653" s="4" t="n"/>
      <c r="J653" s="4" t="n"/>
      <c r="K653" s="4" t="n"/>
      <c r="L653" s="5" t="n"/>
      <c r="M653" s="5" t="n"/>
      <c r="N653" s="5">
        <f>IF(SUM(L653:M653)&gt;0, SUM(L653:M653), "")</f>
        <v/>
      </c>
      <c r="O653" s="5">
        <f>IF(A653&lt;&gt;"", SUMIFS(Dépenses!$K:$K, Dépenses!$B:$B, A653, Dépenses!$C:$C, "CAPEX"), "")</f>
        <v/>
      </c>
      <c r="P653" s="5">
        <f>IF(A653&lt;&gt;"", SUMIFS(Dépenses!$K:$K, Dépenses!$B:$B, A653, Dépenses!$C:$C, "CAPEX", Dépenses!$L:$L, "Payé"), "")</f>
        <v/>
      </c>
      <c r="Q653" s="5">
        <f>IF(A653&lt;&gt;"", SUMIFS(Dépenses!$K:$K, Dépenses!$B:$B, A653, Dépenses!$C:$C, "OPEX"), "")</f>
        <v/>
      </c>
      <c r="R653" s="5">
        <f>IF(A653&lt;&gt;"", SUMIFS(Dépenses!$K:$K, Dépenses!$B:$B, A653, Dépenses!$C:$C, "OPEX", Dépenses!$L:$L, "Payé"), "")</f>
        <v/>
      </c>
      <c r="S653" s="5">
        <f>IF(SUM(O653,Q653)&gt;0, SUM(O653,Q653), "")</f>
        <v/>
      </c>
      <c r="T653" s="5">
        <f>IF(SUM(P653,R653)&gt;0, SUM(P653,R653), "")</f>
        <v/>
      </c>
      <c r="U653" s="5">
        <f>IF(N653&gt;0, S653-N653, "")</f>
        <v/>
      </c>
      <c r="V653" s="6">
        <f>IF(N653&gt;0, S653/N653, "")</f>
        <v/>
      </c>
      <c r="Y653" s="5" t="n"/>
      <c r="Z653" s="7">
        <f>IF(AND(Y653&gt;0,N653&gt;0), Y653/N653, "")</f>
        <v/>
      </c>
      <c r="AA653" s="7">
        <f>IF(AND(Y653&gt;0,N653&gt;0), N653/(Y653/12), "")</f>
        <v/>
      </c>
      <c r="AB653" s="5">
        <f>IF(N653&gt;0, MAX(N653-S653, 0), "")</f>
        <v/>
      </c>
      <c r="AC653" s="5">
        <f>IF(S653&gt;0, MAX(S653-T653, 0), "")</f>
        <v/>
      </c>
      <c r="AD653">
        <f>IF(V653="", "", IF(V653&gt;1, "Dépassement", IF(V653&gt;=0.9, "À surveiller", "OK")))</f>
        <v/>
      </c>
    </row>
    <row r="654">
      <c r="I654" s="4" t="n"/>
      <c r="J654" s="4" t="n"/>
      <c r="K654" s="4" t="n"/>
      <c r="L654" s="5" t="n"/>
      <c r="M654" s="5" t="n"/>
      <c r="N654" s="5">
        <f>IF(SUM(L654:M654)&gt;0, SUM(L654:M654), "")</f>
        <v/>
      </c>
      <c r="O654" s="5">
        <f>IF(A654&lt;&gt;"", SUMIFS(Dépenses!$K:$K, Dépenses!$B:$B, A654, Dépenses!$C:$C, "CAPEX"), "")</f>
        <v/>
      </c>
      <c r="P654" s="5">
        <f>IF(A654&lt;&gt;"", SUMIFS(Dépenses!$K:$K, Dépenses!$B:$B, A654, Dépenses!$C:$C, "CAPEX", Dépenses!$L:$L, "Payé"), "")</f>
        <v/>
      </c>
      <c r="Q654" s="5">
        <f>IF(A654&lt;&gt;"", SUMIFS(Dépenses!$K:$K, Dépenses!$B:$B, A654, Dépenses!$C:$C, "OPEX"), "")</f>
        <v/>
      </c>
      <c r="R654" s="5">
        <f>IF(A654&lt;&gt;"", SUMIFS(Dépenses!$K:$K, Dépenses!$B:$B, A654, Dépenses!$C:$C, "OPEX", Dépenses!$L:$L, "Payé"), "")</f>
        <v/>
      </c>
      <c r="S654" s="5">
        <f>IF(SUM(O654,Q654)&gt;0, SUM(O654,Q654), "")</f>
        <v/>
      </c>
      <c r="T654" s="5">
        <f>IF(SUM(P654,R654)&gt;0, SUM(P654,R654), "")</f>
        <v/>
      </c>
      <c r="U654" s="5">
        <f>IF(N654&gt;0, S654-N654, "")</f>
        <v/>
      </c>
      <c r="V654" s="6">
        <f>IF(N654&gt;0, S654/N654, "")</f>
        <v/>
      </c>
      <c r="Y654" s="5" t="n"/>
      <c r="Z654" s="7">
        <f>IF(AND(Y654&gt;0,N654&gt;0), Y654/N654, "")</f>
        <v/>
      </c>
      <c r="AA654" s="7">
        <f>IF(AND(Y654&gt;0,N654&gt;0), N654/(Y654/12), "")</f>
        <v/>
      </c>
      <c r="AB654" s="5">
        <f>IF(N654&gt;0, MAX(N654-S654, 0), "")</f>
        <v/>
      </c>
      <c r="AC654" s="5">
        <f>IF(S654&gt;0, MAX(S654-T654, 0), "")</f>
        <v/>
      </c>
      <c r="AD654">
        <f>IF(V654="", "", IF(V654&gt;1, "Dépassement", IF(V654&gt;=0.9, "À surveiller", "OK")))</f>
        <v/>
      </c>
    </row>
    <row r="655">
      <c r="I655" s="4" t="n"/>
      <c r="J655" s="4" t="n"/>
      <c r="K655" s="4" t="n"/>
      <c r="L655" s="5" t="n"/>
      <c r="M655" s="5" t="n"/>
      <c r="N655" s="5">
        <f>IF(SUM(L655:M655)&gt;0, SUM(L655:M655), "")</f>
        <v/>
      </c>
      <c r="O655" s="5">
        <f>IF(A655&lt;&gt;"", SUMIFS(Dépenses!$K:$K, Dépenses!$B:$B, A655, Dépenses!$C:$C, "CAPEX"), "")</f>
        <v/>
      </c>
      <c r="P655" s="5">
        <f>IF(A655&lt;&gt;"", SUMIFS(Dépenses!$K:$K, Dépenses!$B:$B, A655, Dépenses!$C:$C, "CAPEX", Dépenses!$L:$L, "Payé"), "")</f>
        <v/>
      </c>
      <c r="Q655" s="5">
        <f>IF(A655&lt;&gt;"", SUMIFS(Dépenses!$K:$K, Dépenses!$B:$B, A655, Dépenses!$C:$C, "OPEX"), "")</f>
        <v/>
      </c>
      <c r="R655" s="5">
        <f>IF(A655&lt;&gt;"", SUMIFS(Dépenses!$K:$K, Dépenses!$B:$B, A655, Dépenses!$C:$C, "OPEX", Dépenses!$L:$L, "Payé"), "")</f>
        <v/>
      </c>
      <c r="S655" s="5">
        <f>IF(SUM(O655,Q655)&gt;0, SUM(O655,Q655), "")</f>
        <v/>
      </c>
      <c r="T655" s="5">
        <f>IF(SUM(P655,R655)&gt;0, SUM(P655,R655), "")</f>
        <v/>
      </c>
      <c r="U655" s="5">
        <f>IF(N655&gt;0, S655-N655, "")</f>
        <v/>
      </c>
      <c r="V655" s="6">
        <f>IF(N655&gt;0, S655/N655, "")</f>
        <v/>
      </c>
      <c r="Y655" s="5" t="n"/>
      <c r="Z655" s="7">
        <f>IF(AND(Y655&gt;0,N655&gt;0), Y655/N655, "")</f>
        <v/>
      </c>
      <c r="AA655" s="7">
        <f>IF(AND(Y655&gt;0,N655&gt;0), N655/(Y655/12), "")</f>
        <v/>
      </c>
      <c r="AB655" s="5">
        <f>IF(N655&gt;0, MAX(N655-S655, 0), "")</f>
        <v/>
      </c>
      <c r="AC655" s="5">
        <f>IF(S655&gt;0, MAX(S655-T655, 0), "")</f>
        <v/>
      </c>
      <c r="AD655">
        <f>IF(V655="", "", IF(V655&gt;1, "Dépassement", IF(V655&gt;=0.9, "À surveiller", "OK")))</f>
        <v/>
      </c>
    </row>
    <row r="656">
      <c r="I656" s="4" t="n"/>
      <c r="J656" s="4" t="n"/>
      <c r="K656" s="4" t="n"/>
      <c r="L656" s="5" t="n"/>
      <c r="M656" s="5" t="n"/>
      <c r="N656" s="5">
        <f>IF(SUM(L656:M656)&gt;0, SUM(L656:M656), "")</f>
        <v/>
      </c>
      <c r="O656" s="5">
        <f>IF(A656&lt;&gt;"", SUMIFS(Dépenses!$K:$K, Dépenses!$B:$B, A656, Dépenses!$C:$C, "CAPEX"), "")</f>
        <v/>
      </c>
      <c r="P656" s="5">
        <f>IF(A656&lt;&gt;"", SUMIFS(Dépenses!$K:$K, Dépenses!$B:$B, A656, Dépenses!$C:$C, "CAPEX", Dépenses!$L:$L, "Payé"), "")</f>
        <v/>
      </c>
      <c r="Q656" s="5">
        <f>IF(A656&lt;&gt;"", SUMIFS(Dépenses!$K:$K, Dépenses!$B:$B, A656, Dépenses!$C:$C, "OPEX"), "")</f>
        <v/>
      </c>
      <c r="R656" s="5">
        <f>IF(A656&lt;&gt;"", SUMIFS(Dépenses!$K:$K, Dépenses!$B:$B, A656, Dépenses!$C:$C, "OPEX", Dépenses!$L:$L, "Payé"), "")</f>
        <v/>
      </c>
      <c r="S656" s="5">
        <f>IF(SUM(O656,Q656)&gt;0, SUM(O656,Q656), "")</f>
        <v/>
      </c>
      <c r="T656" s="5">
        <f>IF(SUM(P656,R656)&gt;0, SUM(P656,R656), "")</f>
        <v/>
      </c>
      <c r="U656" s="5">
        <f>IF(N656&gt;0, S656-N656, "")</f>
        <v/>
      </c>
      <c r="V656" s="6">
        <f>IF(N656&gt;0, S656/N656, "")</f>
        <v/>
      </c>
      <c r="Y656" s="5" t="n"/>
      <c r="Z656" s="7">
        <f>IF(AND(Y656&gt;0,N656&gt;0), Y656/N656, "")</f>
        <v/>
      </c>
      <c r="AA656" s="7">
        <f>IF(AND(Y656&gt;0,N656&gt;0), N656/(Y656/12), "")</f>
        <v/>
      </c>
      <c r="AB656" s="5">
        <f>IF(N656&gt;0, MAX(N656-S656, 0), "")</f>
        <v/>
      </c>
      <c r="AC656" s="5">
        <f>IF(S656&gt;0, MAX(S656-T656, 0), "")</f>
        <v/>
      </c>
      <c r="AD656">
        <f>IF(V656="", "", IF(V656&gt;1, "Dépassement", IF(V656&gt;=0.9, "À surveiller", "OK")))</f>
        <v/>
      </c>
    </row>
    <row r="657">
      <c r="I657" s="4" t="n"/>
      <c r="J657" s="4" t="n"/>
      <c r="K657" s="4" t="n"/>
      <c r="L657" s="5" t="n"/>
      <c r="M657" s="5" t="n"/>
      <c r="N657" s="5">
        <f>IF(SUM(L657:M657)&gt;0, SUM(L657:M657), "")</f>
        <v/>
      </c>
      <c r="O657" s="5">
        <f>IF(A657&lt;&gt;"", SUMIFS(Dépenses!$K:$K, Dépenses!$B:$B, A657, Dépenses!$C:$C, "CAPEX"), "")</f>
        <v/>
      </c>
      <c r="P657" s="5">
        <f>IF(A657&lt;&gt;"", SUMIFS(Dépenses!$K:$K, Dépenses!$B:$B, A657, Dépenses!$C:$C, "CAPEX", Dépenses!$L:$L, "Payé"), "")</f>
        <v/>
      </c>
      <c r="Q657" s="5">
        <f>IF(A657&lt;&gt;"", SUMIFS(Dépenses!$K:$K, Dépenses!$B:$B, A657, Dépenses!$C:$C, "OPEX"), "")</f>
        <v/>
      </c>
      <c r="R657" s="5">
        <f>IF(A657&lt;&gt;"", SUMIFS(Dépenses!$K:$K, Dépenses!$B:$B, A657, Dépenses!$C:$C, "OPEX", Dépenses!$L:$L, "Payé"), "")</f>
        <v/>
      </c>
      <c r="S657" s="5">
        <f>IF(SUM(O657,Q657)&gt;0, SUM(O657,Q657), "")</f>
        <v/>
      </c>
      <c r="T657" s="5">
        <f>IF(SUM(P657,R657)&gt;0, SUM(P657,R657), "")</f>
        <v/>
      </c>
      <c r="U657" s="5">
        <f>IF(N657&gt;0, S657-N657, "")</f>
        <v/>
      </c>
      <c r="V657" s="6">
        <f>IF(N657&gt;0, S657/N657, "")</f>
        <v/>
      </c>
      <c r="Y657" s="5" t="n"/>
      <c r="Z657" s="7">
        <f>IF(AND(Y657&gt;0,N657&gt;0), Y657/N657, "")</f>
        <v/>
      </c>
      <c r="AA657" s="7">
        <f>IF(AND(Y657&gt;0,N657&gt;0), N657/(Y657/12), "")</f>
        <v/>
      </c>
      <c r="AB657" s="5">
        <f>IF(N657&gt;0, MAX(N657-S657, 0), "")</f>
        <v/>
      </c>
      <c r="AC657" s="5">
        <f>IF(S657&gt;0, MAX(S657-T657, 0), "")</f>
        <v/>
      </c>
      <c r="AD657">
        <f>IF(V657="", "", IF(V657&gt;1, "Dépassement", IF(V657&gt;=0.9, "À surveiller", "OK")))</f>
        <v/>
      </c>
    </row>
    <row r="658">
      <c r="I658" s="4" t="n"/>
      <c r="J658" s="4" t="n"/>
      <c r="K658" s="4" t="n"/>
      <c r="L658" s="5" t="n"/>
      <c r="M658" s="5" t="n"/>
      <c r="N658" s="5">
        <f>IF(SUM(L658:M658)&gt;0, SUM(L658:M658), "")</f>
        <v/>
      </c>
      <c r="O658" s="5">
        <f>IF(A658&lt;&gt;"", SUMIFS(Dépenses!$K:$K, Dépenses!$B:$B, A658, Dépenses!$C:$C, "CAPEX"), "")</f>
        <v/>
      </c>
      <c r="P658" s="5">
        <f>IF(A658&lt;&gt;"", SUMIFS(Dépenses!$K:$K, Dépenses!$B:$B, A658, Dépenses!$C:$C, "CAPEX", Dépenses!$L:$L, "Payé"), "")</f>
        <v/>
      </c>
      <c r="Q658" s="5">
        <f>IF(A658&lt;&gt;"", SUMIFS(Dépenses!$K:$K, Dépenses!$B:$B, A658, Dépenses!$C:$C, "OPEX"), "")</f>
        <v/>
      </c>
      <c r="R658" s="5">
        <f>IF(A658&lt;&gt;"", SUMIFS(Dépenses!$K:$K, Dépenses!$B:$B, A658, Dépenses!$C:$C, "OPEX", Dépenses!$L:$L, "Payé"), "")</f>
        <v/>
      </c>
      <c r="S658" s="5">
        <f>IF(SUM(O658,Q658)&gt;0, SUM(O658,Q658), "")</f>
        <v/>
      </c>
      <c r="T658" s="5">
        <f>IF(SUM(P658,R658)&gt;0, SUM(P658,R658), "")</f>
        <v/>
      </c>
      <c r="U658" s="5">
        <f>IF(N658&gt;0, S658-N658, "")</f>
        <v/>
      </c>
      <c r="V658" s="6">
        <f>IF(N658&gt;0, S658/N658, "")</f>
        <v/>
      </c>
      <c r="Y658" s="5" t="n"/>
      <c r="Z658" s="7">
        <f>IF(AND(Y658&gt;0,N658&gt;0), Y658/N658, "")</f>
        <v/>
      </c>
      <c r="AA658" s="7">
        <f>IF(AND(Y658&gt;0,N658&gt;0), N658/(Y658/12), "")</f>
        <v/>
      </c>
      <c r="AB658" s="5">
        <f>IF(N658&gt;0, MAX(N658-S658, 0), "")</f>
        <v/>
      </c>
      <c r="AC658" s="5">
        <f>IF(S658&gt;0, MAX(S658-T658, 0), "")</f>
        <v/>
      </c>
      <c r="AD658">
        <f>IF(V658="", "", IF(V658&gt;1, "Dépassement", IF(V658&gt;=0.9, "À surveiller", "OK")))</f>
        <v/>
      </c>
    </row>
    <row r="659">
      <c r="I659" s="4" t="n"/>
      <c r="J659" s="4" t="n"/>
      <c r="K659" s="4" t="n"/>
      <c r="L659" s="5" t="n"/>
      <c r="M659" s="5" t="n"/>
      <c r="N659" s="5">
        <f>IF(SUM(L659:M659)&gt;0, SUM(L659:M659), "")</f>
        <v/>
      </c>
      <c r="O659" s="5">
        <f>IF(A659&lt;&gt;"", SUMIFS(Dépenses!$K:$K, Dépenses!$B:$B, A659, Dépenses!$C:$C, "CAPEX"), "")</f>
        <v/>
      </c>
      <c r="P659" s="5">
        <f>IF(A659&lt;&gt;"", SUMIFS(Dépenses!$K:$K, Dépenses!$B:$B, A659, Dépenses!$C:$C, "CAPEX", Dépenses!$L:$L, "Payé"), "")</f>
        <v/>
      </c>
      <c r="Q659" s="5">
        <f>IF(A659&lt;&gt;"", SUMIFS(Dépenses!$K:$K, Dépenses!$B:$B, A659, Dépenses!$C:$C, "OPEX"), "")</f>
        <v/>
      </c>
      <c r="R659" s="5">
        <f>IF(A659&lt;&gt;"", SUMIFS(Dépenses!$K:$K, Dépenses!$B:$B, A659, Dépenses!$C:$C, "OPEX", Dépenses!$L:$L, "Payé"), "")</f>
        <v/>
      </c>
      <c r="S659" s="5">
        <f>IF(SUM(O659,Q659)&gt;0, SUM(O659,Q659), "")</f>
        <v/>
      </c>
      <c r="T659" s="5">
        <f>IF(SUM(P659,R659)&gt;0, SUM(P659,R659), "")</f>
        <v/>
      </c>
      <c r="U659" s="5">
        <f>IF(N659&gt;0, S659-N659, "")</f>
        <v/>
      </c>
      <c r="V659" s="6">
        <f>IF(N659&gt;0, S659/N659, "")</f>
        <v/>
      </c>
      <c r="Y659" s="5" t="n"/>
      <c r="Z659" s="7">
        <f>IF(AND(Y659&gt;0,N659&gt;0), Y659/N659, "")</f>
        <v/>
      </c>
      <c r="AA659" s="7">
        <f>IF(AND(Y659&gt;0,N659&gt;0), N659/(Y659/12), "")</f>
        <v/>
      </c>
      <c r="AB659" s="5">
        <f>IF(N659&gt;0, MAX(N659-S659, 0), "")</f>
        <v/>
      </c>
      <c r="AC659" s="5">
        <f>IF(S659&gt;0, MAX(S659-T659, 0), "")</f>
        <v/>
      </c>
      <c r="AD659">
        <f>IF(V659="", "", IF(V659&gt;1, "Dépassement", IF(V659&gt;=0.9, "À surveiller", "OK")))</f>
        <v/>
      </c>
    </row>
    <row r="660">
      <c r="I660" s="4" t="n"/>
      <c r="J660" s="4" t="n"/>
      <c r="K660" s="4" t="n"/>
      <c r="L660" s="5" t="n"/>
      <c r="M660" s="5" t="n"/>
      <c r="N660" s="5">
        <f>IF(SUM(L660:M660)&gt;0, SUM(L660:M660), "")</f>
        <v/>
      </c>
      <c r="O660" s="5">
        <f>IF(A660&lt;&gt;"", SUMIFS(Dépenses!$K:$K, Dépenses!$B:$B, A660, Dépenses!$C:$C, "CAPEX"), "")</f>
        <v/>
      </c>
      <c r="P660" s="5">
        <f>IF(A660&lt;&gt;"", SUMIFS(Dépenses!$K:$K, Dépenses!$B:$B, A660, Dépenses!$C:$C, "CAPEX", Dépenses!$L:$L, "Payé"), "")</f>
        <v/>
      </c>
      <c r="Q660" s="5">
        <f>IF(A660&lt;&gt;"", SUMIFS(Dépenses!$K:$K, Dépenses!$B:$B, A660, Dépenses!$C:$C, "OPEX"), "")</f>
        <v/>
      </c>
      <c r="R660" s="5">
        <f>IF(A660&lt;&gt;"", SUMIFS(Dépenses!$K:$K, Dépenses!$B:$B, A660, Dépenses!$C:$C, "OPEX", Dépenses!$L:$L, "Payé"), "")</f>
        <v/>
      </c>
      <c r="S660" s="5">
        <f>IF(SUM(O660,Q660)&gt;0, SUM(O660,Q660), "")</f>
        <v/>
      </c>
      <c r="T660" s="5">
        <f>IF(SUM(P660,R660)&gt;0, SUM(P660,R660), "")</f>
        <v/>
      </c>
      <c r="U660" s="5">
        <f>IF(N660&gt;0, S660-N660, "")</f>
        <v/>
      </c>
      <c r="V660" s="6">
        <f>IF(N660&gt;0, S660/N660, "")</f>
        <v/>
      </c>
      <c r="Y660" s="5" t="n"/>
      <c r="Z660" s="7">
        <f>IF(AND(Y660&gt;0,N660&gt;0), Y660/N660, "")</f>
        <v/>
      </c>
      <c r="AA660" s="7">
        <f>IF(AND(Y660&gt;0,N660&gt;0), N660/(Y660/12), "")</f>
        <v/>
      </c>
      <c r="AB660" s="5">
        <f>IF(N660&gt;0, MAX(N660-S660, 0), "")</f>
        <v/>
      </c>
      <c r="AC660" s="5">
        <f>IF(S660&gt;0, MAX(S660-T660, 0), "")</f>
        <v/>
      </c>
      <c r="AD660">
        <f>IF(V660="", "", IF(V660&gt;1, "Dépassement", IF(V660&gt;=0.9, "À surveiller", "OK")))</f>
        <v/>
      </c>
    </row>
    <row r="661">
      <c r="I661" s="4" t="n"/>
      <c r="J661" s="4" t="n"/>
      <c r="K661" s="4" t="n"/>
      <c r="L661" s="5" t="n"/>
      <c r="M661" s="5" t="n"/>
      <c r="N661" s="5">
        <f>IF(SUM(L661:M661)&gt;0, SUM(L661:M661), "")</f>
        <v/>
      </c>
      <c r="O661" s="5">
        <f>IF(A661&lt;&gt;"", SUMIFS(Dépenses!$K:$K, Dépenses!$B:$B, A661, Dépenses!$C:$C, "CAPEX"), "")</f>
        <v/>
      </c>
      <c r="P661" s="5">
        <f>IF(A661&lt;&gt;"", SUMIFS(Dépenses!$K:$K, Dépenses!$B:$B, A661, Dépenses!$C:$C, "CAPEX", Dépenses!$L:$L, "Payé"), "")</f>
        <v/>
      </c>
      <c r="Q661" s="5">
        <f>IF(A661&lt;&gt;"", SUMIFS(Dépenses!$K:$K, Dépenses!$B:$B, A661, Dépenses!$C:$C, "OPEX"), "")</f>
        <v/>
      </c>
      <c r="R661" s="5">
        <f>IF(A661&lt;&gt;"", SUMIFS(Dépenses!$K:$K, Dépenses!$B:$B, A661, Dépenses!$C:$C, "OPEX", Dépenses!$L:$L, "Payé"), "")</f>
        <v/>
      </c>
      <c r="S661" s="5">
        <f>IF(SUM(O661,Q661)&gt;0, SUM(O661,Q661), "")</f>
        <v/>
      </c>
      <c r="T661" s="5">
        <f>IF(SUM(P661,R661)&gt;0, SUM(P661,R661), "")</f>
        <v/>
      </c>
      <c r="U661" s="5">
        <f>IF(N661&gt;0, S661-N661, "")</f>
        <v/>
      </c>
      <c r="V661" s="6">
        <f>IF(N661&gt;0, S661/N661, "")</f>
        <v/>
      </c>
      <c r="Y661" s="5" t="n"/>
      <c r="Z661" s="7">
        <f>IF(AND(Y661&gt;0,N661&gt;0), Y661/N661, "")</f>
        <v/>
      </c>
      <c r="AA661" s="7">
        <f>IF(AND(Y661&gt;0,N661&gt;0), N661/(Y661/12), "")</f>
        <v/>
      </c>
      <c r="AB661" s="5">
        <f>IF(N661&gt;0, MAX(N661-S661, 0), "")</f>
        <v/>
      </c>
      <c r="AC661" s="5">
        <f>IF(S661&gt;0, MAX(S661-T661, 0), "")</f>
        <v/>
      </c>
      <c r="AD661">
        <f>IF(V661="", "", IF(V661&gt;1, "Dépassement", IF(V661&gt;=0.9, "À surveiller", "OK")))</f>
        <v/>
      </c>
    </row>
    <row r="662">
      <c r="I662" s="4" t="n"/>
      <c r="J662" s="4" t="n"/>
      <c r="K662" s="4" t="n"/>
      <c r="L662" s="5" t="n"/>
      <c r="M662" s="5" t="n"/>
      <c r="N662" s="5">
        <f>IF(SUM(L662:M662)&gt;0, SUM(L662:M662), "")</f>
        <v/>
      </c>
      <c r="O662" s="5">
        <f>IF(A662&lt;&gt;"", SUMIFS(Dépenses!$K:$K, Dépenses!$B:$B, A662, Dépenses!$C:$C, "CAPEX"), "")</f>
        <v/>
      </c>
      <c r="P662" s="5">
        <f>IF(A662&lt;&gt;"", SUMIFS(Dépenses!$K:$K, Dépenses!$B:$B, A662, Dépenses!$C:$C, "CAPEX", Dépenses!$L:$L, "Payé"), "")</f>
        <v/>
      </c>
      <c r="Q662" s="5">
        <f>IF(A662&lt;&gt;"", SUMIFS(Dépenses!$K:$K, Dépenses!$B:$B, A662, Dépenses!$C:$C, "OPEX"), "")</f>
        <v/>
      </c>
      <c r="R662" s="5">
        <f>IF(A662&lt;&gt;"", SUMIFS(Dépenses!$K:$K, Dépenses!$B:$B, A662, Dépenses!$C:$C, "OPEX", Dépenses!$L:$L, "Payé"), "")</f>
        <v/>
      </c>
      <c r="S662" s="5">
        <f>IF(SUM(O662,Q662)&gt;0, SUM(O662,Q662), "")</f>
        <v/>
      </c>
      <c r="T662" s="5">
        <f>IF(SUM(P662,R662)&gt;0, SUM(P662,R662), "")</f>
        <v/>
      </c>
      <c r="U662" s="5">
        <f>IF(N662&gt;0, S662-N662, "")</f>
        <v/>
      </c>
      <c r="V662" s="6">
        <f>IF(N662&gt;0, S662/N662, "")</f>
        <v/>
      </c>
      <c r="Y662" s="5" t="n"/>
      <c r="Z662" s="7">
        <f>IF(AND(Y662&gt;0,N662&gt;0), Y662/N662, "")</f>
        <v/>
      </c>
      <c r="AA662" s="7">
        <f>IF(AND(Y662&gt;0,N662&gt;0), N662/(Y662/12), "")</f>
        <v/>
      </c>
      <c r="AB662" s="5">
        <f>IF(N662&gt;0, MAX(N662-S662, 0), "")</f>
        <v/>
      </c>
      <c r="AC662" s="5">
        <f>IF(S662&gt;0, MAX(S662-T662, 0), "")</f>
        <v/>
      </c>
      <c r="AD662">
        <f>IF(V662="", "", IF(V662&gt;1, "Dépassement", IF(V662&gt;=0.9, "À surveiller", "OK")))</f>
        <v/>
      </c>
    </row>
    <row r="663">
      <c r="I663" s="4" t="n"/>
      <c r="J663" s="4" t="n"/>
      <c r="K663" s="4" t="n"/>
      <c r="L663" s="5" t="n"/>
      <c r="M663" s="5" t="n"/>
      <c r="N663" s="5">
        <f>IF(SUM(L663:M663)&gt;0, SUM(L663:M663), "")</f>
        <v/>
      </c>
      <c r="O663" s="5">
        <f>IF(A663&lt;&gt;"", SUMIFS(Dépenses!$K:$K, Dépenses!$B:$B, A663, Dépenses!$C:$C, "CAPEX"), "")</f>
        <v/>
      </c>
      <c r="P663" s="5">
        <f>IF(A663&lt;&gt;"", SUMIFS(Dépenses!$K:$K, Dépenses!$B:$B, A663, Dépenses!$C:$C, "CAPEX", Dépenses!$L:$L, "Payé"), "")</f>
        <v/>
      </c>
      <c r="Q663" s="5">
        <f>IF(A663&lt;&gt;"", SUMIFS(Dépenses!$K:$K, Dépenses!$B:$B, A663, Dépenses!$C:$C, "OPEX"), "")</f>
        <v/>
      </c>
      <c r="R663" s="5">
        <f>IF(A663&lt;&gt;"", SUMIFS(Dépenses!$K:$K, Dépenses!$B:$B, A663, Dépenses!$C:$C, "OPEX", Dépenses!$L:$L, "Payé"), "")</f>
        <v/>
      </c>
      <c r="S663" s="5">
        <f>IF(SUM(O663,Q663)&gt;0, SUM(O663,Q663), "")</f>
        <v/>
      </c>
      <c r="T663" s="5">
        <f>IF(SUM(P663,R663)&gt;0, SUM(P663,R663), "")</f>
        <v/>
      </c>
      <c r="U663" s="5">
        <f>IF(N663&gt;0, S663-N663, "")</f>
        <v/>
      </c>
      <c r="V663" s="6">
        <f>IF(N663&gt;0, S663/N663, "")</f>
        <v/>
      </c>
      <c r="Y663" s="5" t="n"/>
      <c r="Z663" s="7">
        <f>IF(AND(Y663&gt;0,N663&gt;0), Y663/N663, "")</f>
        <v/>
      </c>
      <c r="AA663" s="7">
        <f>IF(AND(Y663&gt;0,N663&gt;0), N663/(Y663/12), "")</f>
        <v/>
      </c>
      <c r="AB663" s="5">
        <f>IF(N663&gt;0, MAX(N663-S663, 0), "")</f>
        <v/>
      </c>
      <c r="AC663" s="5">
        <f>IF(S663&gt;0, MAX(S663-T663, 0), "")</f>
        <v/>
      </c>
      <c r="AD663">
        <f>IF(V663="", "", IF(V663&gt;1, "Dépassement", IF(V663&gt;=0.9, "À surveiller", "OK")))</f>
        <v/>
      </c>
    </row>
    <row r="664">
      <c r="I664" s="4" t="n"/>
      <c r="J664" s="4" t="n"/>
      <c r="K664" s="4" t="n"/>
      <c r="L664" s="5" t="n"/>
      <c r="M664" s="5" t="n"/>
      <c r="N664" s="5">
        <f>IF(SUM(L664:M664)&gt;0, SUM(L664:M664), "")</f>
        <v/>
      </c>
      <c r="O664" s="5">
        <f>IF(A664&lt;&gt;"", SUMIFS(Dépenses!$K:$K, Dépenses!$B:$B, A664, Dépenses!$C:$C, "CAPEX"), "")</f>
        <v/>
      </c>
      <c r="P664" s="5">
        <f>IF(A664&lt;&gt;"", SUMIFS(Dépenses!$K:$K, Dépenses!$B:$B, A664, Dépenses!$C:$C, "CAPEX", Dépenses!$L:$L, "Payé"), "")</f>
        <v/>
      </c>
      <c r="Q664" s="5">
        <f>IF(A664&lt;&gt;"", SUMIFS(Dépenses!$K:$K, Dépenses!$B:$B, A664, Dépenses!$C:$C, "OPEX"), "")</f>
        <v/>
      </c>
      <c r="R664" s="5">
        <f>IF(A664&lt;&gt;"", SUMIFS(Dépenses!$K:$K, Dépenses!$B:$B, A664, Dépenses!$C:$C, "OPEX", Dépenses!$L:$L, "Payé"), "")</f>
        <v/>
      </c>
      <c r="S664" s="5">
        <f>IF(SUM(O664,Q664)&gt;0, SUM(O664,Q664), "")</f>
        <v/>
      </c>
      <c r="T664" s="5">
        <f>IF(SUM(P664,R664)&gt;0, SUM(P664,R664), "")</f>
        <v/>
      </c>
      <c r="U664" s="5">
        <f>IF(N664&gt;0, S664-N664, "")</f>
        <v/>
      </c>
      <c r="V664" s="6">
        <f>IF(N664&gt;0, S664/N664, "")</f>
        <v/>
      </c>
      <c r="Y664" s="5" t="n"/>
      <c r="Z664" s="7">
        <f>IF(AND(Y664&gt;0,N664&gt;0), Y664/N664, "")</f>
        <v/>
      </c>
      <c r="AA664" s="7">
        <f>IF(AND(Y664&gt;0,N664&gt;0), N664/(Y664/12), "")</f>
        <v/>
      </c>
      <c r="AB664" s="5">
        <f>IF(N664&gt;0, MAX(N664-S664, 0), "")</f>
        <v/>
      </c>
      <c r="AC664" s="5">
        <f>IF(S664&gt;0, MAX(S664-T664, 0), "")</f>
        <v/>
      </c>
      <c r="AD664">
        <f>IF(V664="", "", IF(V664&gt;1, "Dépassement", IF(V664&gt;=0.9, "À surveiller", "OK")))</f>
        <v/>
      </c>
    </row>
    <row r="665">
      <c r="I665" s="4" t="n"/>
      <c r="J665" s="4" t="n"/>
      <c r="K665" s="4" t="n"/>
      <c r="L665" s="5" t="n"/>
      <c r="M665" s="5" t="n"/>
      <c r="N665" s="5">
        <f>IF(SUM(L665:M665)&gt;0, SUM(L665:M665), "")</f>
        <v/>
      </c>
      <c r="O665" s="5">
        <f>IF(A665&lt;&gt;"", SUMIFS(Dépenses!$K:$K, Dépenses!$B:$B, A665, Dépenses!$C:$C, "CAPEX"), "")</f>
        <v/>
      </c>
      <c r="P665" s="5">
        <f>IF(A665&lt;&gt;"", SUMIFS(Dépenses!$K:$K, Dépenses!$B:$B, A665, Dépenses!$C:$C, "CAPEX", Dépenses!$L:$L, "Payé"), "")</f>
        <v/>
      </c>
      <c r="Q665" s="5">
        <f>IF(A665&lt;&gt;"", SUMIFS(Dépenses!$K:$K, Dépenses!$B:$B, A665, Dépenses!$C:$C, "OPEX"), "")</f>
        <v/>
      </c>
      <c r="R665" s="5">
        <f>IF(A665&lt;&gt;"", SUMIFS(Dépenses!$K:$K, Dépenses!$B:$B, A665, Dépenses!$C:$C, "OPEX", Dépenses!$L:$L, "Payé"), "")</f>
        <v/>
      </c>
      <c r="S665" s="5">
        <f>IF(SUM(O665,Q665)&gt;0, SUM(O665,Q665), "")</f>
        <v/>
      </c>
      <c r="T665" s="5">
        <f>IF(SUM(P665,R665)&gt;0, SUM(P665,R665), "")</f>
        <v/>
      </c>
      <c r="U665" s="5">
        <f>IF(N665&gt;0, S665-N665, "")</f>
        <v/>
      </c>
      <c r="V665" s="6">
        <f>IF(N665&gt;0, S665/N665, "")</f>
        <v/>
      </c>
      <c r="Y665" s="5" t="n"/>
      <c r="Z665" s="7">
        <f>IF(AND(Y665&gt;0,N665&gt;0), Y665/N665, "")</f>
        <v/>
      </c>
      <c r="AA665" s="7">
        <f>IF(AND(Y665&gt;0,N665&gt;0), N665/(Y665/12), "")</f>
        <v/>
      </c>
      <c r="AB665" s="5">
        <f>IF(N665&gt;0, MAX(N665-S665, 0), "")</f>
        <v/>
      </c>
      <c r="AC665" s="5">
        <f>IF(S665&gt;0, MAX(S665-T665, 0), "")</f>
        <v/>
      </c>
      <c r="AD665">
        <f>IF(V665="", "", IF(V665&gt;1, "Dépassement", IF(V665&gt;=0.9, "À surveiller", "OK")))</f>
        <v/>
      </c>
    </row>
    <row r="666">
      <c r="I666" s="4" t="n"/>
      <c r="J666" s="4" t="n"/>
      <c r="K666" s="4" t="n"/>
      <c r="L666" s="5" t="n"/>
      <c r="M666" s="5" t="n"/>
      <c r="N666" s="5">
        <f>IF(SUM(L666:M666)&gt;0, SUM(L666:M666), "")</f>
        <v/>
      </c>
      <c r="O666" s="5">
        <f>IF(A666&lt;&gt;"", SUMIFS(Dépenses!$K:$K, Dépenses!$B:$B, A666, Dépenses!$C:$C, "CAPEX"), "")</f>
        <v/>
      </c>
      <c r="P666" s="5">
        <f>IF(A666&lt;&gt;"", SUMIFS(Dépenses!$K:$K, Dépenses!$B:$B, A666, Dépenses!$C:$C, "CAPEX", Dépenses!$L:$L, "Payé"), "")</f>
        <v/>
      </c>
      <c r="Q666" s="5">
        <f>IF(A666&lt;&gt;"", SUMIFS(Dépenses!$K:$K, Dépenses!$B:$B, A666, Dépenses!$C:$C, "OPEX"), "")</f>
        <v/>
      </c>
      <c r="R666" s="5">
        <f>IF(A666&lt;&gt;"", SUMIFS(Dépenses!$K:$K, Dépenses!$B:$B, A666, Dépenses!$C:$C, "OPEX", Dépenses!$L:$L, "Payé"), "")</f>
        <v/>
      </c>
      <c r="S666" s="5">
        <f>IF(SUM(O666,Q666)&gt;0, SUM(O666,Q666), "")</f>
        <v/>
      </c>
      <c r="T666" s="5">
        <f>IF(SUM(P666,R666)&gt;0, SUM(P666,R666), "")</f>
        <v/>
      </c>
      <c r="U666" s="5">
        <f>IF(N666&gt;0, S666-N666, "")</f>
        <v/>
      </c>
      <c r="V666" s="6">
        <f>IF(N666&gt;0, S666/N666, "")</f>
        <v/>
      </c>
      <c r="Y666" s="5" t="n"/>
      <c r="Z666" s="7">
        <f>IF(AND(Y666&gt;0,N666&gt;0), Y666/N666, "")</f>
        <v/>
      </c>
      <c r="AA666" s="7">
        <f>IF(AND(Y666&gt;0,N666&gt;0), N666/(Y666/12), "")</f>
        <v/>
      </c>
      <c r="AB666" s="5">
        <f>IF(N666&gt;0, MAX(N666-S666, 0), "")</f>
        <v/>
      </c>
      <c r="AC666" s="5">
        <f>IF(S666&gt;0, MAX(S666-T666, 0), "")</f>
        <v/>
      </c>
      <c r="AD666">
        <f>IF(V666="", "", IF(V666&gt;1, "Dépassement", IF(V666&gt;=0.9, "À surveiller", "OK")))</f>
        <v/>
      </c>
    </row>
    <row r="667">
      <c r="I667" s="4" t="n"/>
      <c r="J667" s="4" t="n"/>
      <c r="K667" s="4" t="n"/>
      <c r="L667" s="5" t="n"/>
      <c r="M667" s="5" t="n"/>
      <c r="N667" s="5">
        <f>IF(SUM(L667:M667)&gt;0, SUM(L667:M667), "")</f>
        <v/>
      </c>
      <c r="O667" s="5">
        <f>IF(A667&lt;&gt;"", SUMIFS(Dépenses!$K:$K, Dépenses!$B:$B, A667, Dépenses!$C:$C, "CAPEX"), "")</f>
        <v/>
      </c>
      <c r="P667" s="5">
        <f>IF(A667&lt;&gt;"", SUMIFS(Dépenses!$K:$K, Dépenses!$B:$B, A667, Dépenses!$C:$C, "CAPEX", Dépenses!$L:$L, "Payé"), "")</f>
        <v/>
      </c>
      <c r="Q667" s="5">
        <f>IF(A667&lt;&gt;"", SUMIFS(Dépenses!$K:$K, Dépenses!$B:$B, A667, Dépenses!$C:$C, "OPEX"), "")</f>
        <v/>
      </c>
      <c r="R667" s="5">
        <f>IF(A667&lt;&gt;"", SUMIFS(Dépenses!$K:$K, Dépenses!$B:$B, A667, Dépenses!$C:$C, "OPEX", Dépenses!$L:$L, "Payé"), "")</f>
        <v/>
      </c>
      <c r="S667" s="5">
        <f>IF(SUM(O667,Q667)&gt;0, SUM(O667,Q667), "")</f>
        <v/>
      </c>
      <c r="T667" s="5">
        <f>IF(SUM(P667,R667)&gt;0, SUM(P667,R667), "")</f>
        <v/>
      </c>
      <c r="U667" s="5">
        <f>IF(N667&gt;0, S667-N667, "")</f>
        <v/>
      </c>
      <c r="V667" s="6">
        <f>IF(N667&gt;0, S667/N667, "")</f>
        <v/>
      </c>
      <c r="Y667" s="5" t="n"/>
      <c r="Z667" s="7">
        <f>IF(AND(Y667&gt;0,N667&gt;0), Y667/N667, "")</f>
        <v/>
      </c>
      <c r="AA667" s="7">
        <f>IF(AND(Y667&gt;0,N667&gt;0), N667/(Y667/12), "")</f>
        <v/>
      </c>
      <c r="AB667" s="5">
        <f>IF(N667&gt;0, MAX(N667-S667, 0), "")</f>
        <v/>
      </c>
      <c r="AC667" s="5">
        <f>IF(S667&gt;0, MAX(S667-T667, 0), "")</f>
        <v/>
      </c>
      <c r="AD667">
        <f>IF(V667="", "", IF(V667&gt;1, "Dépassement", IF(V667&gt;=0.9, "À surveiller", "OK")))</f>
        <v/>
      </c>
    </row>
    <row r="668">
      <c r="I668" s="4" t="n"/>
      <c r="J668" s="4" t="n"/>
      <c r="K668" s="4" t="n"/>
      <c r="L668" s="5" t="n"/>
      <c r="M668" s="5" t="n"/>
      <c r="N668" s="5">
        <f>IF(SUM(L668:M668)&gt;0, SUM(L668:M668), "")</f>
        <v/>
      </c>
      <c r="O668" s="5">
        <f>IF(A668&lt;&gt;"", SUMIFS(Dépenses!$K:$K, Dépenses!$B:$B, A668, Dépenses!$C:$C, "CAPEX"), "")</f>
        <v/>
      </c>
      <c r="P668" s="5">
        <f>IF(A668&lt;&gt;"", SUMIFS(Dépenses!$K:$K, Dépenses!$B:$B, A668, Dépenses!$C:$C, "CAPEX", Dépenses!$L:$L, "Payé"), "")</f>
        <v/>
      </c>
      <c r="Q668" s="5">
        <f>IF(A668&lt;&gt;"", SUMIFS(Dépenses!$K:$K, Dépenses!$B:$B, A668, Dépenses!$C:$C, "OPEX"), "")</f>
        <v/>
      </c>
      <c r="R668" s="5">
        <f>IF(A668&lt;&gt;"", SUMIFS(Dépenses!$K:$K, Dépenses!$B:$B, A668, Dépenses!$C:$C, "OPEX", Dépenses!$L:$L, "Payé"), "")</f>
        <v/>
      </c>
      <c r="S668" s="5">
        <f>IF(SUM(O668,Q668)&gt;0, SUM(O668,Q668), "")</f>
        <v/>
      </c>
      <c r="T668" s="5">
        <f>IF(SUM(P668,R668)&gt;0, SUM(P668,R668), "")</f>
        <v/>
      </c>
      <c r="U668" s="5">
        <f>IF(N668&gt;0, S668-N668, "")</f>
        <v/>
      </c>
      <c r="V668" s="6">
        <f>IF(N668&gt;0, S668/N668, "")</f>
        <v/>
      </c>
      <c r="Y668" s="5" t="n"/>
      <c r="Z668" s="7">
        <f>IF(AND(Y668&gt;0,N668&gt;0), Y668/N668, "")</f>
        <v/>
      </c>
      <c r="AA668" s="7">
        <f>IF(AND(Y668&gt;0,N668&gt;0), N668/(Y668/12), "")</f>
        <v/>
      </c>
      <c r="AB668" s="5">
        <f>IF(N668&gt;0, MAX(N668-S668, 0), "")</f>
        <v/>
      </c>
      <c r="AC668" s="5">
        <f>IF(S668&gt;0, MAX(S668-T668, 0), "")</f>
        <v/>
      </c>
      <c r="AD668">
        <f>IF(V668="", "", IF(V668&gt;1, "Dépassement", IF(V668&gt;=0.9, "À surveiller", "OK")))</f>
        <v/>
      </c>
    </row>
    <row r="669">
      <c r="I669" s="4" t="n"/>
      <c r="J669" s="4" t="n"/>
      <c r="K669" s="4" t="n"/>
      <c r="L669" s="5" t="n"/>
      <c r="M669" s="5" t="n"/>
      <c r="N669" s="5">
        <f>IF(SUM(L669:M669)&gt;0, SUM(L669:M669), "")</f>
        <v/>
      </c>
      <c r="O669" s="5">
        <f>IF(A669&lt;&gt;"", SUMIFS(Dépenses!$K:$K, Dépenses!$B:$B, A669, Dépenses!$C:$C, "CAPEX"), "")</f>
        <v/>
      </c>
      <c r="P669" s="5">
        <f>IF(A669&lt;&gt;"", SUMIFS(Dépenses!$K:$K, Dépenses!$B:$B, A669, Dépenses!$C:$C, "CAPEX", Dépenses!$L:$L, "Payé"), "")</f>
        <v/>
      </c>
      <c r="Q669" s="5">
        <f>IF(A669&lt;&gt;"", SUMIFS(Dépenses!$K:$K, Dépenses!$B:$B, A669, Dépenses!$C:$C, "OPEX"), "")</f>
        <v/>
      </c>
      <c r="R669" s="5">
        <f>IF(A669&lt;&gt;"", SUMIFS(Dépenses!$K:$K, Dépenses!$B:$B, A669, Dépenses!$C:$C, "OPEX", Dépenses!$L:$L, "Payé"), "")</f>
        <v/>
      </c>
      <c r="S669" s="5">
        <f>IF(SUM(O669,Q669)&gt;0, SUM(O669,Q669), "")</f>
        <v/>
      </c>
      <c r="T669" s="5">
        <f>IF(SUM(P669,R669)&gt;0, SUM(P669,R669), "")</f>
        <v/>
      </c>
      <c r="U669" s="5">
        <f>IF(N669&gt;0, S669-N669, "")</f>
        <v/>
      </c>
      <c r="V669" s="6">
        <f>IF(N669&gt;0, S669/N669, "")</f>
        <v/>
      </c>
      <c r="Y669" s="5" t="n"/>
      <c r="Z669" s="7">
        <f>IF(AND(Y669&gt;0,N669&gt;0), Y669/N669, "")</f>
        <v/>
      </c>
      <c r="AA669" s="7">
        <f>IF(AND(Y669&gt;0,N669&gt;0), N669/(Y669/12), "")</f>
        <v/>
      </c>
      <c r="AB669" s="5">
        <f>IF(N669&gt;0, MAX(N669-S669, 0), "")</f>
        <v/>
      </c>
      <c r="AC669" s="5">
        <f>IF(S669&gt;0, MAX(S669-T669, 0), "")</f>
        <v/>
      </c>
      <c r="AD669">
        <f>IF(V669="", "", IF(V669&gt;1, "Dépassement", IF(V669&gt;=0.9, "À surveiller", "OK")))</f>
        <v/>
      </c>
    </row>
    <row r="670">
      <c r="I670" s="4" t="n"/>
      <c r="J670" s="4" t="n"/>
      <c r="K670" s="4" t="n"/>
      <c r="L670" s="5" t="n"/>
      <c r="M670" s="5" t="n"/>
      <c r="N670" s="5">
        <f>IF(SUM(L670:M670)&gt;0, SUM(L670:M670), "")</f>
        <v/>
      </c>
      <c r="O670" s="5">
        <f>IF(A670&lt;&gt;"", SUMIFS(Dépenses!$K:$K, Dépenses!$B:$B, A670, Dépenses!$C:$C, "CAPEX"), "")</f>
        <v/>
      </c>
      <c r="P670" s="5">
        <f>IF(A670&lt;&gt;"", SUMIFS(Dépenses!$K:$K, Dépenses!$B:$B, A670, Dépenses!$C:$C, "CAPEX", Dépenses!$L:$L, "Payé"), "")</f>
        <v/>
      </c>
      <c r="Q670" s="5">
        <f>IF(A670&lt;&gt;"", SUMIFS(Dépenses!$K:$K, Dépenses!$B:$B, A670, Dépenses!$C:$C, "OPEX"), "")</f>
        <v/>
      </c>
      <c r="R670" s="5">
        <f>IF(A670&lt;&gt;"", SUMIFS(Dépenses!$K:$K, Dépenses!$B:$B, A670, Dépenses!$C:$C, "OPEX", Dépenses!$L:$L, "Payé"), "")</f>
        <v/>
      </c>
      <c r="S670" s="5">
        <f>IF(SUM(O670,Q670)&gt;0, SUM(O670,Q670), "")</f>
        <v/>
      </c>
      <c r="T670" s="5">
        <f>IF(SUM(P670,R670)&gt;0, SUM(P670,R670), "")</f>
        <v/>
      </c>
      <c r="U670" s="5">
        <f>IF(N670&gt;0, S670-N670, "")</f>
        <v/>
      </c>
      <c r="V670" s="6">
        <f>IF(N670&gt;0, S670/N670, "")</f>
        <v/>
      </c>
      <c r="Y670" s="5" t="n"/>
      <c r="Z670" s="7">
        <f>IF(AND(Y670&gt;0,N670&gt;0), Y670/N670, "")</f>
        <v/>
      </c>
      <c r="AA670" s="7">
        <f>IF(AND(Y670&gt;0,N670&gt;0), N670/(Y670/12), "")</f>
        <v/>
      </c>
      <c r="AB670" s="5">
        <f>IF(N670&gt;0, MAX(N670-S670, 0), "")</f>
        <v/>
      </c>
      <c r="AC670" s="5">
        <f>IF(S670&gt;0, MAX(S670-T670, 0), "")</f>
        <v/>
      </c>
      <c r="AD670">
        <f>IF(V670="", "", IF(V670&gt;1, "Dépassement", IF(V670&gt;=0.9, "À surveiller", "OK")))</f>
        <v/>
      </c>
    </row>
    <row r="671">
      <c r="I671" s="4" t="n"/>
      <c r="J671" s="4" t="n"/>
      <c r="K671" s="4" t="n"/>
      <c r="L671" s="5" t="n"/>
      <c r="M671" s="5" t="n"/>
      <c r="N671" s="5">
        <f>IF(SUM(L671:M671)&gt;0, SUM(L671:M671), "")</f>
        <v/>
      </c>
      <c r="O671" s="5">
        <f>IF(A671&lt;&gt;"", SUMIFS(Dépenses!$K:$K, Dépenses!$B:$B, A671, Dépenses!$C:$C, "CAPEX"), "")</f>
        <v/>
      </c>
      <c r="P671" s="5">
        <f>IF(A671&lt;&gt;"", SUMIFS(Dépenses!$K:$K, Dépenses!$B:$B, A671, Dépenses!$C:$C, "CAPEX", Dépenses!$L:$L, "Payé"), "")</f>
        <v/>
      </c>
      <c r="Q671" s="5">
        <f>IF(A671&lt;&gt;"", SUMIFS(Dépenses!$K:$K, Dépenses!$B:$B, A671, Dépenses!$C:$C, "OPEX"), "")</f>
        <v/>
      </c>
      <c r="R671" s="5">
        <f>IF(A671&lt;&gt;"", SUMIFS(Dépenses!$K:$K, Dépenses!$B:$B, A671, Dépenses!$C:$C, "OPEX", Dépenses!$L:$L, "Payé"), "")</f>
        <v/>
      </c>
      <c r="S671" s="5">
        <f>IF(SUM(O671,Q671)&gt;0, SUM(O671,Q671), "")</f>
        <v/>
      </c>
      <c r="T671" s="5">
        <f>IF(SUM(P671,R671)&gt;0, SUM(P671,R671), "")</f>
        <v/>
      </c>
      <c r="U671" s="5">
        <f>IF(N671&gt;0, S671-N671, "")</f>
        <v/>
      </c>
      <c r="V671" s="6">
        <f>IF(N671&gt;0, S671/N671, "")</f>
        <v/>
      </c>
      <c r="Y671" s="5" t="n"/>
      <c r="Z671" s="7">
        <f>IF(AND(Y671&gt;0,N671&gt;0), Y671/N671, "")</f>
        <v/>
      </c>
      <c r="AA671" s="7">
        <f>IF(AND(Y671&gt;0,N671&gt;0), N671/(Y671/12), "")</f>
        <v/>
      </c>
      <c r="AB671" s="5">
        <f>IF(N671&gt;0, MAX(N671-S671, 0), "")</f>
        <v/>
      </c>
      <c r="AC671" s="5">
        <f>IF(S671&gt;0, MAX(S671-T671, 0), "")</f>
        <v/>
      </c>
      <c r="AD671">
        <f>IF(V671="", "", IF(V671&gt;1, "Dépassement", IF(V671&gt;=0.9, "À surveiller", "OK")))</f>
        <v/>
      </c>
    </row>
    <row r="672">
      <c r="I672" s="4" t="n"/>
      <c r="J672" s="4" t="n"/>
      <c r="K672" s="4" t="n"/>
      <c r="L672" s="5" t="n"/>
      <c r="M672" s="5" t="n"/>
      <c r="N672" s="5">
        <f>IF(SUM(L672:M672)&gt;0, SUM(L672:M672), "")</f>
        <v/>
      </c>
      <c r="O672" s="5">
        <f>IF(A672&lt;&gt;"", SUMIFS(Dépenses!$K:$K, Dépenses!$B:$B, A672, Dépenses!$C:$C, "CAPEX"), "")</f>
        <v/>
      </c>
      <c r="P672" s="5">
        <f>IF(A672&lt;&gt;"", SUMIFS(Dépenses!$K:$K, Dépenses!$B:$B, A672, Dépenses!$C:$C, "CAPEX", Dépenses!$L:$L, "Payé"), "")</f>
        <v/>
      </c>
      <c r="Q672" s="5">
        <f>IF(A672&lt;&gt;"", SUMIFS(Dépenses!$K:$K, Dépenses!$B:$B, A672, Dépenses!$C:$C, "OPEX"), "")</f>
        <v/>
      </c>
      <c r="R672" s="5">
        <f>IF(A672&lt;&gt;"", SUMIFS(Dépenses!$K:$K, Dépenses!$B:$B, A672, Dépenses!$C:$C, "OPEX", Dépenses!$L:$L, "Payé"), "")</f>
        <v/>
      </c>
      <c r="S672" s="5">
        <f>IF(SUM(O672,Q672)&gt;0, SUM(O672,Q672), "")</f>
        <v/>
      </c>
      <c r="T672" s="5">
        <f>IF(SUM(P672,R672)&gt;0, SUM(P672,R672), "")</f>
        <v/>
      </c>
      <c r="U672" s="5">
        <f>IF(N672&gt;0, S672-N672, "")</f>
        <v/>
      </c>
      <c r="V672" s="6">
        <f>IF(N672&gt;0, S672/N672, "")</f>
        <v/>
      </c>
      <c r="Y672" s="5" t="n"/>
      <c r="Z672" s="7">
        <f>IF(AND(Y672&gt;0,N672&gt;0), Y672/N672, "")</f>
        <v/>
      </c>
      <c r="AA672" s="7">
        <f>IF(AND(Y672&gt;0,N672&gt;0), N672/(Y672/12), "")</f>
        <v/>
      </c>
      <c r="AB672" s="5">
        <f>IF(N672&gt;0, MAX(N672-S672, 0), "")</f>
        <v/>
      </c>
      <c r="AC672" s="5">
        <f>IF(S672&gt;0, MAX(S672-T672, 0), "")</f>
        <v/>
      </c>
      <c r="AD672">
        <f>IF(V672="", "", IF(V672&gt;1, "Dépassement", IF(V672&gt;=0.9, "À surveiller", "OK")))</f>
        <v/>
      </c>
    </row>
    <row r="673">
      <c r="I673" s="4" t="n"/>
      <c r="J673" s="4" t="n"/>
      <c r="K673" s="4" t="n"/>
      <c r="L673" s="5" t="n"/>
      <c r="M673" s="5" t="n"/>
      <c r="N673" s="5">
        <f>IF(SUM(L673:M673)&gt;0, SUM(L673:M673), "")</f>
        <v/>
      </c>
      <c r="O673" s="5">
        <f>IF(A673&lt;&gt;"", SUMIFS(Dépenses!$K:$K, Dépenses!$B:$B, A673, Dépenses!$C:$C, "CAPEX"), "")</f>
        <v/>
      </c>
      <c r="P673" s="5">
        <f>IF(A673&lt;&gt;"", SUMIFS(Dépenses!$K:$K, Dépenses!$B:$B, A673, Dépenses!$C:$C, "CAPEX", Dépenses!$L:$L, "Payé"), "")</f>
        <v/>
      </c>
      <c r="Q673" s="5">
        <f>IF(A673&lt;&gt;"", SUMIFS(Dépenses!$K:$K, Dépenses!$B:$B, A673, Dépenses!$C:$C, "OPEX"), "")</f>
        <v/>
      </c>
      <c r="R673" s="5">
        <f>IF(A673&lt;&gt;"", SUMIFS(Dépenses!$K:$K, Dépenses!$B:$B, A673, Dépenses!$C:$C, "OPEX", Dépenses!$L:$L, "Payé"), "")</f>
        <v/>
      </c>
      <c r="S673" s="5">
        <f>IF(SUM(O673,Q673)&gt;0, SUM(O673,Q673), "")</f>
        <v/>
      </c>
      <c r="T673" s="5">
        <f>IF(SUM(P673,R673)&gt;0, SUM(P673,R673), "")</f>
        <v/>
      </c>
      <c r="U673" s="5">
        <f>IF(N673&gt;0, S673-N673, "")</f>
        <v/>
      </c>
      <c r="V673" s="6">
        <f>IF(N673&gt;0, S673/N673, "")</f>
        <v/>
      </c>
      <c r="Y673" s="5" t="n"/>
      <c r="Z673" s="7">
        <f>IF(AND(Y673&gt;0,N673&gt;0), Y673/N673, "")</f>
        <v/>
      </c>
      <c r="AA673" s="7">
        <f>IF(AND(Y673&gt;0,N673&gt;0), N673/(Y673/12), "")</f>
        <v/>
      </c>
      <c r="AB673" s="5">
        <f>IF(N673&gt;0, MAX(N673-S673, 0), "")</f>
        <v/>
      </c>
      <c r="AC673" s="5">
        <f>IF(S673&gt;0, MAX(S673-T673, 0), "")</f>
        <v/>
      </c>
      <c r="AD673">
        <f>IF(V673="", "", IF(V673&gt;1, "Dépassement", IF(V673&gt;=0.9, "À surveiller", "OK")))</f>
        <v/>
      </c>
    </row>
    <row r="674">
      <c r="I674" s="4" t="n"/>
      <c r="J674" s="4" t="n"/>
      <c r="K674" s="4" t="n"/>
      <c r="L674" s="5" t="n"/>
      <c r="M674" s="5" t="n"/>
      <c r="N674" s="5">
        <f>IF(SUM(L674:M674)&gt;0, SUM(L674:M674), "")</f>
        <v/>
      </c>
      <c r="O674" s="5">
        <f>IF(A674&lt;&gt;"", SUMIFS(Dépenses!$K:$K, Dépenses!$B:$B, A674, Dépenses!$C:$C, "CAPEX"), "")</f>
        <v/>
      </c>
      <c r="P674" s="5">
        <f>IF(A674&lt;&gt;"", SUMIFS(Dépenses!$K:$K, Dépenses!$B:$B, A674, Dépenses!$C:$C, "CAPEX", Dépenses!$L:$L, "Payé"), "")</f>
        <v/>
      </c>
      <c r="Q674" s="5">
        <f>IF(A674&lt;&gt;"", SUMIFS(Dépenses!$K:$K, Dépenses!$B:$B, A674, Dépenses!$C:$C, "OPEX"), "")</f>
        <v/>
      </c>
      <c r="R674" s="5">
        <f>IF(A674&lt;&gt;"", SUMIFS(Dépenses!$K:$K, Dépenses!$B:$B, A674, Dépenses!$C:$C, "OPEX", Dépenses!$L:$L, "Payé"), "")</f>
        <v/>
      </c>
      <c r="S674" s="5">
        <f>IF(SUM(O674,Q674)&gt;0, SUM(O674,Q674), "")</f>
        <v/>
      </c>
      <c r="T674" s="5">
        <f>IF(SUM(P674,R674)&gt;0, SUM(P674,R674), "")</f>
        <v/>
      </c>
      <c r="U674" s="5">
        <f>IF(N674&gt;0, S674-N674, "")</f>
        <v/>
      </c>
      <c r="V674" s="6">
        <f>IF(N674&gt;0, S674/N674, "")</f>
        <v/>
      </c>
      <c r="Y674" s="5" t="n"/>
      <c r="Z674" s="7">
        <f>IF(AND(Y674&gt;0,N674&gt;0), Y674/N674, "")</f>
        <v/>
      </c>
      <c r="AA674" s="7">
        <f>IF(AND(Y674&gt;0,N674&gt;0), N674/(Y674/12), "")</f>
        <v/>
      </c>
      <c r="AB674" s="5">
        <f>IF(N674&gt;0, MAX(N674-S674, 0), "")</f>
        <v/>
      </c>
      <c r="AC674" s="5">
        <f>IF(S674&gt;0, MAX(S674-T674, 0), "")</f>
        <v/>
      </c>
      <c r="AD674">
        <f>IF(V674="", "", IF(V674&gt;1, "Dépassement", IF(V674&gt;=0.9, "À surveiller", "OK")))</f>
        <v/>
      </c>
    </row>
    <row r="675">
      <c r="I675" s="4" t="n"/>
      <c r="J675" s="4" t="n"/>
      <c r="K675" s="4" t="n"/>
      <c r="L675" s="5" t="n"/>
      <c r="M675" s="5" t="n"/>
      <c r="N675" s="5">
        <f>IF(SUM(L675:M675)&gt;0, SUM(L675:M675), "")</f>
        <v/>
      </c>
      <c r="O675" s="5">
        <f>IF(A675&lt;&gt;"", SUMIFS(Dépenses!$K:$K, Dépenses!$B:$B, A675, Dépenses!$C:$C, "CAPEX"), "")</f>
        <v/>
      </c>
      <c r="P675" s="5">
        <f>IF(A675&lt;&gt;"", SUMIFS(Dépenses!$K:$K, Dépenses!$B:$B, A675, Dépenses!$C:$C, "CAPEX", Dépenses!$L:$L, "Payé"), "")</f>
        <v/>
      </c>
      <c r="Q675" s="5">
        <f>IF(A675&lt;&gt;"", SUMIFS(Dépenses!$K:$K, Dépenses!$B:$B, A675, Dépenses!$C:$C, "OPEX"), "")</f>
        <v/>
      </c>
      <c r="R675" s="5">
        <f>IF(A675&lt;&gt;"", SUMIFS(Dépenses!$K:$K, Dépenses!$B:$B, A675, Dépenses!$C:$C, "OPEX", Dépenses!$L:$L, "Payé"), "")</f>
        <v/>
      </c>
      <c r="S675" s="5">
        <f>IF(SUM(O675,Q675)&gt;0, SUM(O675,Q675), "")</f>
        <v/>
      </c>
      <c r="T675" s="5">
        <f>IF(SUM(P675,R675)&gt;0, SUM(P675,R675), "")</f>
        <v/>
      </c>
      <c r="U675" s="5">
        <f>IF(N675&gt;0, S675-N675, "")</f>
        <v/>
      </c>
      <c r="V675" s="6">
        <f>IF(N675&gt;0, S675/N675, "")</f>
        <v/>
      </c>
      <c r="Y675" s="5" t="n"/>
      <c r="Z675" s="7">
        <f>IF(AND(Y675&gt;0,N675&gt;0), Y675/N675, "")</f>
        <v/>
      </c>
      <c r="AA675" s="7">
        <f>IF(AND(Y675&gt;0,N675&gt;0), N675/(Y675/12), "")</f>
        <v/>
      </c>
      <c r="AB675" s="5">
        <f>IF(N675&gt;0, MAX(N675-S675, 0), "")</f>
        <v/>
      </c>
      <c r="AC675" s="5">
        <f>IF(S675&gt;0, MAX(S675-T675, 0), "")</f>
        <v/>
      </c>
      <c r="AD675">
        <f>IF(V675="", "", IF(V675&gt;1, "Dépassement", IF(V675&gt;=0.9, "À surveiller", "OK")))</f>
        <v/>
      </c>
    </row>
    <row r="676">
      <c r="I676" s="4" t="n"/>
      <c r="J676" s="4" t="n"/>
      <c r="K676" s="4" t="n"/>
      <c r="L676" s="5" t="n"/>
      <c r="M676" s="5" t="n"/>
      <c r="N676" s="5">
        <f>IF(SUM(L676:M676)&gt;0, SUM(L676:M676), "")</f>
        <v/>
      </c>
      <c r="O676" s="5">
        <f>IF(A676&lt;&gt;"", SUMIFS(Dépenses!$K:$K, Dépenses!$B:$B, A676, Dépenses!$C:$C, "CAPEX"), "")</f>
        <v/>
      </c>
      <c r="P676" s="5">
        <f>IF(A676&lt;&gt;"", SUMIFS(Dépenses!$K:$K, Dépenses!$B:$B, A676, Dépenses!$C:$C, "CAPEX", Dépenses!$L:$L, "Payé"), "")</f>
        <v/>
      </c>
      <c r="Q676" s="5">
        <f>IF(A676&lt;&gt;"", SUMIFS(Dépenses!$K:$K, Dépenses!$B:$B, A676, Dépenses!$C:$C, "OPEX"), "")</f>
        <v/>
      </c>
      <c r="R676" s="5">
        <f>IF(A676&lt;&gt;"", SUMIFS(Dépenses!$K:$K, Dépenses!$B:$B, A676, Dépenses!$C:$C, "OPEX", Dépenses!$L:$L, "Payé"), "")</f>
        <v/>
      </c>
      <c r="S676" s="5">
        <f>IF(SUM(O676,Q676)&gt;0, SUM(O676,Q676), "")</f>
        <v/>
      </c>
      <c r="T676" s="5">
        <f>IF(SUM(P676,R676)&gt;0, SUM(P676,R676), "")</f>
        <v/>
      </c>
      <c r="U676" s="5">
        <f>IF(N676&gt;0, S676-N676, "")</f>
        <v/>
      </c>
      <c r="V676" s="6">
        <f>IF(N676&gt;0, S676/N676, "")</f>
        <v/>
      </c>
      <c r="Y676" s="5" t="n"/>
      <c r="Z676" s="7">
        <f>IF(AND(Y676&gt;0,N676&gt;0), Y676/N676, "")</f>
        <v/>
      </c>
      <c r="AA676" s="7">
        <f>IF(AND(Y676&gt;0,N676&gt;0), N676/(Y676/12), "")</f>
        <v/>
      </c>
      <c r="AB676" s="5">
        <f>IF(N676&gt;0, MAX(N676-S676, 0), "")</f>
        <v/>
      </c>
      <c r="AC676" s="5">
        <f>IF(S676&gt;0, MAX(S676-T676, 0), "")</f>
        <v/>
      </c>
      <c r="AD676">
        <f>IF(V676="", "", IF(V676&gt;1, "Dépassement", IF(V676&gt;=0.9, "À surveiller", "OK")))</f>
        <v/>
      </c>
    </row>
    <row r="677">
      <c r="I677" s="4" t="n"/>
      <c r="J677" s="4" t="n"/>
      <c r="K677" s="4" t="n"/>
      <c r="L677" s="5" t="n"/>
      <c r="M677" s="5" t="n"/>
      <c r="N677" s="5">
        <f>IF(SUM(L677:M677)&gt;0, SUM(L677:M677), "")</f>
        <v/>
      </c>
      <c r="O677" s="5">
        <f>IF(A677&lt;&gt;"", SUMIFS(Dépenses!$K:$K, Dépenses!$B:$B, A677, Dépenses!$C:$C, "CAPEX"), "")</f>
        <v/>
      </c>
      <c r="P677" s="5">
        <f>IF(A677&lt;&gt;"", SUMIFS(Dépenses!$K:$K, Dépenses!$B:$B, A677, Dépenses!$C:$C, "CAPEX", Dépenses!$L:$L, "Payé"), "")</f>
        <v/>
      </c>
      <c r="Q677" s="5">
        <f>IF(A677&lt;&gt;"", SUMIFS(Dépenses!$K:$K, Dépenses!$B:$B, A677, Dépenses!$C:$C, "OPEX"), "")</f>
        <v/>
      </c>
      <c r="R677" s="5">
        <f>IF(A677&lt;&gt;"", SUMIFS(Dépenses!$K:$K, Dépenses!$B:$B, A677, Dépenses!$C:$C, "OPEX", Dépenses!$L:$L, "Payé"), "")</f>
        <v/>
      </c>
      <c r="S677" s="5">
        <f>IF(SUM(O677,Q677)&gt;0, SUM(O677,Q677), "")</f>
        <v/>
      </c>
      <c r="T677" s="5">
        <f>IF(SUM(P677,R677)&gt;0, SUM(P677,R677), "")</f>
        <v/>
      </c>
      <c r="U677" s="5">
        <f>IF(N677&gt;0, S677-N677, "")</f>
        <v/>
      </c>
      <c r="V677" s="6">
        <f>IF(N677&gt;0, S677/N677, "")</f>
        <v/>
      </c>
      <c r="Y677" s="5" t="n"/>
      <c r="Z677" s="7">
        <f>IF(AND(Y677&gt;0,N677&gt;0), Y677/N677, "")</f>
        <v/>
      </c>
      <c r="AA677" s="7">
        <f>IF(AND(Y677&gt;0,N677&gt;0), N677/(Y677/12), "")</f>
        <v/>
      </c>
      <c r="AB677" s="5">
        <f>IF(N677&gt;0, MAX(N677-S677, 0), "")</f>
        <v/>
      </c>
      <c r="AC677" s="5">
        <f>IF(S677&gt;0, MAX(S677-T677, 0), "")</f>
        <v/>
      </c>
      <c r="AD677">
        <f>IF(V677="", "", IF(V677&gt;1, "Dépassement", IF(V677&gt;=0.9, "À surveiller", "OK")))</f>
        <v/>
      </c>
    </row>
    <row r="678">
      <c r="I678" s="4" t="n"/>
      <c r="J678" s="4" t="n"/>
      <c r="K678" s="4" t="n"/>
      <c r="L678" s="5" t="n"/>
      <c r="M678" s="5" t="n"/>
      <c r="N678" s="5">
        <f>IF(SUM(L678:M678)&gt;0, SUM(L678:M678), "")</f>
        <v/>
      </c>
      <c r="O678" s="5">
        <f>IF(A678&lt;&gt;"", SUMIFS(Dépenses!$K:$K, Dépenses!$B:$B, A678, Dépenses!$C:$C, "CAPEX"), "")</f>
        <v/>
      </c>
      <c r="P678" s="5">
        <f>IF(A678&lt;&gt;"", SUMIFS(Dépenses!$K:$K, Dépenses!$B:$B, A678, Dépenses!$C:$C, "CAPEX", Dépenses!$L:$L, "Payé"), "")</f>
        <v/>
      </c>
      <c r="Q678" s="5">
        <f>IF(A678&lt;&gt;"", SUMIFS(Dépenses!$K:$K, Dépenses!$B:$B, A678, Dépenses!$C:$C, "OPEX"), "")</f>
        <v/>
      </c>
      <c r="R678" s="5">
        <f>IF(A678&lt;&gt;"", SUMIFS(Dépenses!$K:$K, Dépenses!$B:$B, A678, Dépenses!$C:$C, "OPEX", Dépenses!$L:$L, "Payé"), "")</f>
        <v/>
      </c>
      <c r="S678" s="5">
        <f>IF(SUM(O678,Q678)&gt;0, SUM(O678,Q678), "")</f>
        <v/>
      </c>
      <c r="T678" s="5">
        <f>IF(SUM(P678,R678)&gt;0, SUM(P678,R678), "")</f>
        <v/>
      </c>
      <c r="U678" s="5">
        <f>IF(N678&gt;0, S678-N678, "")</f>
        <v/>
      </c>
      <c r="V678" s="6">
        <f>IF(N678&gt;0, S678/N678, "")</f>
        <v/>
      </c>
      <c r="Y678" s="5" t="n"/>
      <c r="Z678" s="7">
        <f>IF(AND(Y678&gt;0,N678&gt;0), Y678/N678, "")</f>
        <v/>
      </c>
      <c r="AA678" s="7">
        <f>IF(AND(Y678&gt;0,N678&gt;0), N678/(Y678/12), "")</f>
        <v/>
      </c>
      <c r="AB678" s="5">
        <f>IF(N678&gt;0, MAX(N678-S678, 0), "")</f>
        <v/>
      </c>
      <c r="AC678" s="5">
        <f>IF(S678&gt;0, MAX(S678-T678, 0), "")</f>
        <v/>
      </c>
      <c r="AD678">
        <f>IF(V678="", "", IF(V678&gt;1, "Dépassement", IF(V678&gt;=0.9, "À surveiller", "OK")))</f>
        <v/>
      </c>
    </row>
    <row r="679">
      <c r="I679" s="4" t="n"/>
      <c r="J679" s="4" t="n"/>
      <c r="K679" s="4" t="n"/>
      <c r="L679" s="5" t="n"/>
      <c r="M679" s="5" t="n"/>
      <c r="N679" s="5">
        <f>IF(SUM(L679:M679)&gt;0, SUM(L679:M679), "")</f>
        <v/>
      </c>
      <c r="O679" s="5">
        <f>IF(A679&lt;&gt;"", SUMIFS(Dépenses!$K:$K, Dépenses!$B:$B, A679, Dépenses!$C:$C, "CAPEX"), "")</f>
        <v/>
      </c>
      <c r="P679" s="5">
        <f>IF(A679&lt;&gt;"", SUMIFS(Dépenses!$K:$K, Dépenses!$B:$B, A679, Dépenses!$C:$C, "CAPEX", Dépenses!$L:$L, "Payé"), "")</f>
        <v/>
      </c>
      <c r="Q679" s="5">
        <f>IF(A679&lt;&gt;"", SUMIFS(Dépenses!$K:$K, Dépenses!$B:$B, A679, Dépenses!$C:$C, "OPEX"), "")</f>
        <v/>
      </c>
      <c r="R679" s="5">
        <f>IF(A679&lt;&gt;"", SUMIFS(Dépenses!$K:$K, Dépenses!$B:$B, A679, Dépenses!$C:$C, "OPEX", Dépenses!$L:$L, "Payé"), "")</f>
        <v/>
      </c>
      <c r="S679" s="5">
        <f>IF(SUM(O679,Q679)&gt;0, SUM(O679,Q679), "")</f>
        <v/>
      </c>
      <c r="T679" s="5">
        <f>IF(SUM(P679,R679)&gt;0, SUM(P679,R679), "")</f>
        <v/>
      </c>
      <c r="U679" s="5">
        <f>IF(N679&gt;0, S679-N679, "")</f>
        <v/>
      </c>
      <c r="V679" s="6">
        <f>IF(N679&gt;0, S679/N679, "")</f>
        <v/>
      </c>
      <c r="Y679" s="5" t="n"/>
      <c r="Z679" s="7">
        <f>IF(AND(Y679&gt;0,N679&gt;0), Y679/N679, "")</f>
        <v/>
      </c>
      <c r="AA679" s="7">
        <f>IF(AND(Y679&gt;0,N679&gt;0), N679/(Y679/12), "")</f>
        <v/>
      </c>
      <c r="AB679" s="5">
        <f>IF(N679&gt;0, MAX(N679-S679, 0), "")</f>
        <v/>
      </c>
      <c r="AC679" s="5">
        <f>IF(S679&gt;0, MAX(S679-T679, 0), "")</f>
        <v/>
      </c>
      <c r="AD679">
        <f>IF(V679="", "", IF(V679&gt;1, "Dépassement", IF(V679&gt;=0.9, "À surveiller", "OK")))</f>
        <v/>
      </c>
    </row>
    <row r="680">
      <c r="I680" s="4" t="n"/>
      <c r="J680" s="4" t="n"/>
      <c r="K680" s="4" t="n"/>
      <c r="L680" s="5" t="n"/>
      <c r="M680" s="5" t="n"/>
      <c r="N680" s="5">
        <f>IF(SUM(L680:M680)&gt;0, SUM(L680:M680), "")</f>
        <v/>
      </c>
      <c r="O680" s="5">
        <f>IF(A680&lt;&gt;"", SUMIFS(Dépenses!$K:$K, Dépenses!$B:$B, A680, Dépenses!$C:$C, "CAPEX"), "")</f>
        <v/>
      </c>
      <c r="P680" s="5">
        <f>IF(A680&lt;&gt;"", SUMIFS(Dépenses!$K:$K, Dépenses!$B:$B, A680, Dépenses!$C:$C, "CAPEX", Dépenses!$L:$L, "Payé"), "")</f>
        <v/>
      </c>
      <c r="Q680" s="5">
        <f>IF(A680&lt;&gt;"", SUMIFS(Dépenses!$K:$K, Dépenses!$B:$B, A680, Dépenses!$C:$C, "OPEX"), "")</f>
        <v/>
      </c>
      <c r="R680" s="5">
        <f>IF(A680&lt;&gt;"", SUMIFS(Dépenses!$K:$K, Dépenses!$B:$B, A680, Dépenses!$C:$C, "OPEX", Dépenses!$L:$L, "Payé"), "")</f>
        <v/>
      </c>
      <c r="S680" s="5">
        <f>IF(SUM(O680,Q680)&gt;0, SUM(O680,Q680), "")</f>
        <v/>
      </c>
      <c r="T680" s="5">
        <f>IF(SUM(P680,R680)&gt;0, SUM(P680,R680), "")</f>
        <v/>
      </c>
      <c r="U680" s="5">
        <f>IF(N680&gt;0, S680-N680, "")</f>
        <v/>
      </c>
      <c r="V680" s="6">
        <f>IF(N680&gt;0, S680/N680, "")</f>
        <v/>
      </c>
      <c r="Y680" s="5" t="n"/>
      <c r="Z680" s="7">
        <f>IF(AND(Y680&gt;0,N680&gt;0), Y680/N680, "")</f>
        <v/>
      </c>
      <c r="AA680" s="7">
        <f>IF(AND(Y680&gt;0,N680&gt;0), N680/(Y680/12), "")</f>
        <v/>
      </c>
      <c r="AB680" s="5">
        <f>IF(N680&gt;0, MAX(N680-S680, 0), "")</f>
        <v/>
      </c>
      <c r="AC680" s="5">
        <f>IF(S680&gt;0, MAX(S680-T680, 0), "")</f>
        <v/>
      </c>
      <c r="AD680">
        <f>IF(V680="", "", IF(V680&gt;1, "Dépassement", IF(V680&gt;=0.9, "À surveiller", "OK")))</f>
        <v/>
      </c>
    </row>
    <row r="681">
      <c r="I681" s="4" t="n"/>
      <c r="J681" s="4" t="n"/>
      <c r="K681" s="4" t="n"/>
      <c r="L681" s="5" t="n"/>
      <c r="M681" s="5" t="n"/>
      <c r="N681" s="5">
        <f>IF(SUM(L681:M681)&gt;0, SUM(L681:M681), "")</f>
        <v/>
      </c>
      <c r="O681" s="5">
        <f>IF(A681&lt;&gt;"", SUMIFS(Dépenses!$K:$K, Dépenses!$B:$B, A681, Dépenses!$C:$C, "CAPEX"), "")</f>
        <v/>
      </c>
      <c r="P681" s="5">
        <f>IF(A681&lt;&gt;"", SUMIFS(Dépenses!$K:$K, Dépenses!$B:$B, A681, Dépenses!$C:$C, "CAPEX", Dépenses!$L:$L, "Payé"), "")</f>
        <v/>
      </c>
      <c r="Q681" s="5">
        <f>IF(A681&lt;&gt;"", SUMIFS(Dépenses!$K:$K, Dépenses!$B:$B, A681, Dépenses!$C:$C, "OPEX"), "")</f>
        <v/>
      </c>
      <c r="R681" s="5">
        <f>IF(A681&lt;&gt;"", SUMIFS(Dépenses!$K:$K, Dépenses!$B:$B, A681, Dépenses!$C:$C, "OPEX", Dépenses!$L:$L, "Payé"), "")</f>
        <v/>
      </c>
      <c r="S681" s="5">
        <f>IF(SUM(O681,Q681)&gt;0, SUM(O681,Q681), "")</f>
        <v/>
      </c>
      <c r="T681" s="5">
        <f>IF(SUM(P681,R681)&gt;0, SUM(P681,R681), "")</f>
        <v/>
      </c>
      <c r="U681" s="5">
        <f>IF(N681&gt;0, S681-N681, "")</f>
        <v/>
      </c>
      <c r="V681" s="6">
        <f>IF(N681&gt;0, S681/N681, "")</f>
        <v/>
      </c>
      <c r="Y681" s="5" t="n"/>
      <c r="Z681" s="7">
        <f>IF(AND(Y681&gt;0,N681&gt;0), Y681/N681, "")</f>
        <v/>
      </c>
      <c r="AA681" s="7">
        <f>IF(AND(Y681&gt;0,N681&gt;0), N681/(Y681/12), "")</f>
        <v/>
      </c>
      <c r="AB681" s="5">
        <f>IF(N681&gt;0, MAX(N681-S681, 0), "")</f>
        <v/>
      </c>
      <c r="AC681" s="5">
        <f>IF(S681&gt;0, MAX(S681-T681, 0), "")</f>
        <v/>
      </c>
      <c r="AD681">
        <f>IF(V681="", "", IF(V681&gt;1, "Dépassement", IF(V681&gt;=0.9, "À surveiller", "OK")))</f>
        <v/>
      </c>
    </row>
    <row r="682">
      <c r="I682" s="4" t="n"/>
      <c r="J682" s="4" t="n"/>
      <c r="K682" s="4" t="n"/>
      <c r="L682" s="5" t="n"/>
      <c r="M682" s="5" t="n"/>
      <c r="N682" s="5">
        <f>IF(SUM(L682:M682)&gt;0, SUM(L682:M682), "")</f>
        <v/>
      </c>
      <c r="O682" s="5">
        <f>IF(A682&lt;&gt;"", SUMIFS(Dépenses!$K:$K, Dépenses!$B:$B, A682, Dépenses!$C:$C, "CAPEX"), "")</f>
        <v/>
      </c>
      <c r="P682" s="5">
        <f>IF(A682&lt;&gt;"", SUMIFS(Dépenses!$K:$K, Dépenses!$B:$B, A682, Dépenses!$C:$C, "CAPEX", Dépenses!$L:$L, "Payé"), "")</f>
        <v/>
      </c>
      <c r="Q682" s="5">
        <f>IF(A682&lt;&gt;"", SUMIFS(Dépenses!$K:$K, Dépenses!$B:$B, A682, Dépenses!$C:$C, "OPEX"), "")</f>
        <v/>
      </c>
      <c r="R682" s="5">
        <f>IF(A682&lt;&gt;"", SUMIFS(Dépenses!$K:$K, Dépenses!$B:$B, A682, Dépenses!$C:$C, "OPEX", Dépenses!$L:$L, "Payé"), "")</f>
        <v/>
      </c>
      <c r="S682" s="5">
        <f>IF(SUM(O682,Q682)&gt;0, SUM(O682,Q682), "")</f>
        <v/>
      </c>
      <c r="T682" s="5">
        <f>IF(SUM(P682,R682)&gt;0, SUM(P682,R682), "")</f>
        <v/>
      </c>
      <c r="U682" s="5">
        <f>IF(N682&gt;0, S682-N682, "")</f>
        <v/>
      </c>
      <c r="V682" s="6">
        <f>IF(N682&gt;0, S682/N682, "")</f>
        <v/>
      </c>
      <c r="Y682" s="5" t="n"/>
      <c r="Z682" s="7">
        <f>IF(AND(Y682&gt;0,N682&gt;0), Y682/N682, "")</f>
        <v/>
      </c>
      <c r="AA682" s="7">
        <f>IF(AND(Y682&gt;0,N682&gt;0), N682/(Y682/12), "")</f>
        <v/>
      </c>
      <c r="AB682" s="5">
        <f>IF(N682&gt;0, MAX(N682-S682, 0), "")</f>
        <v/>
      </c>
      <c r="AC682" s="5">
        <f>IF(S682&gt;0, MAX(S682-T682, 0), "")</f>
        <v/>
      </c>
      <c r="AD682">
        <f>IF(V682="", "", IF(V682&gt;1, "Dépassement", IF(V682&gt;=0.9, "À surveiller", "OK")))</f>
        <v/>
      </c>
    </row>
    <row r="683">
      <c r="I683" s="4" t="n"/>
      <c r="J683" s="4" t="n"/>
      <c r="K683" s="4" t="n"/>
      <c r="L683" s="5" t="n"/>
      <c r="M683" s="5" t="n"/>
      <c r="N683" s="5">
        <f>IF(SUM(L683:M683)&gt;0, SUM(L683:M683), "")</f>
        <v/>
      </c>
      <c r="O683" s="5">
        <f>IF(A683&lt;&gt;"", SUMIFS(Dépenses!$K:$K, Dépenses!$B:$B, A683, Dépenses!$C:$C, "CAPEX"), "")</f>
        <v/>
      </c>
      <c r="P683" s="5">
        <f>IF(A683&lt;&gt;"", SUMIFS(Dépenses!$K:$K, Dépenses!$B:$B, A683, Dépenses!$C:$C, "CAPEX", Dépenses!$L:$L, "Payé"), "")</f>
        <v/>
      </c>
      <c r="Q683" s="5">
        <f>IF(A683&lt;&gt;"", SUMIFS(Dépenses!$K:$K, Dépenses!$B:$B, A683, Dépenses!$C:$C, "OPEX"), "")</f>
        <v/>
      </c>
      <c r="R683" s="5">
        <f>IF(A683&lt;&gt;"", SUMIFS(Dépenses!$K:$K, Dépenses!$B:$B, A683, Dépenses!$C:$C, "OPEX", Dépenses!$L:$L, "Payé"), "")</f>
        <v/>
      </c>
      <c r="S683" s="5">
        <f>IF(SUM(O683,Q683)&gt;0, SUM(O683,Q683), "")</f>
        <v/>
      </c>
      <c r="T683" s="5">
        <f>IF(SUM(P683,R683)&gt;0, SUM(P683,R683), "")</f>
        <v/>
      </c>
      <c r="U683" s="5">
        <f>IF(N683&gt;0, S683-N683, "")</f>
        <v/>
      </c>
      <c r="V683" s="6">
        <f>IF(N683&gt;0, S683/N683, "")</f>
        <v/>
      </c>
      <c r="Y683" s="5" t="n"/>
      <c r="Z683" s="7">
        <f>IF(AND(Y683&gt;0,N683&gt;0), Y683/N683, "")</f>
        <v/>
      </c>
      <c r="AA683" s="7">
        <f>IF(AND(Y683&gt;0,N683&gt;0), N683/(Y683/12), "")</f>
        <v/>
      </c>
      <c r="AB683" s="5">
        <f>IF(N683&gt;0, MAX(N683-S683, 0), "")</f>
        <v/>
      </c>
      <c r="AC683" s="5">
        <f>IF(S683&gt;0, MAX(S683-T683, 0), "")</f>
        <v/>
      </c>
      <c r="AD683">
        <f>IF(V683="", "", IF(V683&gt;1, "Dépassement", IF(V683&gt;=0.9, "À surveiller", "OK")))</f>
        <v/>
      </c>
    </row>
    <row r="684">
      <c r="I684" s="4" t="n"/>
      <c r="J684" s="4" t="n"/>
      <c r="K684" s="4" t="n"/>
      <c r="L684" s="5" t="n"/>
      <c r="M684" s="5" t="n"/>
      <c r="N684" s="5">
        <f>IF(SUM(L684:M684)&gt;0, SUM(L684:M684), "")</f>
        <v/>
      </c>
      <c r="O684" s="5">
        <f>IF(A684&lt;&gt;"", SUMIFS(Dépenses!$K:$K, Dépenses!$B:$B, A684, Dépenses!$C:$C, "CAPEX"), "")</f>
        <v/>
      </c>
      <c r="P684" s="5">
        <f>IF(A684&lt;&gt;"", SUMIFS(Dépenses!$K:$K, Dépenses!$B:$B, A684, Dépenses!$C:$C, "CAPEX", Dépenses!$L:$L, "Payé"), "")</f>
        <v/>
      </c>
      <c r="Q684" s="5">
        <f>IF(A684&lt;&gt;"", SUMIFS(Dépenses!$K:$K, Dépenses!$B:$B, A684, Dépenses!$C:$C, "OPEX"), "")</f>
        <v/>
      </c>
      <c r="R684" s="5">
        <f>IF(A684&lt;&gt;"", SUMIFS(Dépenses!$K:$K, Dépenses!$B:$B, A684, Dépenses!$C:$C, "OPEX", Dépenses!$L:$L, "Payé"), "")</f>
        <v/>
      </c>
      <c r="S684" s="5">
        <f>IF(SUM(O684,Q684)&gt;0, SUM(O684,Q684), "")</f>
        <v/>
      </c>
      <c r="T684" s="5">
        <f>IF(SUM(P684,R684)&gt;0, SUM(P684,R684), "")</f>
        <v/>
      </c>
      <c r="U684" s="5">
        <f>IF(N684&gt;0, S684-N684, "")</f>
        <v/>
      </c>
      <c r="V684" s="6">
        <f>IF(N684&gt;0, S684/N684, "")</f>
        <v/>
      </c>
      <c r="Y684" s="5" t="n"/>
      <c r="Z684" s="7">
        <f>IF(AND(Y684&gt;0,N684&gt;0), Y684/N684, "")</f>
        <v/>
      </c>
      <c r="AA684" s="7">
        <f>IF(AND(Y684&gt;0,N684&gt;0), N684/(Y684/12), "")</f>
        <v/>
      </c>
      <c r="AB684" s="5">
        <f>IF(N684&gt;0, MAX(N684-S684, 0), "")</f>
        <v/>
      </c>
      <c r="AC684" s="5">
        <f>IF(S684&gt;0, MAX(S684-T684, 0), "")</f>
        <v/>
      </c>
      <c r="AD684">
        <f>IF(V684="", "", IF(V684&gt;1, "Dépassement", IF(V684&gt;=0.9, "À surveiller", "OK")))</f>
        <v/>
      </c>
    </row>
    <row r="685">
      <c r="I685" s="4" t="n"/>
      <c r="J685" s="4" t="n"/>
      <c r="K685" s="4" t="n"/>
      <c r="L685" s="5" t="n"/>
      <c r="M685" s="5" t="n"/>
      <c r="N685" s="5">
        <f>IF(SUM(L685:M685)&gt;0, SUM(L685:M685), "")</f>
        <v/>
      </c>
      <c r="O685" s="5">
        <f>IF(A685&lt;&gt;"", SUMIFS(Dépenses!$K:$K, Dépenses!$B:$B, A685, Dépenses!$C:$C, "CAPEX"), "")</f>
        <v/>
      </c>
      <c r="P685" s="5">
        <f>IF(A685&lt;&gt;"", SUMIFS(Dépenses!$K:$K, Dépenses!$B:$B, A685, Dépenses!$C:$C, "CAPEX", Dépenses!$L:$L, "Payé"), "")</f>
        <v/>
      </c>
      <c r="Q685" s="5">
        <f>IF(A685&lt;&gt;"", SUMIFS(Dépenses!$K:$K, Dépenses!$B:$B, A685, Dépenses!$C:$C, "OPEX"), "")</f>
        <v/>
      </c>
      <c r="R685" s="5">
        <f>IF(A685&lt;&gt;"", SUMIFS(Dépenses!$K:$K, Dépenses!$B:$B, A685, Dépenses!$C:$C, "OPEX", Dépenses!$L:$L, "Payé"), "")</f>
        <v/>
      </c>
      <c r="S685" s="5">
        <f>IF(SUM(O685,Q685)&gt;0, SUM(O685,Q685), "")</f>
        <v/>
      </c>
      <c r="T685" s="5">
        <f>IF(SUM(P685,R685)&gt;0, SUM(P685,R685), "")</f>
        <v/>
      </c>
      <c r="U685" s="5">
        <f>IF(N685&gt;0, S685-N685, "")</f>
        <v/>
      </c>
      <c r="V685" s="6">
        <f>IF(N685&gt;0, S685/N685, "")</f>
        <v/>
      </c>
      <c r="Y685" s="5" t="n"/>
      <c r="Z685" s="7">
        <f>IF(AND(Y685&gt;0,N685&gt;0), Y685/N685, "")</f>
        <v/>
      </c>
      <c r="AA685" s="7">
        <f>IF(AND(Y685&gt;0,N685&gt;0), N685/(Y685/12), "")</f>
        <v/>
      </c>
      <c r="AB685" s="5">
        <f>IF(N685&gt;0, MAX(N685-S685, 0), "")</f>
        <v/>
      </c>
      <c r="AC685" s="5">
        <f>IF(S685&gt;0, MAX(S685-T685, 0), "")</f>
        <v/>
      </c>
      <c r="AD685">
        <f>IF(V685="", "", IF(V685&gt;1, "Dépassement", IF(V685&gt;=0.9, "À surveiller", "OK")))</f>
        <v/>
      </c>
    </row>
    <row r="686">
      <c r="I686" s="4" t="n"/>
      <c r="J686" s="4" t="n"/>
      <c r="K686" s="4" t="n"/>
      <c r="L686" s="5" t="n"/>
      <c r="M686" s="5" t="n"/>
      <c r="N686" s="5">
        <f>IF(SUM(L686:M686)&gt;0, SUM(L686:M686), "")</f>
        <v/>
      </c>
      <c r="O686" s="5">
        <f>IF(A686&lt;&gt;"", SUMIFS(Dépenses!$K:$K, Dépenses!$B:$B, A686, Dépenses!$C:$C, "CAPEX"), "")</f>
        <v/>
      </c>
      <c r="P686" s="5">
        <f>IF(A686&lt;&gt;"", SUMIFS(Dépenses!$K:$K, Dépenses!$B:$B, A686, Dépenses!$C:$C, "CAPEX", Dépenses!$L:$L, "Payé"), "")</f>
        <v/>
      </c>
      <c r="Q686" s="5">
        <f>IF(A686&lt;&gt;"", SUMIFS(Dépenses!$K:$K, Dépenses!$B:$B, A686, Dépenses!$C:$C, "OPEX"), "")</f>
        <v/>
      </c>
      <c r="R686" s="5">
        <f>IF(A686&lt;&gt;"", SUMIFS(Dépenses!$K:$K, Dépenses!$B:$B, A686, Dépenses!$C:$C, "OPEX", Dépenses!$L:$L, "Payé"), "")</f>
        <v/>
      </c>
      <c r="S686" s="5">
        <f>IF(SUM(O686,Q686)&gt;0, SUM(O686,Q686), "")</f>
        <v/>
      </c>
      <c r="T686" s="5">
        <f>IF(SUM(P686,R686)&gt;0, SUM(P686,R686), "")</f>
        <v/>
      </c>
      <c r="U686" s="5">
        <f>IF(N686&gt;0, S686-N686, "")</f>
        <v/>
      </c>
      <c r="V686" s="6">
        <f>IF(N686&gt;0, S686/N686, "")</f>
        <v/>
      </c>
      <c r="Y686" s="5" t="n"/>
      <c r="Z686" s="7">
        <f>IF(AND(Y686&gt;0,N686&gt;0), Y686/N686, "")</f>
        <v/>
      </c>
      <c r="AA686" s="7">
        <f>IF(AND(Y686&gt;0,N686&gt;0), N686/(Y686/12), "")</f>
        <v/>
      </c>
      <c r="AB686" s="5">
        <f>IF(N686&gt;0, MAX(N686-S686, 0), "")</f>
        <v/>
      </c>
      <c r="AC686" s="5">
        <f>IF(S686&gt;0, MAX(S686-T686, 0), "")</f>
        <v/>
      </c>
      <c r="AD686">
        <f>IF(V686="", "", IF(V686&gt;1, "Dépassement", IF(V686&gt;=0.9, "À surveiller", "OK")))</f>
        <v/>
      </c>
    </row>
    <row r="687">
      <c r="I687" s="4" t="n"/>
      <c r="J687" s="4" t="n"/>
      <c r="K687" s="4" t="n"/>
      <c r="L687" s="5" t="n"/>
      <c r="M687" s="5" t="n"/>
      <c r="N687" s="5">
        <f>IF(SUM(L687:M687)&gt;0, SUM(L687:M687), "")</f>
        <v/>
      </c>
      <c r="O687" s="5">
        <f>IF(A687&lt;&gt;"", SUMIFS(Dépenses!$K:$K, Dépenses!$B:$B, A687, Dépenses!$C:$C, "CAPEX"), "")</f>
        <v/>
      </c>
      <c r="P687" s="5">
        <f>IF(A687&lt;&gt;"", SUMIFS(Dépenses!$K:$K, Dépenses!$B:$B, A687, Dépenses!$C:$C, "CAPEX", Dépenses!$L:$L, "Payé"), "")</f>
        <v/>
      </c>
      <c r="Q687" s="5">
        <f>IF(A687&lt;&gt;"", SUMIFS(Dépenses!$K:$K, Dépenses!$B:$B, A687, Dépenses!$C:$C, "OPEX"), "")</f>
        <v/>
      </c>
      <c r="R687" s="5">
        <f>IF(A687&lt;&gt;"", SUMIFS(Dépenses!$K:$K, Dépenses!$B:$B, A687, Dépenses!$C:$C, "OPEX", Dépenses!$L:$L, "Payé"), "")</f>
        <v/>
      </c>
      <c r="S687" s="5">
        <f>IF(SUM(O687,Q687)&gt;0, SUM(O687,Q687), "")</f>
        <v/>
      </c>
      <c r="T687" s="5">
        <f>IF(SUM(P687,R687)&gt;0, SUM(P687,R687), "")</f>
        <v/>
      </c>
      <c r="U687" s="5">
        <f>IF(N687&gt;0, S687-N687, "")</f>
        <v/>
      </c>
      <c r="V687" s="6">
        <f>IF(N687&gt;0, S687/N687, "")</f>
        <v/>
      </c>
      <c r="Y687" s="5" t="n"/>
      <c r="Z687" s="7">
        <f>IF(AND(Y687&gt;0,N687&gt;0), Y687/N687, "")</f>
        <v/>
      </c>
      <c r="AA687" s="7">
        <f>IF(AND(Y687&gt;0,N687&gt;0), N687/(Y687/12), "")</f>
        <v/>
      </c>
      <c r="AB687" s="5">
        <f>IF(N687&gt;0, MAX(N687-S687, 0), "")</f>
        <v/>
      </c>
      <c r="AC687" s="5">
        <f>IF(S687&gt;0, MAX(S687-T687, 0), "")</f>
        <v/>
      </c>
      <c r="AD687">
        <f>IF(V687="", "", IF(V687&gt;1, "Dépassement", IF(V687&gt;=0.9, "À surveiller", "OK")))</f>
        <v/>
      </c>
    </row>
    <row r="688">
      <c r="I688" s="4" t="n"/>
      <c r="J688" s="4" t="n"/>
      <c r="K688" s="4" t="n"/>
      <c r="L688" s="5" t="n"/>
      <c r="M688" s="5" t="n"/>
      <c r="N688" s="5">
        <f>IF(SUM(L688:M688)&gt;0, SUM(L688:M688), "")</f>
        <v/>
      </c>
      <c r="O688" s="5">
        <f>IF(A688&lt;&gt;"", SUMIFS(Dépenses!$K:$K, Dépenses!$B:$B, A688, Dépenses!$C:$C, "CAPEX"), "")</f>
        <v/>
      </c>
      <c r="P688" s="5">
        <f>IF(A688&lt;&gt;"", SUMIFS(Dépenses!$K:$K, Dépenses!$B:$B, A688, Dépenses!$C:$C, "CAPEX", Dépenses!$L:$L, "Payé"), "")</f>
        <v/>
      </c>
      <c r="Q688" s="5">
        <f>IF(A688&lt;&gt;"", SUMIFS(Dépenses!$K:$K, Dépenses!$B:$B, A688, Dépenses!$C:$C, "OPEX"), "")</f>
        <v/>
      </c>
      <c r="R688" s="5">
        <f>IF(A688&lt;&gt;"", SUMIFS(Dépenses!$K:$K, Dépenses!$B:$B, A688, Dépenses!$C:$C, "OPEX", Dépenses!$L:$L, "Payé"), "")</f>
        <v/>
      </c>
      <c r="S688" s="5">
        <f>IF(SUM(O688,Q688)&gt;0, SUM(O688,Q688), "")</f>
        <v/>
      </c>
      <c r="T688" s="5">
        <f>IF(SUM(P688,R688)&gt;0, SUM(P688,R688), "")</f>
        <v/>
      </c>
      <c r="U688" s="5">
        <f>IF(N688&gt;0, S688-N688, "")</f>
        <v/>
      </c>
      <c r="V688" s="6">
        <f>IF(N688&gt;0, S688/N688, "")</f>
        <v/>
      </c>
      <c r="Y688" s="5" t="n"/>
      <c r="Z688" s="7">
        <f>IF(AND(Y688&gt;0,N688&gt;0), Y688/N688, "")</f>
        <v/>
      </c>
      <c r="AA688" s="7">
        <f>IF(AND(Y688&gt;0,N688&gt;0), N688/(Y688/12), "")</f>
        <v/>
      </c>
      <c r="AB688" s="5">
        <f>IF(N688&gt;0, MAX(N688-S688, 0), "")</f>
        <v/>
      </c>
      <c r="AC688" s="5">
        <f>IF(S688&gt;0, MAX(S688-T688, 0), "")</f>
        <v/>
      </c>
      <c r="AD688">
        <f>IF(V688="", "", IF(V688&gt;1, "Dépassement", IF(V688&gt;=0.9, "À surveiller", "OK")))</f>
        <v/>
      </c>
    </row>
    <row r="689">
      <c r="I689" s="4" t="n"/>
      <c r="J689" s="4" t="n"/>
      <c r="K689" s="4" t="n"/>
      <c r="L689" s="5" t="n"/>
      <c r="M689" s="5" t="n"/>
      <c r="N689" s="5">
        <f>IF(SUM(L689:M689)&gt;0, SUM(L689:M689), "")</f>
        <v/>
      </c>
      <c r="O689" s="5">
        <f>IF(A689&lt;&gt;"", SUMIFS(Dépenses!$K:$K, Dépenses!$B:$B, A689, Dépenses!$C:$C, "CAPEX"), "")</f>
        <v/>
      </c>
      <c r="P689" s="5">
        <f>IF(A689&lt;&gt;"", SUMIFS(Dépenses!$K:$K, Dépenses!$B:$B, A689, Dépenses!$C:$C, "CAPEX", Dépenses!$L:$L, "Payé"), "")</f>
        <v/>
      </c>
      <c r="Q689" s="5">
        <f>IF(A689&lt;&gt;"", SUMIFS(Dépenses!$K:$K, Dépenses!$B:$B, A689, Dépenses!$C:$C, "OPEX"), "")</f>
        <v/>
      </c>
      <c r="R689" s="5">
        <f>IF(A689&lt;&gt;"", SUMIFS(Dépenses!$K:$K, Dépenses!$B:$B, A689, Dépenses!$C:$C, "OPEX", Dépenses!$L:$L, "Payé"), "")</f>
        <v/>
      </c>
      <c r="S689" s="5">
        <f>IF(SUM(O689,Q689)&gt;0, SUM(O689,Q689), "")</f>
        <v/>
      </c>
      <c r="T689" s="5">
        <f>IF(SUM(P689,R689)&gt;0, SUM(P689,R689), "")</f>
        <v/>
      </c>
      <c r="U689" s="5">
        <f>IF(N689&gt;0, S689-N689, "")</f>
        <v/>
      </c>
      <c r="V689" s="6">
        <f>IF(N689&gt;0, S689/N689, "")</f>
        <v/>
      </c>
      <c r="Y689" s="5" t="n"/>
      <c r="Z689" s="7">
        <f>IF(AND(Y689&gt;0,N689&gt;0), Y689/N689, "")</f>
        <v/>
      </c>
      <c r="AA689" s="7">
        <f>IF(AND(Y689&gt;0,N689&gt;0), N689/(Y689/12), "")</f>
        <v/>
      </c>
      <c r="AB689" s="5">
        <f>IF(N689&gt;0, MAX(N689-S689, 0), "")</f>
        <v/>
      </c>
      <c r="AC689" s="5">
        <f>IF(S689&gt;0, MAX(S689-T689, 0), "")</f>
        <v/>
      </c>
      <c r="AD689">
        <f>IF(V689="", "", IF(V689&gt;1, "Dépassement", IF(V689&gt;=0.9, "À surveiller", "OK")))</f>
        <v/>
      </c>
    </row>
    <row r="690">
      <c r="I690" s="4" t="n"/>
      <c r="J690" s="4" t="n"/>
      <c r="K690" s="4" t="n"/>
      <c r="L690" s="5" t="n"/>
      <c r="M690" s="5" t="n"/>
      <c r="N690" s="5">
        <f>IF(SUM(L690:M690)&gt;0, SUM(L690:M690), "")</f>
        <v/>
      </c>
      <c r="O690" s="5">
        <f>IF(A690&lt;&gt;"", SUMIFS(Dépenses!$K:$K, Dépenses!$B:$B, A690, Dépenses!$C:$C, "CAPEX"), "")</f>
        <v/>
      </c>
      <c r="P690" s="5">
        <f>IF(A690&lt;&gt;"", SUMIFS(Dépenses!$K:$K, Dépenses!$B:$B, A690, Dépenses!$C:$C, "CAPEX", Dépenses!$L:$L, "Payé"), "")</f>
        <v/>
      </c>
      <c r="Q690" s="5">
        <f>IF(A690&lt;&gt;"", SUMIFS(Dépenses!$K:$K, Dépenses!$B:$B, A690, Dépenses!$C:$C, "OPEX"), "")</f>
        <v/>
      </c>
      <c r="R690" s="5">
        <f>IF(A690&lt;&gt;"", SUMIFS(Dépenses!$K:$K, Dépenses!$B:$B, A690, Dépenses!$C:$C, "OPEX", Dépenses!$L:$L, "Payé"), "")</f>
        <v/>
      </c>
      <c r="S690" s="5">
        <f>IF(SUM(O690,Q690)&gt;0, SUM(O690,Q690), "")</f>
        <v/>
      </c>
      <c r="T690" s="5">
        <f>IF(SUM(P690,R690)&gt;0, SUM(P690,R690), "")</f>
        <v/>
      </c>
      <c r="U690" s="5">
        <f>IF(N690&gt;0, S690-N690, "")</f>
        <v/>
      </c>
      <c r="V690" s="6">
        <f>IF(N690&gt;0, S690/N690, "")</f>
        <v/>
      </c>
      <c r="Y690" s="5" t="n"/>
      <c r="Z690" s="7">
        <f>IF(AND(Y690&gt;0,N690&gt;0), Y690/N690, "")</f>
        <v/>
      </c>
      <c r="AA690" s="7">
        <f>IF(AND(Y690&gt;0,N690&gt;0), N690/(Y690/12), "")</f>
        <v/>
      </c>
      <c r="AB690" s="5">
        <f>IF(N690&gt;0, MAX(N690-S690, 0), "")</f>
        <v/>
      </c>
      <c r="AC690" s="5">
        <f>IF(S690&gt;0, MAX(S690-T690, 0), "")</f>
        <v/>
      </c>
      <c r="AD690">
        <f>IF(V690="", "", IF(V690&gt;1, "Dépassement", IF(V690&gt;=0.9, "À surveiller", "OK")))</f>
        <v/>
      </c>
    </row>
    <row r="691">
      <c r="I691" s="4" t="n"/>
      <c r="J691" s="4" t="n"/>
      <c r="K691" s="4" t="n"/>
      <c r="L691" s="5" t="n"/>
      <c r="M691" s="5" t="n"/>
      <c r="N691" s="5">
        <f>IF(SUM(L691:M691)&gt;0, SUM(L691:M691), "")</f>
        <v/>
      </c>
      <c r="O691" s="5">
        <f>IF(A691&lt;&gt;"", SUMIFS(Dépenses!$K:$K, Dépenses!$B:$B, A691, Dépenses!$C:$C, "CAPEX"), "")</f>
        <v/>
      </c>
      <c r="P691" s="5">
        <f>IF(A691&lt;&gt;"", SUMIFS(Dépenses!$K:$K, Dépenses!$B:$B, A691, Dépenses!$C:$C, "CAPEX", Dépenses!$L:$L, "Payé"), "")</f>
        <v/>
      </c>
      <c r="Q691" s="5">
        <f>IF(A691&lt;&gt;"", SUMIFS(Dépenses!$K:$K, Dépenses!$B:$B, A691, Dépenses!$C:$C, "OPEX"), "")</f>
        <v/>
      </c>
      <c r="R691" s="5">
        <f>IF(A691&lt;&gt;"", SUMIFS(Dépenses!$K:$K, Dépenses!$B:$B, A691, Dépenses!$C:$C, "OPEX", Dépenses!$L:$L, "Payé"), "")</f>
        <v/>
      </c>
      <c r="S691" s="5">
        <f>IF(SUM(O691,Q691)&gt;0, SUM(O691,Q691), "")</f>
        <v/>
      </c>
      <c r="T691" s="5">
        <f>IF(SUM(P691,R691)&gt;0, SUM(P691,R691), "")</f>
        <v/>
      </c>
      <c r="U691" s="5">
        <f>IF(N691&gt;0, S691-N691, "")</f>
        <v/>
      </c>
      <c r="V691" s="6">
        <f>IF(N691&gt;0, S691/N691, "")</f>
        <v/>
      </c>
      <c r="Y691" s="5" t="n"/>
      <c r="Z691" s="7">
        <f>IF(AND(Y691&gt;0,N691&gt;0), Y691/N691, "")</f>
        <v/>
      </c>
      <c r="AA691" s="7">
        <f>IF(AND(Y691&gt;0,N691&gt;0), N691/(Y691/12), "")</f>
        <v/>
      </c>
      <c r="AB691" s="5">
        <f>IF(N691&gt;0, MAX(N691-S691, 0), "")</f>
        <v/>
      </c>
      <c r="AC691" s="5">
        <f>IF(S691&gt;0, MAX(S691-T691, 0), "")</f>
        <v/>
      </c>
      <c r="AD691">
        <f>IF(V691="", "", IF(V691&gt;1, "Dépassement", IF(V691&gt;=0.9, "À surveiller", "OK")))</f>
        <v/>
      </c>
    </row>
    <row r="692">
      <c r="I692" s="4" t="n"/>
      <c r="J692" s="4" t="n"/>
      <c r="K692" s="4" t="n"/>
      <c r="L692" s="5" t="n"/>
      <c r="M692" s="5" t="n"/>
      <c r="N692" s="5">
        <f>IF(SUM(L692:M692)&gt;0, SUM(L692:M692), "")</f>
        <v/>
      </c>
      <c r="O692" s="5">
        <f>IF(A692&lt;&gt;"", SUMIFS(Dépenses!$K:$K, Dépenses!$B:$B, A692, Dépenses!$C:$C, "CAPEX"), "")</f>
        <v/>
      </c>
      <c r="P692" s="5">
        <f>IF(A692&lt;&gt;"", SUMIFS(Dépenses!$K:$K, Dépenses!$B:$B, A692, Dépenses!$C:$C, "CAPEX", Dépenses!$L:$L, "Payé"), "")</f>
        <v/>
      </c>
      <c r="Q692" s="5">
        <f>IF(A692&lt;&gt;"", SUMIFS(Dépenses!$K:$K, Dépenses!$B:$B, A692, Dépenses!$C:$C, "OPEX"), "")</f>
        <v/>
      </c>
      <c r="R692" s="5">
        <f>IF(A692&lt;&gt;"", SUMIFS(Dépenses!$K:$K, Dépenses!$B:$B, A692, Dépenses!$C:$C, "OPEX", Dépenses!$L:$L, "Payé"), "")</f>
        <v/>
      </c>
      <c r="S692" s="5">
        <f>IF(SUM(O692,Q692)&gt;0, SUM(O692,Q692), "")</f>
        <v/>
      </c>
      <c r="T692" s="5">
        <f>IF(SUM(P692,R692)&gt;0, SUM(P692,R692), "")</f>
        <v/>
      </c>
      <c r="U692" s="5">
        <f>IF(N692&gt;0, S692-N692, "")</f>
        <v/>
      </c>
      <c r="V692" s="6">
        <f>IF(N692&gt;0, S692/N692, "")</f>
        <v/>
      </c>
      <c r="Y692" s="5" t="n"/>
      <c r="Z692" s="7">
        <f>IF(AND(Y692&gt;0,N692&gt;0), Y692/N692, "")</f>
        <v/>
      </c>
      <c r="AA692" s="7">
        <f>IF(AND(Y692&gt;0,N692&gt;0), N692/(Y692/12), "")</f>
        <v/>
      </c>
      <c r="AB692" s="5">
        <f>IF(N692&gt;0, MAX(N692-S692, 0), "")</f>
        <v/>
      </c>
      <c r="AC692" s="5">
        <f>IF(S692&gt;0, MAX(S692-T692, 0), "")</f>
        <v/>
      </c>
      <c r="AD692">
        <f>IF(V692="", "", IF(V692&gt;1, "Dépassement", IF(V692&gt;=0.9, "À surveiller", "OK")))</f>
        <v/>
      </c>
    </row>
    <row r="693">
      <c r="I693" s="4" t="n"/>
      <c r="J693" s="4" t="n"/>
      <c r="K693" s="4" t="n"/>
      <c r="L693" s="5" t="n"/>
      <c r="M693" s="5" t="n"/>
      <c r="N693" s="5">
        <f>IF(SUM(L693:M693)&gt;0, SUM(L693:M693), "")</f>
        <v/>
      </c>
      <c r="O693" s="5">
        <f>IF(A693&lt;&gt;"", SUMIFS(Dépenses!$K:$K, Dépenses!$B:$B, A693, Dépenses!$C:$C, "CAPEX"), "")</f>
        <v/>
      </c>
      <c r="P693" s="5">
        <f>IF(A693&lt;&gt;"", SUMIFS(Dépenses!$K:$K, Dépenses!$B:$B, A693, Dépenses!$C:$C, "CAPEX", Dépenses!$L:$L, "Payé"), "")</f>
        <v/>
      </c>
      <c r="Q693" s="5">
        <f>IF(A693&lt;&gt;"", SUMIFS(Dépenses!$K:$K, Dépenses!$B:$B, A693, Dépenses!$C:$C, "OPEX"), "")</f>
        <v/>
      </c>
      <c r="R693" s="5">
        <f>IF(A693&lt;&gt;"", SUMIFS(Dépenses!$K:$K, Dépenses!$B:$B, A693, Dépenses!$C:$C, "OPEX", Dépenses!$L:$L, "Payé"), "")</f>
        <v/>
      </c>
      <c r="S693" s="5">
        <f>IF(SUM(O693,Q693)&gt;0, SUM(O693,Q693), "")</f>
        <v/>
      </c>
      <c r="T693" s="5">
        <f>IF(SUM(P693,R693)&gt;0, SUM(P693,R693), "")</f>
        <v/>
      </c>
      <c r="U693" s="5">
        <f>IF(N693&gt;0, S693-N693, "")</f>
        <v/>
      </c>
      <c r="V693" s="6">
        <f>IF(N693&gt;0, S693/N693, "")</f>
        <v/>
      </c>
      <c r="Y693" s="5" t="n"/>
      <c r="Z693" s="7">
        <f>IF(AND(Y693&gt;0,N693&gt;0), Y693/N693, "")</f>
        <v/>
      </c>
      <c r="AA693" s="7">
        <f>IF(AND(Y693&gt;0,N693&gt;0), N693/(Y693/12), "")</f>
        <v/>
      </c>
      <c r="AB693" s="5">
        <f>IF(N693&gt;0, MAX(N693-S693, 0), "")</f>
        <v/>
      </c>
      <c r="AC693" s="5">
        <f>IF(S693&gt;0, MAX(S693-T693, 0), "")</f>
        <v/>
      </c>
      <c r="AD693">
        <f>IF(V693="", "", IF(V693&gt;1, "Dépassement", IF(V693&gt;=0.9, "À surveiller", "OK")))</f>
        <v/>
      </c>
    </row>
    <row r="694">
      <c r="I694" s="4" t="n"/>
      <c r="J694" s="4" t="n"/>
      <c r="K694" s="4" t="n"/>
      <c r="L694" s="5" t="n"/>
      <c r="M694" s="5" t="n"/>
      <c r="N694" s="5">
        <f>IF(SUM(L694:M694)&gt;0, SUM(L694:M694), "")</f>
        <v/>
      </c>
      <c r="O694" s="5">
        <f>IF(A694&lt;&gt;"", SUMIFS(Dépenses!$K:$K, Dépenses!$B:$B, A694, Dépenses!$C:$C, "CAPEX"), "")</f>
        <v/>
      </c>
      <c r="P694" s="5">
        <f>IF(A694&lt;&gt;"", SUMIFS(Dépenses!$K:$K, Dépenses!$B:$B, A694, Dépenses!$C:$C, "CAPEX", Dépenses!$L:$L, "Payé"), "")</f>
        <v/>
      </c>
      <c r="Q694" s="5">
        <f>IF(A694&lt;&gt;"", SUMIFS(Dépenses!$K:$K, Dépenses!$B:$B, A694, Dépenses!$C:$C, "OPEX"), "")</f>
        <v/>
      </c>
      <c r="R694" s="5">
        <f>IF(A694&lt;&gt;"", SUMIFS(Dépenses!$K:$K, Dépenses!$B:$B, A694, Dépenses!$C:$C, "OPEX", Dépenses!$L:$L, "Payé"), "")</f>
        <v/>
      </c>
      <c r="S694" s="5">
        <f>IF(SUM(O694,Q694)&gt;0, SUM(O694,Q694), "")</f>
        <v/>
      </c>
      <c r="T694" s="5">
        <f>IF(SUM(P694,R694)&gt;0, SUM(P694,R694), "")</f>
        <v/>
      </c>
      <c r="U694" s="5">
        <f>IF(N694&gt;0, S694-N694, "")</f>
        <v/>
      </c>
      <c r="V694" s="6">
        <f>IF(N694&gt;0, S694/N694, "")</f>
        <v/>
      </c>
      <c r="Y694" s="5" t="n"/>
      <c r="Z694" s="7">
        <f>IF(AND(Y694&gt;0,N694&gt;0), Y694/N694, "")</f>
        <v/>
      </c>
      <c r="AA694" s="7">
        <f>IF(AND(Y694&gt;0,N694&gt;0), N694/(Y694/12), "")</f>
        <v/>
      </c>
      <c r="AB694" s="5">
        <f>IF(N694&gt;0, MAX(N694-S694, 0), "")</f>
        <v/>
      </c>
      <c r="AC694" s="5">
        <f>IF(S694&gt;0, MAX(S694-T694, 0), "")</f>
        <v/>
      </c>
      <c r="AD694">
        <f>IF(V694="", "", IF(V694&gt;1, "Dépassement", IF(V694&gt;=0.9, "À surveiller", "OK")))</f>
        <v/>
      </c>
    </row>
    <row r="695">
      <c r="I695" s="4" t="n"/>
      <c r="J695" s="4" t="n"/>
      <c r="K695" s="4" t="n"/>
      <c r="L695" s="5" t="n"/>
      <c r="M695" s="5" t="n"/>
      <c r="N695" s="5">
        <f>IF(SUM(L695:M695)&gt;0, SUM(L695:M695), "")</f>
        <v/>
      </c>
      <c r="O695" s="5">
        <f>IF(A695&lt;&gt;"", SUMIFS(Dépenses!$K:$K, Dépenses!$B:$B, A695, Dépenses!$C:$C, "CAPEX"), "")</f>
        <v/>
      </c>
      <c r="P695" s="5">
        <f>IF(A695&lt;&gt;"", SUMIFS(Dépenses!$K:$K, Dépenses!$B:$B, A695, Dépenses!$C:$C, "CAPEX", Dépenses!$L:$L, "Payé"), "")</f>
        <v/>
      </c>
      <c r="Q695" s="5">
        <f>IF(A695&lt;&gt;"", SUMIFS(Dépenses!$K:$K, Dépenses!$B:$B, A695, Dépenses!$C:$C, "OPEX"), "")</f>
        <v/>
      </c>
      <c r="R695" s="5">
        <f>IF(A695&lt;&gt;"", SUMIFS(Dépenses!$K:$K, Dépenses!$B:$B, A695, Dépenses!$C:$C, "OPEX", Dépenses!$L:$L, "Payé"), "")</f>
        <v/>
      </c>
      <c r="S695" s="5">
        <f>IF(SUM(O695,Q695)&gt;0, SUM(O695,Q695), "")</f>
        <v/>
      </c>
      <c r="T695" s="5">
        <f>IF(SUM(P695,R695)&gt;0, SUM(P695,R695), "")</f>
        <v/>
      </c>
      <c r="U695" s="5">
        <f>IF(N695&gt;0, S695-N695, "")</f>
        <v/>
      </c>
      <c r="V695" s="6">
        <f>IF(N695&gt;0, S695/N695, "")</f>
        <v/>
      </c>
      <c r="Y695" s="5" t="n"/>
      <c r="Z695" s="7">
        <f>IF(AND(Y695&gt;0,N695&gt;0), Y695/N695, "")</f>
        <v/>
      </c>
      <c r="AA695" s="7">
        <f>IF(AND(Y695&gt;0,N695&gt;0), N695/(Y695/12), "")</f>
        <v/>
      </c>
      <c r="AB695" s="5">
        <f>IF(N695&gt;0, MAX(N695-S695, 0), "")</f>
        <v/>
      </c>
      <c r="AC695" s="5">
        <f>IF(S695&gt;0, MAX(S695-T695, 0), "")</f>
        <v/>
      </c>
      <c r="AD695">
        <f>IF(V695="", "", IF(V695&gt;1, "Dépassement", IF(V695&gt;=0.9, "À surveiller", "OK")))</f>
        <v/>
      </c>
    </row>
    <row r="696">
      <c r="I696" s="4" t="n"/>
      <c r="J696" s="4" t="n"/>
      <c r="K696" s="4" t="n"/>
      <c r="L696" s="5" t="n"/>
      <c r="M696" s="5" t="n"/>
      <c r="N696" s="5">
        <f>IF(SUM(L696:M696)&gt;0, SUM(L696:M696), "")</f>
        <v/>
      </c>
      <c r="O696" s="5">
        <f>IF(A696&lt;&gt;"", SUMIFS(Dépenses!$K:$K, Dépenses!$B:$B, A696, Dépenses!$C:$C, "CAPEX"), "")</f>
        <v/>
      </c>
      <c r="P696" s="5">
        <f>IF(A696&lt;&gt;"", SUMIFS(Dépenses!$K:$K, Dépenses!$B:$B, A696, Dépenses!$C:$C, "CAPEX", Dépenses!$L:$L, "Payé"), "")</f>
        <v/>
      </c>
      <c r="Q696" s="5">
        <f>IF(A696&lt;&gt;"", SUMIFS(Dépenses!$K:$K, Dépenses!$B:$B, A696, Dépenses!$C:$C, "OPEX"), "")</f>
        <v/>
      </c>
      <c r="R696" s="5">
        <f>IF(A696&lt;&gt;"", SUMIFS(Dépenses!$K:$K, Dépenses!$B:$B, A696, Dépenses!$C:$C, "OPEX", Dépenses!$L:$L, "Payé"), "")</f>
        <v/>
      </c>
      <c r="S696" s="5">
        <f>IF(SUM(O696,Q696)&gt;0, SUM(O696,Q696), "")</f>
        <v/>
      </c>
      <c r="T696" s="5">
        <f>IF(SUM(P696,R696)&gt;0, SUM(P696,R696), "")</f>
        <v/>
      </c>
      <c r="U696" s="5">
        <f>IF(N696&gt;0, S696-N696, "")</f>
        <v/>
      </c>
      <c r="V696" s="6">
        <f>IF(N696&gt;0, S696/N696, "")</f>
        <v/>
      </c>
      <c r="Y696" s="5" t="n"/>
      <c r="Z696" s="7">
        <f>IF(AND(Y696&gt;0,N696&gt;0), Y696/N696, "")</f>
        <v/>
      </c>
      <c r="AA696" s="7">
        <f>IF(AND(Y696&gt;0,N696&gt;0), N696/(Y696/12), "")</f>
        <v/>
      </c>
      <c r="AB696" s="5">
        <f>IF(N696&gt;0, MAX(N696-S696, 0), "")</f>
        <v/>
      </c>
      <c r="AC696" s="5">
        <f>IF(S696&gt;0, MAX(S696-T696, 0), "")</f>
        <v/>
      </c>
      <c r="AD696">
        <f>IF(V696="", "", IF(V696&gt;1, "Dépassement", IF(V696&gt;=0.9, "À surveiller", "OK")))</f>
        <v/>
      </c>
    </row>
    <row r="697">
      <c r="I697" s="4" t="n"/>
      <c r="J697" s="4" t="n"/>
      <c r="K697" s="4" t="n"/>
      <c r="L697" s="5" t="n"/>
      <c r="M697" s="5" t="n"/>
      <c r="N697" s="5">
        <f>IF(SUM(L697:M697)&gt;0, SUM(L697:M697), "")</f>
        <v/>
      </c>
      <c r="O697" s="5">
        <f>IF(A697&lt;&gt;"", SUMIFS(Dépenses!$K:$K, Dépenses!$B:$B, A697, Dépenses!$C:$C, "CAPEX"), "")</f>
        <v/>
      </c>
      <c r="P697" s="5">
        <f>IF(A697&lt;&gt;"", SUMIFS(Dépenses!$K:$K, Dépenses!$B:$B, A697, Dépenses!$C:$C, "CAPEX", Dépenses!$L:$L, "Payé"), "")</f>
        <v/>
      </c>
      <c r="Q697" s="5">
        <f>IF(A697&lt;&gt;"", SUMIFS(Dépenses!$K:$K, Dépenses!$B:$B, A697, Dépenses!$C:$C, "OPEX"), "")</f>
        <v/>
      </c>
      <c r="R697" s="5">
        <f>IF(A697&lt;&gt;"", SUMIFS(Dépenses!$K:$K, Dépenses!$B:$B, A697, Dépenses!$C:$C, "OPEX", Dépenses!$L:$L, "Payé"), "")</f>
        <v/>
      </c>
      <c r="S697" s="5">
        <f>IF(SUM(O697,Q697)&gt;0, SUM(O697,Q697), "")</f>
        <v/>
      </c>
      <c r="T697" s="5">
        <f>IF(SUM(P697,R697)&gt;0, SUM(P697,R697), "")</f>
        <v/>
      </c>
      <c r="U697" s="5">
        <f>IF(N697&gt;0, S697-N697, "")</f>
        <v/>
      </c>
      <c r="V697" s="6">
        <f>IF(N697&gt;0, S697/N697, "")</f>
        <v/>
      </c>
      <c r="Y697" s="5" t="n"/>
      <c r="Z697" s="7">
        <f>IF(AND(Y697&gt;0,N697&gt;0), Y697/N697, "")</f>
        <v/>
      </c>
      <c r="AA697" s="7">
        <f>IF(AND(Y697&gt;0,N697&gt;0), N697/(Y697/12), "")</f>
        <v/>
      </c>
      <c r="AB697" s="5">
        <f>IF(N697&gt;0, MAX(N697-S697, 0), "")</f>
        <v/>
      </c>
      <c r="AC697" s="5">
        <f>IF(S697&gt;0, MAX(S697-T697, 0), "")</f>
        <v/>
      </c>
      <c r="AD697">
        <f>IF(V697="", "", IF(V697&gt;1, "Dépassement", IF(V697&gt;=0.9, "À surveiller", "OK")))</f>
        <v/>
      </c>
    </row>
    <row r="698">
      <c r="I698" s="4" t="n"/>
      <c r="J698" s="4" t="n"/>
      <c r="K698" s="4" t="n"/>
      <c r="L698" s="5" t="n"/>
      <c r="M698" s="5" t="n"/>
      <c r="N698" s="5">
        <f>IF(SUM(L698:M698)&gt;0, SUM(L698:M698), "")</f>
        <v/>
      </c>
      <c r="O698" s="5">
        <f>IF(A698&lt;&gt;"", SUMIFS(Dépenses!$K:$K, Dépenses!$B:$B, A698, Dépenses!$C:$C, "CAPEX"), "")</f>
        <v/>
      </c>
      <c r="P698" s="5">
        <f>IF(A698&lt;&gt;"", SUMIFS(Dépenses!$K:$K, Dépenses!$B:$B, A698, Dépenses!$C:$C, "CAPEX", Dépenses!$L:$L, "Payé"), "")</f>
        <v/>
      </c>
      <c r="Q698" s="5">
        <f>IF(A698&lt;&gt;"", SUMIFS(Dépenses!$K:$K, Dépenses!$B:$B, A698, Dépenses!$C:$C, "OPEX"), "")</f>
        <v/>
      </c>
      <c r="R698" s="5">
        <f>IF(A698&lt;&gt;"", SUMIFS(Dépenses!$K:$K, Dépenses!$B:$B, A698, Dépenses!$C:$C, "OPEX", Dépenses!$L:$L, "Payé"), "")</f>
        <v/>
      </c>
      <c r="S698" s="5">
        <f>IF(SUM(O698,Q698)&gt;0, SUM(O698,Q698), "")</f>
        <v/>
      </c>
      <c r="T698" s="5">
        <f>IF(SUM(P698,R698)&gt;0, SUM(P698,R698), "")</f>
        <v/>
      </c>
      <c r="U698" s="5">
        <f>IF(N698&gt;0, S698-N698, "")</f>
        <v/>
      </c>
      <c r="V698" s="6">
        <f>IF(N698&gt;0, S698/N698, "")</f>
        <v/>
      </c>
      <c r="Y698" s="5" t="n"/>
      <c r="Z698" s="7">
        <f>IF(AND(Y698&gt;0,N698&gt;0), Y698/N698, "")</f>
        <v/>
      </c>
      <c r="AA698" s="7">
        <f>IF(AND(Y698&gt;0,N698&gt;0), N698/(Y698/12), "")</f>
        <v/>
      </c>
      <c r="AB698" s="5">
        <f>IF(N698&gt;0, MAX(N698-S698, 0), "")</f>
        <v/>
      </c>
      <c r="AC698" s="5">
        <f>IF(S698&gt;0, MAX(S698-T698, 0), "")</f>
        <v/>
      </c>
      <c r="AD698">
        <f>IF(V698="", "", IF(V698&gt;1, "Dépassement", IF(V698&gt;=0.9, "À surveiller", "OK")))</f>
        <v/>
      </c>
    </row>
    <row r="699">
      <c r="I699" s="4" t="n"/>
      <c r="J699" s="4" t="n"/>
      <c r="K699" s="4" t="n"/>
      <c r="L699" s="5" t="n"/>
      <c r="M699" s="5" t="n"/>
      <c r="N699" s="5">
        <f>IF(SUM(L699:M699)&gt;0, SUM(L699:M699), "")</f>
        <v/>
      </c>
      <c r="O699" s="5">
        <f>IF(A699&lt;&gt;"", SUMIFS(Dépenses!$K:$K, Dépenses!$B:$B, A699, Dépenses!$C:$C, "CAPEX"), "")</f>
        <v/>
      </c>
      <c r="P699" s="5">
        <f>IF(A699&lt;&gt;"", SUMIFS(Dépenses!$K:$K, Dépenses!$B:$B, A699, Dépenses!$C:$C, "CAPEX", Dépenses!$L:$L, "Payé"), "")</f>
        <v/>
      </c>
      <c r="Q699" s="5">
        <f>IF(A699&lt;&gt;"", SUMIFS(Dépenses!$K:$K, Dépenses!$B:$B, A699, Dépenses!$C:$C, "OPEX"), "")</f>
        <v/>
      </c>
      <c r="R699" s="5">
        <f>IF(A699&lt;&gt;"", SUMIFS(Dépenses!$K:$K, Dépenses!$B:$B, A699, Dépenses!$C:$C, "OPEX", Dépenses!$L:$L, "Payé"), "")</f>
        <v/>
      </c>
      <c r="S699" s="5">
        <f>IF(SUM(O699,Q699)&gt;0, SUM(O699,Q699), "")</f>
        <v/>
      </c>
      <c r="T699" s="5">
        <f>IF(SUM(P699,R699)&gt;0, SUM(P699,R699), "")</f>
        <v/>
      </c>
      <c r="U699" s="5">
        <f>IF(N699&gt;0, S699-N699, "")</f>
        <v/>
      </c>
      <c r="V699" s="6">
        <f>IF(N699&gt;0, S699/N699, "")</f>
        <v/>
      </c>
      <c r="Y699" s="5" t="n"/>
      <c r="Z699" s="7">
        <f>IF(AND(Y699&gt;0,N699&gt;0), Y699/N699, "")</f>
        <v/>
      </c>
      <c r="AA699" s="7">
        <f>IF(AND(Y699&gt;0,N699&gt;0), N699/(Y699/12), "")</f>
        <v/>
      </c>
      <c r="AB699" s="5">
        <f>IF(N699&gt;0, MAX(N699-S699, 0), "")</f>
        <v/>
      </c>
      <c r="AC699" s="5">
        <f>IF(S699&gt;0, MAX(S699-T699, 0), "")</f>
        <v/>
      </c>
      <c r="AD699">
        <f>IF(V699="", "", IF(V699&gt;1, "Dépassement", IF(V699&gt;=0.9, "À surveiller", "OK")))</f>
        <v/>
      </c>
    </row>
    <row r="700">
      <c r="I700" s="4" t="n"/>
      <c r="J700" s="4" t="n"/>
      <c r="K700" s="4" t="n"/>
      <c r="L700" s="5" t="n"/>
      <c r="M700" s="5" t="n"/>
      <c r="N700" s="5">
        <f>IF(SUM(L700:M700)&gt;0, SUM(L700:M700), "")</f>
        <v/>
      </c>
      <c r="O700" s="5">
        <f>IF(A700&lt;&gt;"", SUMIFS(Dépenses!$K:$K, Dépenses!$B:$B, A700, Dépenses!$C:$C, "CAPEX"), "")</f>
        <v/>
      </c>
      <c r="P700" s="5">
        <f>IF(A700&lt;&gt;"", SUMIFS(Dépenses!$K:$K, Dépenses!$B:$B, A700, Dépenses!$C:$C, "CAPEX", Dépenses!$L:$L, "Payé"), "")</f>
        <v/>
      </c>
      <c r="Q700" s="5">
        <f>IF(A700&lt;&gt;"", SUMIFS(Dépenses!$K:$K, Dépenses!$B:$B, A700, Dépenses!$C:$C, "OPEX"), "")</f>
        <v/>
      </c>
      <c r="R700" s="5">
        <f>IF(A700&lt;&gt;"", SUMIFS(Dépenses!$K:$K, Dépenses!$B:$B, A700, Dépenses!$C:$C, "OPEX", Dépenses!$L:$L, "Payé"), "")</f>
        <v/>
      </c>
      <c r="S700" s="5">
        <f>IF(SUM(O700,Q700)&gt;0, SUM(O700,Q700), "")</f>
        <v/>
      </c>
      <c r="T700" s="5">
        <f>IF(SUM(P700,R700)&gt;0, SUM(P700,R700), "")</f>
        <v/>
      </c>
      <c r="U700" s="5">
        <f>IF(N700&gt;0, S700-N700, "")</f>
        <v/>
      </c>
      <c r="V700" s="6">
        <f>IF(N700&gt;0, S700/N700, "")</f>
        <v/>
      </c>
      <c r="Y700" s="5" t="n"/>
      <c r="Z700" s="7">
        <f>IF(AND(Y700&gt;0,N700&gt;0), Y700/N700, "")</f>
        <v/>
      </c>
      <c r="AA700" s="7">
        <f>IF(AND(Y700&gt;0,N700&gt;0), N700/(Y700/12), "")</f>
        <v/>
      </c>
      <c r="AB700" s="5">
        <f>IF(N700&gt;0, MAX(N700-S700, 0), "")</f>
        <v/>
      </c>
      <c r="AC700" s="5">
        <f>IF(S700&gt;0, MAX(S700-T700, 0), "")</f>
        <v/>
      </c>
      <c r="AD700">
        <f>IF(V700="", "", IF(V700&gt;1, "Dépassement", IF(V700&gt;=0.9, "À surveiller", "OK")))</f>
        <v/>
      </c>
    </row>
    <row r="701">
      <c r="I701" s="4" t="n"/>
      <c r="J701" s="4" t="n"/>
      <c r="K701" s="4" t="n"/>
      <c r="L701" s="5" t="n"/>
      <c r="M701" s="5" t="n"/>
      <c r="N701" s="5">
        <f>IF(SUM(L701:M701)&gt;0, SUM(L701:M701), "")</f>
        <v/>
      </c>
      <c r="O701" s="5">
        <f>IF(A701&lt;&gt;"", SUMIFS(Dépenses!$K:$K, Dépenses!$B:$B, A701, Dépenses!$C:$C, "CAPEX"), "")</f>
        <v/>
      </c>
      <c r="P701" s="5">
        <f>IF(A701&lt;&gt;"", SUMIFS(Dépenses!$K:$K, Dépenses!$B:$B, A701, Dépenses!$C:$C, "CAPEX", Dépenses!$L:$L, "Payé"), "")</f>
        <v/>
      </c>
      <c r="Q701" s="5">
        <f>IF(A701&lt;&gt;"", SUMIFS(Dépenses!$K:$K, Dépenses!$B:$B, A701, Dépenses!$C:$C, "OPEX"), "")</f>
        <v/>
      </c>
      <c r="R701" s="5">
        <f>IF(A701&lt;&gt;"", SUMIFS(Dépenses!$K:$K, Dépenses!$B:$B, A701, Dépenses!$C:$C, "OPEX", Dépenses!$L:$L, "Payé"), "")</f>
        <v/>
      </c>
      <c r="S701" s="5">
        <f>IF(SUM(O701,Q701)&gt;0, SUM(O701,Q701), "")</f>
        <v/>
      </c>
      <c r="T701" s="5">
        <f>IF(SUM(P701,R701)&gt;0, SUM(P701,R701), "")</f>
        <v/>
      </c>
      <c r="U701" s="5">
        <f>IF(N701&gt;0, S701-N701, "")</f>
        <v/>
      </c>
      <c r="V701" s="6">
        <f>IF(N701&gt;0, S701/N701, "")</f>
        <v/>
      </c>
      <c r="Y701" s="5" t="n"/>
      <c r="Z701" s="7">
        <f>IF(AND(Y701&gt;0,N701&gt;0), Y701/N701, "")</f>
        <v/>
      </c>
      <c r="AA701" s="7">
        <f>IF(AND(Y701&gt;0,N701&gt;0), N701/(Y701/12), "")</f>
        <v/>
      </c>
      <c r="AB701" s="5">
        <f>IF(N701&gt;0, MAX(N701-S701, 0), "")</f>
        <v/>
      </c>
      <c r="AC701" s="5">
        <f>IF(S701&gt;0, MAX(S701-T701, 0), "")</f>
        <v/>
      </c>
      <c r="AD701">
        <f>IF(V701="", "", IF(V701&gt;1, "Dépassement", IF(V701&gt;=0.9, "À surveiller", "OK")))</f>
        <v/>
      </c>
    </row>
    <row r="702">
      <c r="I702" s="4" t="n"/>
      <c r="J702" s="4" t="n"/>
      <c r="K702" s="4" t="n"/>
      <c r="L702" s="5" t="n"/>
      <c r="M702" s="5" t="n"/>
      <c r="N702" s="5">
        <f>IF(SUM(L702:M702)&gt;0, SUM(L702:M702), "")</f>
        <v/>
      </c>
      <c r="O702" s="5">
        <f>IF(A702&lt;&gt;"", SUMIFS(Dépenses!$K:$K, Dépenses!$B:$B, A702, Dépenses!$C:$C, "CAPEX"), "")</f>
        <v/>
      </c>
      <c r="P702" s="5">
        <f>IF(A702&lt;&gt;"", SUMIFS(Dépenses!$K:$K, Dépenses!$B:$B, A702, Dépenses!$C:$C, "CAPEX", Dépenses!$L:$L, "Payé"), "")</f>
        <v/>
      </c>
      <c r="Q702" s="5">
        <f>IF(A702&lt;&gt;"", SUMIFS(Dépenses!$K:$K, Dépenses!$B:$B, A702, Dépenses!$C:$C, "OPEX"), "")</f>
        <v/>
      </c>
      <c r="R702" s="5">
        <f>IF(A702&lt;&gt;"", SUMIFS(Dépenses!$K:$K, Dépenses!$B:$B, A702, Dépenses!$C:$C, "OPEX", Dépenses!$L:$L, "Payé"), "")</f>
        <v/>
      </c>
      <c r="S702" s="5">
        <f>IF(SUM(O702,Q702)&gt;0, SUM(O702,Q702), "")</f>
        <v/>
      </c>
      <c r="T702" s="5">
        <f>IF(SUM(P702,R702)&gt;0, SUM(P702,R702), "")</f>
        <v/>
      </c>
      <c r="U702" s="5">
        <f>IF(N702&gt;0, S702-N702, "")</f>
        <v/>
      </c>
      <c r="V702" s="6">
        <f>IF(N702&gt;0, S702/N702, "")</f>
        <v/>
      </c>
      <c r="Y702" s="5" t="n"/>
      <c r="Z702" s="7">
        <f>IF(AND(Y702&gt;0,N702&gt;0), Y702/N702, "")</f>
        <v/>
      </c>
      <c r="AA702" s="7">
        <f>IF(AND(Y702&gt;0,N702&gt;0), N702/(Y702/12), "")</f>
        <v/>
      </c>
      <c r="AB702" s="5">
        <f>IF(N702&gt;0, MAX(N702-S702, 0), "")</f>
        <v/>
      </c>
      <c r="AC702" s="5">
        <f>IF(S702&gt;0, MAX(S702-T702, 0), "")</f>
        <v/>
      </c>
      <c r="AD702">
        <f>IF(V702="", "", IF(V702&gt;1, "Dépassement", IF(V702&gt;=0.9, "À surveiller", "OK")))</f>
        <v/>
      </c>
    </row>
    <row r="703">
      <c r="I703" s="4" t="n"/>
      <c r="J703" s="4" t="n"/>
      <c r="K703" s="4" t="n"/>
      <c r="L703" s="5" t="n"/>
      <c r="M703" s="5" t="n"/>
      <c r="N703" s="5">
        <f>IF(SUM(L703:M703)&gt;0, SUM(L703:M703), "")</f>
        <v/>
      </c>
      <c r="O703" s="5">
        <f>IF(A703&lt;&gt;"", SUMIFS(Dépenses!$K:$K, Dépenses!$B:$B, A703, Dépenses!$C:$C, "CAPEX"), "")</f>
        <v/>
      </c>
      <c r="P703" s="5">
        <f>IF(A703&lt;&gt;"", SUMIFS(Dépenses!$K:$K, Dépenses!$B:$B, A703, Dépenses!$C:$C, "CAPEX", Dépenses!$L:$L, "Payé"), "")</f>
        <v/>
      </c>
      <c r="Q703" s="5">
        <f>IF(A703&lt;&gt;"", SUMIFS(Dépenses!$K:$K, Dépenses!$B:$B, A703, Dépenses!$C:$C, "OPEX"), "")</f>
        <v/>
      </c>
      <c r="R703" s="5">
        <f>IF(A703&lt;&gt;"", SUMIFS(Dépenses!$K:$K, Dépenses!$B:$B, A703, Dépenses!$C:$C, "OPEX", Dépenses!$L:$L, "Payé"), "")</f>
        <v/>
      </c>
      <c r="S703" s="5">
        <f>IF(SUM(O703,Q703)&gt;0, SUM(O703,Q703), "")</f>
        <v/>
      </c>
      <c r="T703" s="5">
        <f>IF(SUM(P703,R703)&gt;0, SUM(P703,R703), "")</f>
        <v/>
      </c>
      <c r="U703" s="5">
        <f>IF(N703&gt;0, S703-N703, "")</f>
        <v/>
      </c>
      <c r="V703" s="6">
        <f>IF(N703&gt;0, S703/N703, "")</f>
        <v/>
      </c>
      <c r="Y703" s="5" t="n"/>
      <c r="Z703" s="7">
        <f>IF(AND(Y703&gt;0,N703&gt;0), Y703/N703, "")</f>
        <v/>
      </c>
      <c r="AA703" s="7">
        <f>IF(AND(Y703&gt;0,N703&gt;0), N703/(Y703/12), "")</f>
        <v/>
      </c>
      <c r="AB703" s="5">
        <f>IF(N703&gt;0, MAX(N703-S703, 0), "")</f>
        <v/>
      </c>
      <c r="AC703" s="5">
        <f>IF(S703&gt;0, MAX(S703-T703, 0), "")</f>
        <v/>
      </c>
      <c r="AD703">
        <f>IF(V703="", "", IF(V703&gt;1, "Dépassement", IF(V703&gt;=0.9, "À surveiller", "OK")))</f>
        <v/>
      </c>
    </row>
    <row r="704">
      <c r="I704" s="4" t="n"/>
      <c r="J704" s="4" t="n"/>
      <c r="K704" s="4" t="n"/>
      <c r="L704" s="5" t="n"/>
      <c r="M704" s="5" t="n"/>
      <c r="N704" s="5">
        <f>IF(SUM(L704:M704)&gt;0, SUM(L704:M704), "")</f>
        <v/>
      </c>
      <c r="O704" s="5">
        <f>IF(A704&lt;&gt;"", SUMIFS(Dépenses!$K:$K, Dépenses!$B:$B, A704, Dépenses!$C:$C, "CAPEX"), "")</f>
        <v/>
      </c>
      <c r="P704" s="5">
        <f>IF(A704&lt;&gt;"", SUMIFS(Dépenses!$K:$K, Dépenses!$B:$B, A704, Dépenses!$C:$C, "CAPEX", Dépenses!$L:$L, "Payé"), "")</f>
        <v/>
      </c>
      <c r="Q704" s="5">
        <f>IF(A704&lt;&gt;"", SUMIFS(Dépenses!$K:$K, Dépenses!$B:$B, A704, Dépenses!$C:$C, "OPEX"), "")</f>
        <v/>
      </c>
      <c r="R704" s="5">
        <f>IF(A704&lt;&gt;"", SUMIFS(Dépenses!$K:$K, Dépenses!$B:$B, A704, Dépenses!$C:$C, "OPEX", Dépenses!$L:$L, "Payé"), "")</f>
        <v/>
      </c>
      <c r="S704" s="5">
        <f>IF(SUM(O704,Q704)&gt;0, SUM(O704,Q704), "")</f>
        <v/>
      </c>
      <c r="T704" s="5">
        <f>IF(SUM(P704,R704)&gt;0, SUM(P704,R704), "")</f>
        <v/>
      </c>
      <c r="U704" s="5">
        <f>IF(N704&gt;0, S704-N704, "")</f>
        <v/>
      </c>
      <c r="V704" s="6">
        <f>IF(N704&gt;0, S704/N704, "")</f>
        <v/>
      </c>
      <c r="Y704" s="5" t="n"/>
      <c r="Z704" s="7">
        <f>IF(AND(Y704&gt;0,N704&gt;0), Y704/N704, "")</f>
        <v/>
      </c>
      <c r="AA704" s="7">
        <f>IF(AND(Y704&gt;0,N704&gt;0), N704/(Y704/12), "")</f>
        <v/>
      </c>
      <c r="AB704" s="5">
        <f>IF(N704&gt;0, MAX(N704-S704, 0), "")</f>
        <v/>
      </c>
      <c r="AC704" s="5">
        <f>IF(S704&gt;0, MAX(S704-T704, 0), "")</f>
        <v/>
      </c>
      <c r="AD704">
        <f>IF(V704="", "", IF(V704&gt;1, "Dépassement", IF(V704&gt;=0.9, "À surveiller", "OK")))</f>
        <v/>
      </c>
    </row>
    <row r="705">
      <c r="I705" s="4" t="n"/>
      <c r="J705" s="4" t="n"/>
      <c r="K705" s="4" t="n"/>
      <c r="L705" s="5" t="n"/>
      <c r="M705" s="5" t="n"/>
      <c r="N705" s="5">
        <f>IF(SUM(L705:M705)&gt;0, SUM(L705:M705), "")</f>
        <v/>
      </c>
      <c r="O705" s="5">
        <f>IF(A705&lt;&gt;"", SUMIFS(Dépenses!$K:$K, Dépenses!$B:$B, A705, Dépenses!$C:$C, "CAPEX"), "")</f>
        <v/>
      </c>
      <c r="P705" s="5">
        <f>IF(A705&lt;&gt;"", SUMIFS(Dépenses!$K:$K, Dépenses!$B:$B, A705, Dépenses!$C:$C, "CAPEX", Dépenses!$L:$L, "Payé"), "")</f>
        <v/>
      </c>
      <c r="Q705" s="5">
        <f>IF(A705&lt;&gt;"", SUMIFS(Dépenses!$K:$K, Dépenses!$B:$B, A705, Dépenses!$C:$C, "OPEX"), "")</f>
        <v/>
      </c>
      <c r="R705" s="5">
        <f>IF(A705&lt;&gt;"", SUMIFS(Dépenses!$K:$K, Dépenses!$B:$B, A705, Dépenses!$C:$C, "OPEX", Dépenses!$L:$L, "Payé"), "")</f>
        <v/>
      </c>
      <c r="S705" s="5">
        <f>IF(SUM(O705,Q705)&gt;0, SUM(O705,Q705), "")</f>
        <v/>
      </c>
      <c r="T705" s="5">
        <f>IF(SUM(P705,R705)&gt;0, SUM(P705,R705), "")</f>
        <v/>
      </c>
      <c r="U705" s="5">
        <f>IF(N705&gt;0, S705-N705, "")</f>
        <v/>
      </c>
      <c r="V705" s="6">
        <f>IF(N705&gt;0, S705/N705, "")</f>
        <v/>
      </c>
      <c r="Y705" s="5" t="n"/>
      <c r="Z705" s="7">
        <f>IF(AND(Y705&gt;0,N705&gt;0), Y705/N705, "")</f>
        <v/>
      </c>
      <c r="AA705" s="7">
        <f>IF(AND(Y705&gt;0,N705&gt;0), N705/(Y705/12), "")</f>
        <v/>
      </c>
      <c r="AB705" s="5">
        <f>IF(N705&gt;0, MAX(N705-S705, 0), "")</f>
        <v/>
      </c>
      <c r="AC705" s="5">
        <f>IF(S705&gt;0, MAX(S705-T705, 0), "")</f>
        <v/>
      </c>
      <c r="AD705">
        <f>IF(V705="", "", IF(V705&gt;1, "Dépassement", IF(V705&gt;=0.9, "À surveiller", "OK")))</f>
        <v/>
      </c>
    </row>
    <row r="706">
      <c r="I706" s="4" t="n"/>
      <c r="J706" s="4" t="n"/>
      <c r="K706" s="4" t="n"/>
      <c r="L706" s="5" t="n"/>
      <c r="M706" s="5" t="n"/>
      <c r="N706" s="5">
        <f>IF(SUM(L706:M706)&gt;0, SUM(L706:M706), "")</f>
        <v/>
      </c>
      <c r="O706" s="5">
        <f>IF(A706&lt;&gt;"", SUMIFS(Dépenses!$K:$K, Dépenses!$B:$B, A706, Dépenses!$C:$C, "CAPEX"), "")</f>
        <v/>
      </c>
      <c r="P706" s="5">
        <f>IF(A706&lt;&gt;"", SUMIFS(Dépenses!$K:$K, Dépenses!$B:$B, A706, Dépenses!$C:$C, "CAPEX", Dépenses!$L:$L, "Payé"), "")</f>
        <v/>
      </c>
      <c r="Q706" s="5">
        <f>IF(A706&lt;&gt;"", SUMIFS(Dépenses!$K:$K, Dépenses!$B:$B, A706, Dépenses!$C:$C, "OPEX"), "")</f>
        <v/>
      </c>
      <c r="R706" s="5">
        <f>IF(A706&lt;&gt;"", SUMIFS(Dépenses!$K:$K, Dépenses!$B:$B, A706, Dépenses!$C:$C, "OPEX", Dépenses!$L:$L, "Payé"), "")</f>
        <v/>
      </c>
      <c r="S706" s="5">
        <f>IF(SUM(O706,Q706)&gt;0, SUM(O706,Q706), "")</f>
        <v/>
      </c>
      <c r="T706" s="5">
        <f>IF(SUM(P706,R706)&gt;0, SUM(P706,R706), "")</f>
        <v/>
      </c>
      <c r="U706" s="5">
        <f>IF(N706&gt;0, S706-N706, "")</f>
        <v/>
      </c>
      <c r="V706" s="6">
        <f>IF(N706&gt;0, S706/N706, "")</f>
        <v/>
      </c>
      <c r="Y706" s="5" t="n"/>
      <c r="Z706" s="7">
        <f>IF(AND(Y706&gt;0,N706&gt;0), Y706/N706, "")</f>
        <v/>
      </c>
      <c r="AA706" s="7">
        <f>IF(AND(Y706&gt;0,N706&gt;0), N706/(Y706/12), "")</f>
        <v/>
      </c>
      <c r="AB706" s="5">
        <f>IF(N706&gt;0, MAX(N706-S706, 0), "")</f>
        <v/>
      </c>
      <c r="AC706" s="5">
        <f>IF(S706&gt;0, MAX(S706-T706, 0), "")</f>
        <v/>
      </c>
      <c r="AD706">
        <f>IF(V706="", "", IF(V706&gt;1, "Dépassement", IF(V706&gt;=0.9, "À surveiller", "OK")))</f>
        <v/>
      </c>
    </row>
    <row r="707">
      <c r="I707" s="4" t="n"/>
      <c r="J707" s="4" t="n"/>
      <c r="K707" s="4" t="n"/>
      <c r="L707" s="5" t="n"/>
      <c r="M707" s="5" t="n"/>
      <c r="N707" s="5">
        <f>IF(SUM(L707:M707)&gt;0, SUM(L707:M707), "")</f>
        <v/>
      </c>
      <c r="O707" s="5">
        <f>IF(A707&lt;&gt;"", SUMIFS(Dépenses!$K:$K, Dépenses!$B:$B, A707, Dépenses!$C:$C, "CAPEX"), "")</f>
        <v/>
      </c>
      <c r="P707" s="5">
        <f>IF(A707&lt;&gt;"", SUMIFS(Dépenses!$K:$K, Dépenses!$B:$B, A707, Dépenses!$C:$C, "CAPEX", Dépenses!$L:$L, "Payé"), "")</f>
        <v/>
      </c>
      <c r="Q707" s="5">
        <f>IF(A707&lt;&gt;"", SUMIFS(Dépenses!$K:$K, Dépenses!$B:$B, A707, Dépenses!$C:$C, "OPEX"), "")</f>
        <v/>
      </c>
      <c r="R707" s="5">
        <f>IF(A707&lt;&gt;"", SUMIFS(Dépenses!$K:$K, Dépenses!$B:$B, A707, Dépenses!$C:$C, "OPEX", Dépenses!$L:$L, "Payé"), "")</f>
        <v/>
      </c>
      <c r="S707" s="5">
        <f>IF(SUM(O707,Q707)&gt;0, SUM(O707,Q707), "")</f>
        <v/>
      </c>
      <c r="T707" s="5">
        <f>IF(SUM(P707,R707)&gt;0, SUM(P707,R707), "")</f>
        <v/>
      </c>
      <c r="U707" s="5">
        <f>IF(N707&gt;0, S707-N707, "")</f>
        <v/>
      </c>
      <c r="V707" s="6">
        <f>IF(N707&gt;0, S707/N707, "")</f>
        <v/>
      </c>
      <c r="Y707" s="5" t="n"/>
      <c r="Z707" s="7">
        <f>IF(AND(Y707&gt;0,N707&gt;0), Y707/N707, "")</f>
        <v/>
      </c>
      <c r="AA707" s="7">
        <f>IF(AND(Y707&gt;0,N707&gt;0), N707/(Y707/12), "")</f>
        <v/>
      </c>
      <c r="AB707" s="5">
        <f>IF(N707&gt;0, MAX(N707-S707, 0), "")</f>
        <v/>
      </c>
      <c r="AC707" s="5">
        <f>IF(S707&gt;0, MAX(S707-T707, 0), "")</f>
        <v/>
      </c>
      <c r="AD707">
        <f>IF(V707="", "", IF(V707&gt;1, "Dépassement", IF(V707&gt;=0.9, "À surveiller", "OK")))</f>
        <v/>
      </c>
    </row>
    <row r="708">
      <c r="I708" s="4" t="n"/>
      <c r="J708" s="4" t="n"/>
      <c r="K708" s="4" t="n"/>
      <c r="L708" s="5" t="n"/>
      <c r="M708" s="5" t="n"/>
      <c r="N708" s="5">
        <f>IF(SUM(L708:M708)&gt;0, SUM(L708:M708), "")</f>
        <v/>
      </c>
      <c r="O708" s="5">
        <f>IF(A708&lt;&gt;"", SUMIFS(Dépenses!$K:$K, Dépenses!$B:$B, A708, Dépenses!$C:$C, "CAPEX"), "")</f>
        <v/>
      </c>
      <c r="P708" s="5">
        <f>IF(A708&lt;&gt;"", SUMIFS(Dépenses!$K:$K, Dépenses!$B:$B, A708, Dépenses!$C:$C, "CAPEX", Dépenses!$L:$L, "Payé"), "")</f>
        <v/>
      </c>
      <c r="Q708" s="5">
        <f>IF(A708&lt;&gt;"", SUMIFS(Dépenses!$K:$K, Dépenses!$B:$B, A708, Dépenses!$C:$C, "OPEX"), "")</f>
        <v/>
      </c>
      <c r="R708" s="5">
        <f>IF(A708&lt;&gt;"", SUMIFS(Dépenses!$K:$K, Dépenses!$B:$B, A708, Dépenses!$C:$C, "OPEX", Dépenses!$L:$L, "Payé"), "")</f>
        <v/>
      </c>
      <c r="S708" s="5">
        <f>IF(SUM(O708,Q708)&gt;0, SUM(O708,Q708), "")</f>
        <v/>
      </c>
      <c r="T708" s="5">
        <f>IF(SUM(P708,R708)&gt;0, SUM(P708,R708), "")</f>
        <v/>
      </c>
      <c r="U708" s="5">
        <f>IF(N708&gt;0, S708-N708, "")</f>
        <v/>
      </c>
      <c r="V708" s="6">
        <f>IF(N708&gt;0, S708/N708, "")</f>
        <v/>
      </c>
      <c r="Y708" s="5" t="n"/>
      <c r="Z708" s="7">
        <f>IF(AND(Y708&gt;0,N708&gt;0), Y708/N708, "")</f>
        <v/>
      </c>
      <c r="AA708" s="7">
        <f>IF(AND(Y708&gt;0,N708&gt;0), N708/(Y708/12), "")</f>
        <v/>
      </c>
      <c r="AB708" s="5">
        <f>IF(N708&gt;0, MAX(N708-S708, 0), "")</f>
        <v/>
      </c>
      <c r="AC708" s="5">
        <f>IF(S708&gt;0, MAX(S708-T708, 0), "")</f>
        <v/>
      </c>
      <c r="AD708">
        <f>IF(V708="", "", IF(V708&gt;1, "Dépassement", IF(V708&gt;=0.9, "À surveiller", "OK")))</f>
        <v/>
      </c>
    </row>
    <row r="709">
      <c r="I709" s="4" t="n"/>
      <c r="J709" s="4" t="n"/>
      <c r="K709" s="4" t="n"/>
      <c r="L709" s="5" t="n"/>
      <c r="M709" s="5" t="n"/>
      <c r="N709" s="5">
        <f>IF(SUM(L709:M709)&gt;0, SUM(L709:M709), "")</f>
        <v/>
      </c>
      <c r="O709" s="5">
        <f>IF(A709&lt;&gt;"", SUMIFS(Dépenses!$K:$K, Dépenses!$B:$B, A709, Dépenses!$C:$C, "CAPEX"), "")</f>
        <v/>
      </c>
      <c r="P709" s="5">
        <f>IF(A709&lt;&gt;"", SUMIFS(Dépenses!$K:$K, Dépenses!$B:$B, A709, Dépenses!$C:$C, "CAPEX", Dépenses!$L:$L, "Payé"), "")</f>
        <v/>
      </c>
      <c r="Q709" s="5">
        <f>IF(A709&lt;&gt;"", SUMIFS(Dépenses!$K:$K, Dépenses!$B:$B, A709, Dépenses!$C:$C, "OPEX"), "")</f>
        <v/>
      </c>
      <c r="R709" s="5">
        <f>IF(A709&lt;&gt;"", SUMIFS(Dépenses!$K:$K, Dépenses!$B:$B, A709, Dépenses!$C:$C, "OPEX", Dépenses!$L:$L, "Payé"), "")</f>
        <v/>
      </c>
      <c r="S709" s="5">
        <f>IF(SUM(O709,Q709)&gt;0, SUM(O709,Q709), "")</f>
        <v/>
      </c>
      <c r="T709" s="5">
        <f>IF(SUM(P709,R709)&gt;0, SUM(P709,R709), "")</f>
        <v/>
      </c>
      <c r="U709" s="5">
        <f>IF(N709&gt;0, S709-N709, "")</f>
        <v/>
      </c>
      <c r="V709" s="6">
        <f>IF(N709&gt;0, S709/N709, "")</f>
        <v/>
      </c>
      <c r="Y709" s="5" t="n"/>
      <c r="Z709" s="7">
        <f>IF(AND(Y709&gt;0,N709&gt;0), Y709/N709, "")</f>
        <v/>
      </c>
      <c r="AA709" s="7">
        <f>IF(AND(Y709&gt;0,N709&gt;0), N709/(Y709/12), "")</f>
        <v/>
      </c>
      <c r="AB709" s="5">
        <f>IF(N709&gt;0, MAX(N709-S709, 0), "")</f>
        <v/>
      </c>
      <c r="AC709" s="5">
        <f>IF(S709&gt;0, MAX(S709-T709, 0), "")</f>
        <v/>
      </c>
      <c r="AD709">
        <f>IF(V709="", "", IF(V709&gt;1, "Dépassement", IF(V709&gt;=0.9, "À surveiller", "OK")))</f>
        <v/>
      </c>
    </row>
    <row r="710">
      <c r="I710" s="4" t="n"/>
      <c r="J710" s="4" t="n"/>
      <c r="K710" s="4" t="n"/>
      <c r="L710" s="5" t="n"/>
      <c r="M710" s="5" t="n"/>
      <c r="N710" s="5">
        <f>IF(SUM(L710:M710)&gt;0, SUM(L710:M710), "")</f>
        <v/>
      </c>
      <c r="O710" s="5">
        <f>IF(A710&lt;&gt;"", SUMIFS(Dépenses!$K:$K, Dépenses!$B:$B, A710, Dépenses!$C:$C, "CAPEX"), "")</f>
        <v/>
      </c>
      <c r="P710" s="5">
        <f>IF(A710&lt;&gt;"", SUMIFS(Dépenses!$K:$K, Dépenses!$B:$B, A710, Dépenses!$C:$C, "CAPEX", Dépenses!$L:$L, "Payé"), "")</f>
        <v/>
      </c>
      <c r="Q710" s="5">
        <f>IF(A710&lt;&gt;"", SUMIFS(Dépenses!$K:$K, Dépenses!$B:$B, A710, Dépenses!$C:$C, "OPEX"), "")</f>
        <v/>
      </c>
      <c r="R710" s="5">
        <f>IF(A710&lt;&gt;"", SUMIFS(Dépenses!$K:$K, Dépenses!$B:$B, A710, Dépenses!$C:$C, "OPEX", Dépenses!$L:$L, "Payé"), "")</f>
        <v/>
      </c>
      <c r="S710" s="5">
        <f>IF(SUM(O710,Q710)&gt;0, SUM(O710,Q710), "")</f>
        <v/>
      </c>
      <c r="T710" s="5">
        <f>IF(SUM(P710,R710)&gt;0, SUM(P710,R710), "")</f>
        <v/>
      </c>
      <c r="U710" s="5">
        <f>IF(N710&gt;0, S710-N710, "")</f>
        <v/>
      </c>
      <c r="V710" s="6">
        <f>IF(N710&gt;0, S710/N710, "")</f>
        <v/>
      </c>
      <c r="Y710" s="5" t="n"/>
      <c r="Z710" s="7">
        <f>IF(AND(Y710&gt;0,N710&gt;0), Y710/N710, "")</f>
        <v/>
      </c>
      <c r="AA710" s="7">
        <f>IF(AND(Y710&gt;0,N710&gt;0), N710/(Y710/12), "")</f>
        <v/>
      </c>
      <c r="AB710" s="5">
        <f>IF(N710&gt;0, MAX(N710-S710, 0), "")</f>
        <v/>
      </c>
      <c r="AC710" s="5">
        <f>IF(S710&gt;0, MAX(S710-T710, 0), "")</f>
        <v/>
      </c>
      <c r="AD710">
        <f>IF(V710="", "", IF(V710&gt;1, "Dépassement", IF(V710&gt;=0.9, "À surveiller", "OK")))</f>
        <v/>
      </c>
    </row>
    <row r="711">
      <c r="I711" s="4" t="n"/>
      <c r="J711" s="4" t="n"/>
      <c r="K711" s="4" t="n"/>
      <c r="L711" s="5" t="n"/>
      <c r="M711" s="5" t="n"/>
      <c r="N711" s="5">
        <f>IF(SUM(L711:M711)&gt;0, SUM(L711:M711), "")</f>
        <v/>
      </c>
      <c r="O711" s="5">
        <f>IF(A711&lt;&gt;"", SUMIFS(Dépenses!$K:$K, Dépenses!$B:$B, A711, Dépenses!$C:$C, "CAPEX"), "")</f>
        <v/>
      </c>
      <c r="P711" s="5">
        <f>IF(A711&lt;&gt;"", SUMIFS(Dépenses!$K:$K, Dépenses!$B:$B, A711, Dépenses!$C:$C, "CAPEX", Dépenses!$L:$L, "Payé"), "")</f>
        <v/>
      </c>
      <c r="Q711" s="5">
        <f>IF(A711&lt;&gt;"", SUMIFS(Dépenses!$K:$K, Dépenses!$B:$B, A711, Dépenses!$C:$C, "OPEX"), "")</f>
        <v/>
      </c>
      <c r="R711" s="5">
        <f>IF(A711&lt;&gt;"", SUMIFS(Dépenses!$K:$K, Dépenses!$B:$B, A711, Dépenses!$C:$C, "OPEX", Dépenses!$L:$L, "Payé"), "")</f>
        <v/>
      </c>
      <c r="S711" s="5">
        <f>IF(SUM(O711,Q711)&gt;0, SUM(O711,Q711), "")</f>
        <v/>
      </c>
      <c r="T711" s="5">
        <f>IF(SUM(P711,R711)&gt;0, SUM(P711,R711), "")</f>
        <v/>
      </c>
      <c r="U711" s="5">
        <f>IF(N711&gt;0, S711-N711, "")</f>
        <v/>
      </c>
      <c r="V711" s="6">
        <f>IF(N711&gt;0, S711/N711, "")</f>
        <v/>
      </c>
      <c r="Y711" s="5" t="n"/>
      <c r="Z711" s="7">
        <f>IF(AND(Y711&gt;0,N711&gt;0), Y711/N711, "")</f>
        <v/>
      </c>
      <c r="AA711" s="7">
        <f>IF(AND(Y711&gt;0,N711&gt;0), N711/(Y711/12), "")</f>
        <v/>
      </c>
      <c r="AB711" s="5">
        <f>IF(N711&gt;0, MAX(N711-S711, 0), "")</f>
        <v/>
      </c>
      <c r="AC711" s="5">
        <f>IF(S711&gt;0, MAX(S711-T711, 0), "")</f>
        <v/>
      </c>
      <c r="AD711">
        <f>IF(V711="", "", IF(V711&gt;1, "Dépassement", IF(V711&gt;=0.9, "À surveiller", "OK")))</f>
        <v/>
      </c>
    </row>
    <row r="712">
      <c r="I712" s="4" t="n"/>
      <c r="J712" s="4" t="n"/>
      <c r="K712" s="4" t="n"/>
      <c r="L712" s="5" t="n"/>
      <c r="M712" s="5" t="n"/>
      <c r="N712" s="5">
        <f>IF(SUM(L712:M712)&gt;0, SUM(L712:M712), "")</f>
        <v/>
      </c>
      <c r="O712" s="5">
        <f>IF(A712&lt;&gt;"", SUMIFS(Dépenses!$K:$K, Dépenses!$B:$B, A712, Dépenses!$C:$C, "CAPEX"), "")</f>
        <v/>
      </c>
      <c r="P712" s="5">
        <f>IF(A712&lt;&gt;"", SUMIFS(Dépenses!$K:$K, Dépenses!$B:$B, A712, Dépenses!$C:$C, "CAPEX", Dépenses!$L:$L, "Payé"), "")</f>
        <v/>
      </c>
      <c r="Q712" s="5">
        <f>IF(A712&lt;&gt;"", SUMIFS(Dépenses!$K:$K, Dépenses!$B:$B, A712, Dépenses!$C:$C, "OPEX"), "")</f>
        <v/>
      </c>
      <c r="R712" s="5">
        <f>IF(A712&lt;&gt;"", SUMIFS(Dépenses!$K:$K, Dépenses!$B:$B, A712, Dépenses!$C:$C, "OPEX", Dépenses!$L:$L, "Payé"), "")</f>
        <v/>
      </c>
      <c r="S712" s="5">
        <f>IF(SUM(O712,Q712)&gt;0, SUM(O712,Q712), "")</f>
        <v/>
      </c>
      <c r="T712" s="5">
        <f>IF(SUM(P712,R712)&gt;0, SUM(P712,R712), "")</f>
        <v/>
      </c>
      <c r="U712" s="5">
        <f>IF(N712&gt;0, S712-N712, "")</f>
        <v/>
      </c>
      <c r="V712" s="6">
        <f>IF(N712&gt;0, S712/N712, "")</f>
        <v/>
      </c>
      <c r="Y712" s="5" t="n"/>
      <c r="Z712" s="7">
        <f>IF(AND(Y712&gt;0,N712&gt;0), Y712/N712, "")</f>
        <v/>
      </c>
      <c r="AA712" s="7">
        <f>IF(AND(Y712&gt;0,N712&gt;0), N712/(Y712/12), "")</f>
        <v/>
      </c>
      <c r="AB712" s="5">
        <f>IF(N712&gt;0, MAX(N712-S712, 0), "")</f>
        <v/>
      </c>
      <c r="AC712" s="5">
        <f>IF(S712&gt;0, MAX(S712-T712, 0), "")</f>
        <v/>
      </c>
      <c r="AD712">
        <f>IF(V712="", "", IF(V712&gt;1, "Dépassement", IF(V712&gt;=0.9, "À surveiller", "OK")))</f>
        <v/>
      </c>
    </row>
    <row r="713">
      <c r="I713" s="4" t="n"/>
      <c r="J713" s="4" t="n"/>
      <c r="K713" s="4" t="n"/>
      <c r="L713" s="5" t="n"/>
      <c r="M713" s="5" t="n"/>
      <c r="N713" s="5">
        <f>IF(SUM(L713:M713)&gt;0, SUM(L713:M713), "")</f>
        <v/>
      </c>
      <c r="O713" s="5">
        <f>IF(A713&lt;&gt;"", SUMIFS(Dépenses!$K:$K, Dépenses!$B:$B, A713, Dépenses!$C:$C, "CAPEX"), "")</f>
        <v/>
      </c>
      <c r="P713" s="5">
        <f>IF(A713&lt;&gt;"", SUMIFS(Dépenses!$K:$K, Dépenses!$B:$B, A713, Dépenses!$C:$C, "CAPEX", Dépenses!$L:$L, "Payé"), "")</f>
        <v/>
      </c>
      <c r="Q713" s="5">
        <f>IF(A713&lt;&gt;"", SUMIFS(Dépenses!$K:$K, Dépenses!$B:$B, A713, Dépenses!$C:$C, "OPEX"), "")</f>
        <v/>
      </c>
      <c r="R713" s="5">
        <f>IF(A713&lt;&gt;"", SUMIFS(Dépenses!$K:$K, Dépenses!$B:$B, A713, Dépenses!$C:$C, "OPEX", Dépenses!$L:$L, "Payé"), "")</f>
        <v/>
      </c>
      <c r="S713" s="5">
        <f>IF(SUM(O713,Q713)&gt;0, SUM(O713,Q713), "")</f>
        <v/>
      </c>
      <c r="T713" s="5">
        <f>IF(SUM(P713,R713)&gt;0, SUM(P713,R713), "")</f>
        <v/>
      </c>
      <c r="U713" s="5">
        <f>IF(N713&gt;0, S713-N713, "")</f>
        <v/>
      </c>
      <c r="V713" s="6">
        <f>IF(N713&gt;0, S713/N713, "")</f>
        <v/>
      </c>
      <c r="Y713" s="5" t="n"/>
      <c r="Z713" s="7">
        <f>IF(AND(Y713&gt;0,N713&gt;0), Y713/N713, "")</f>
        <v/>
      </c>
      <c r="AA713" s="7">
        <f>IF(AND(Y713&gt;0,N713&gt;0), N713/(Y713/12), "")</f>
        <v/>
      </c>
      <c r="AB713" s="5">
        <f>IF(N713&gt;0, MAX(N713-S713, 0), "")</f>
        <v/>
      </c>
      <c r="AC713" s="5">
        <f>IF(S713&gt;0, MAX(S713-T713, 0), "")</f>
        <v/>
      </c>
      <c r="AD713">
        <f>IF(V713="", "", IF(V713&gt;1, "Dépassement", IF(V713&gt;=0.9, "À surveiller", "OK")))</f>
        <v/>
      </c>
    </row>
    <row r="714">
      <c r="I714" s="4" t="n"/>
      <c r="J714" s="4" t="n"/>
      <c r="K714" s="4" t="n"/>
      <c r="L714" s="5" t="n"/>
      <c r="M714" s="5" t="n"/>
      <c r="N714" s="5">
        <f>IF(SUM(L714:M714)&gt;0, SUM(L714:M714), "")</f>
        <v/>
      </c>
      <c r="O714" s="5">
        <f>IF(A714&lt;&gt;"", SUMIFS(Dépenses!$K:$K, Dépenses!$B:$B, A714, Dépenses!$C:$C, "CAPEX"), "")</f>
        <v/>
      </c>
      <c r="P714" s="5">
        <f>IF(A714&lt;&gt;"", SUMIFS(Dépenses!$K:$K, Dépenses!$B:$B, A714, Dépenses!$C:$C, "CAPEX", Dépenses!$L:$L, "Payé"), "")</f>
        <v/>
      </c>
      <c r="Q714" s="5">
        <f>IF(A714&lt;&gt;"", SUMIFS(Dépenses!$K:$K, Dépenses!$B:$B, A714, Dépenses!$C:$C, "OPEX"), "")</f>
        <v/>
      </c>
      <c r="R714" s="5">
        <f>IF(A714&lt;&gt;"", SUMIFS(Dépenses!$K:$K, Dépenses!$B:$B, A714, Dépenses!$C:$C, "OPEX", Dépenses!$L:$L, "Payé"), "")</f>
        <v/>
      </c>
      <c r="S714" s="5">
        <f>IF(SUM(O714,Q714)&gt;0, SUM(O714,Q714), "")</f>
        <v/>
      </c>
      <c r="T714" s="5">
        <f>IF(SUM(P714,R714)&gt;0, SUM(P714,R714), "")</f>
        <v/>
      </c>
      <c r="U714" s="5">
        <f>IF(N714&gt;0, S714-N714, "")</f>
        <v/>
      </c>
      <c r="V714" s="6">
        <f>IF(N714&gt;0, S714/N714, "")</f>
        <v/>
      </c>
      <c r="Y714" s="5" t="n"/>
      <c r="Z714" s="7">
        <f>IF(AND(Y714&gt;0,N714&gt;0), Y714/N714, "")</f>
        <v/>
      </c>
      <c r="AA714" s="7">
        <f>IF(AND(Y714&gt;0,N714&gt;0), N714/(Y714/12), "")</f>
        <v/>
      </c>
      <c r="AB714" s="5">
        <f>IF(N714&gt;0, MAX(N714-S714, 0), "")</f>
        <v/>
      </c>
      <c r="AC714" s="5">
        <f>IF(S714&gt;0, MAX(S714-T714, 0), "")</f>
        <v/>
      </c>
      <c r="AD714">
        <f>IF(V714="", "", IF(V714&gt;1, "Dépassement", IF(V714&gt;=0.9, "À surveiller", "OK")))</f>
        <v/>
      </c>
    </row>
    <row r="715">
      <c r="I715" s="4" t="n"/>
      <c r="J715" s="4" t="n"/>
      <c r="K715" s="4" t="n"/>
      <c r="L715" s="5" t="n"/>
      <c r="M715" s="5" t="n"/>
      <c r="N715" s="5">
        <f>IF(SUM(L715:M715)&gt;0, SUM(L715:M715), "")</f>
        <v/>
      </c>
      <c r="O715" s="5">
        <f>IF(A715&lt;&gt;"", SUMIFS(Dépenses!$K:$K, Dépenses!$B:$B, A715, Dépenses!$C:$C, "CAPEX"), "")</f>
        <v/>
      </c>
      <c r="P715" s="5">
        <f>IF(A715&lt;&gt;"", SUMIFS(Dépenses!$K:$K, Dépenses!$B:$B, A715, Dépenses!$C:$C, "CAPEX", Dépenses!$L:$L, "Payé"), "")</f>
        <v/>
      </c>
      <c r="Q715" s="5">
        <f>IF(A715&lt;&gt;"", SUMIFS(Dépenses!$K:$K, Dépenses!$B:$B, A715, Dépenses!$C:$C, "OPEX"), "")</f>
        <v/>
      </c>
      <c r="R715" s="5">
        <f>IF(A715&lt;&gt;"", SUMIFS(Dépenses!$K:$K, Dépenses!$B:$B, A715, Dépenses!$C:$C, "OPEX", Dépenses!$L:$L, "Payé"), "")</f>
        <v/>
      </c>
      <c r="S715" s="5">
        <f>IF(SUM(O715,Q715)&gt;0, SUM(O715,Q715), "")</f>
        <v/>
      </c>
      <c r="T715" s="5">
        <f>IF(SUM(P715,R715)&gt;0, SUM(P715,R715), "")</f>
        <v/>
      </c>
      <c r="U715" s="5">
        <f>IF(N715&gt;0, S715-N715, "")</f>
        <v/>
      </c>
      <c r="V715" s="6">
        <f>IF(N715&gt;0, S715/N715, "")</f>
        <v/>
      </c>
      <c r="Y715" s="5" t="n"/>
      <c r="Z715" s="7">
        <f>IF(AND(Y715&gt;0,N715&gt;0), Y715/N715, "")</f>
        <v/>
      </c>
      <c r="AA715" s="7">
        <f>IF(AND(Y715&gt;0,N715&gt;0), N715/(Y715/12), "")</f>
        <v/>
      </c>
      <c r="AB715" s="5">
        <f>IF(N715&gt;0, MAX(N715-S715, 0), "")</f>
        <v/>
      </c>
      <c r="AC715" s="5">
        <f>IF(S715&gt;0, MAX(S715-T715, 0), "")</f>
        <v/>
      </c>
      <c r="AD715">
        <f>IF(V715="", "", IF(V715&gt;1, "Dépassement", IF(V715&gt;=0.9, "À surveiller", "OK")))</f>
        <v/>
      </c>
    </row>
    <row r="716">
      <c r="I716" s="4" t="n"/>
      <c r="J716" s="4" t="n"/>
      <c r="K716" s="4" t="n"/>
      <c r="L716" s="5" t="n"/>
      <c r="M716" s="5" t="n"/>
      <c r="N716" s="5">
        <f>IF(SUM(L716:M716)&gt;0, SUM(L716:M716), "")</f>
        <v/>
      </c>
      <c r="O716" s="5">
        <f>IF(A716&lt;&gt;"", SUMIFS(Dépenses!$K:$K, Dépenses!$B:$B, A716, Dépenses!$C:$C, "CAPEX"), "")</f>
        <v/>
      </c>
      <c r="P716" s="5">
        <f>IF(A716&lt;&gt;"", SUMIFS(Dépenses!$K:$K, Dépenses!$B:$B, A716, Dépenses!$C:$C, "CAPEX", Dépenses!$L:$L, "Payé"), "")</f>
        <v/>
      </c>
      <c r="Q716" s="5">
        <f>IF(A716&lt;&gt;"", SUMIFS(Dépenses!$K:$K, Dépenses!$B:$B, A716, Dépenses!$C:$C, "OPEX"), "")</f>
        <v/>
      </c>
      <c r="R716" s="5">
        <f>IF(A716&lt;&gt;"", SUMIFS(Dépenses!$K:$K, Dépenses!$B:$B, A716, Dépenses!$C:$C, "OPEX", Dépenses!$L:$L, "Payé"), "")</f>
        <v/>
      </c>
      <c r="S716" s="5">
        <f>IF(SUM(O716,Q716)&gt;0, SUM(O716,Q716), "")</f>
        <v/>
      </c>
      <c r="T716" s="5">
        <f>IF(SUM(P716,R716)&gt;0, SUM(P716,R716), "")</f>
        <v/>
      </c>
      <c r="U716" s="5">
        <f>IF(N716&gt;0, S716-N716, "")</f>
        <v/>
      </c>
      <c r="V716" s="6">
        <f>IF(N716&gt;0, S716/N716, "")</f>
        <v/>
      </c>
      <c r="Y716" s="5" t="n"/>
      <c r="Z716" s="7">
        <f>IF(AND(Y716&gt;0,N716&gt;0), Y716/N716, "")</f>
        <v/>
      </c>
      <c r="AA716" s="7">
        <f>IF(AND(Y716&gt;0,N716&gt;0), N716/(Y716/12), "")</f>
        <v/>
      </c>
      <c r="AB716" s="5">
        <f>IF(N716&gt;0, MAX(N716-S716, 0), "")</f>
        <v/>
      </c>
      <c r="AC716" s="5">
        <f>IF(S716&gt;0, MAX(S716-T716, 0), "")</f>
        <v/>
      </c>
      <c r="AD716">
        <f>IF(V716="", "", IF(V716&gt;1, "Dépassement", IF(V716&gt;=0.9, "À surveiller", "OK")))</f>
        <v/>
      </c>
    </row>
    <row r="717">
      <c r="I717" s="4" t="n"/>
      <c r="J717" s="4" t="n"/>
      <c r="K717" s="4" t="n"/>
      <c r="L717" s="5" t="n"/>
      <c r="M717" s="5" t="n"/>
      <c r="N717" s="5">
        <f>IF(SUM(L717:M717)&gt;0, SUM(L717:M717), "")</f>
        <v/>
      </c>
      <c r="O717" s="5">
        <f>IF(A717&lt;&gt;"", SUMIFS(Dépenses!$K:$K, Dépenses!$B:$B, A717, Dépenses!$C:$C, "CAPEX"), "")</f>
        <v/>
      </c>
      <c r="P717" s="5">
        <f>IF(A717&lt;&gt;"", SUMIFS(Dépenses!$K:$K, Dépenses!$B:$B, A717, Dépenses!$C:$C, "CAPEX", Dépenses!$L:$L, "Payé"), "")</f>
        <v/>
      </c>
      <c r="Q717" s="5">
        <f>IF(A717&lt;&gt;"", SUMIFS(Dépenses!$K:$K, Dépenses!$B:$B, A717, Dépenses!$C:$C, "OPEX"), "")</f>
        <v/>
      </c>
      <c r="R717" s="5">
        <f>IF(A717&lt;&gt;"", SUMIFS(Dépenses!$K:$K, Dépenses!$B:$B, A717, Dépenses!$C:$C, "OPEX", Dépenses!$L:$L, "Payé"), "")</f>
        <v/>
      </c>
      <c r="S717" s="5">
        <f>IF(SUM(O717,Q717)&gt;0, SUM(O717,Q717), "")</f>
        <v/>
      </c>
      <c r="T717" s="5">
        <f>IF(SUM(P717,R717)&gt;0, SUM(P717,R717), "")</f>
        <v/>
      </c>
      <c r="U717" s="5">
        <f>IF(N717&gt;0, S717-N717, "")</f>
        <v/>
      </c>
      <c r="V717" s="6">
        <f>IF(N717&gt;0, S717/N717, "")</f>
        <v/>
      </c>
      <c r="Y717" s="5" t="n"/>
      <c r="Z717" s="7">
        <f>IF(AND(Y717&gt;0,N717&gt;0), Y717/N717, "")</f>
        <v/>
      </c>
      <c r="AA717" s="7">
        <f>IF(AND(Y717&gt;0,N717&gt;0), N717/(Y717/12), "")</f>
        <v/>
      </c>
      <c r="AB717" s="5">
        <f>IF(N717&gt;0, MAX(N717-S717, 0), "")</f>
        <v/>
      </c>
      <c r="AC717" s="5">
        <f>IF(S717&gt;0, MAX(S717-T717, 0), "")</f>
        <v/>
      </c>
      <c r="AD717">
        <f>IF(V717="", "", IF(V717&gt;1, "Dépassement", IF(V717&gt;=0.9, "À surveiller", "OK")))</f>
        <v/>
      </c>
    </row>
    <row r="718">
      <c r="I718" s="4" t="n"/>
      <c r="J718" s="4" t="n"/>
      <c r="K718" s="4" t="n"/>
      <c r="L718" s="5" t="n"/>
      <c r="M718" s="5" t="n"/>
      <c r="N718" s="5">
        <f>IF(SUM(L718:M718)&gt;0, SUM(L718:M718), "")</f>
        <v/>
      </c>
      <c r="O718" s="5">
        <f>IF(A718&lt;&gt;"", SUMIFS(Dépenses!$K:$K, Dépenses!$B:$B, A718, Dépenses!$C:$C, "CAPEX"), "")</f>
        <v/>
      </c>
      <c r="P718" s="5">
        <f>IF(A718&lt;&gt;"", SUMIFS(Dépenses!$K:$K, Dépenses!$B:$B, A718, Dépenses!$C:$C, "CAPEX", Dépenses!$L:$L, "Payé"), "")</f>
        <v/>
      </c>
      <c r="Q718" s="5">
        <f>IF(A718&lt;&gt;"", SUMIFS(Dépenses!$K:$K, Dépenses!$B:$B, A718, Dépenses!$C:$C, "OPEX"), "")</f>
        <v/>
      </c>
      <c r="R718" s="5">
        <f>IF(A718&lt;&gt;"", SUMIFS(Dépenses!$K:$K, Dépenses!$B:$B, A718, Dépenses!$C:$C, "OPEX", Dépenses!$L:$L, "Payé"), "")</f>
        <v/>
      </c>
      <c r="S718" s="5">
        <f>IF(SUM(O718,Q718)&gt;0, SUM(O718,Q718), "")</f>
        <v/>
      </c>
      <c r="T718" s="5">
        <f>IF(SUM(P718,R718)&gt;0, SUM(P718,R718), "")</f>
        <v/>
      </c>
      <c r="U718" s="5">
        <f>IF(N718&gt;0, S718-N718, "")</f>
        <v/>
      </c>
      <c r="V718" s="6">
        <f>IF(N718&gt;0, S718/N718, "")</f>
        <v/>
      </c>
      <c r="Y718" s="5" t="n"/>
      <c r="Z718" s="7">
        <f>IF(AND(Y718&gt;0,N718&gt;0), Y718/N718, "")</f>
        <v/>
      </c>
      <c r="AA718" s="7">
        <f>IF(AND(Y718&gt;0,N718&gt;0), N718/(Y718/12), "")</f>
        <v/>
      </c>
      <c r="AB718" s="5">
        <f>IF(N718&gt;0, MAX(N718-S718, 0), "")</f>
        <v/>
      </c>
      <c r="AC718" s="5">
        <f>IF(S718&gt;0, MAX(S718-T718, 0), "")</f>
        <v/>
      </c>
      <c r="AD718">
        <f>IF(V718="", "", IF(V718&gt;1, "Dépassement", IF(V718&gt;=0.9, "À surveiller", "OK")))</f>
        <v/>
      </c>
    </row>
    <row r="719">
      <c r="I719" s="4" t="n"/>
      <c r="J719" s="4" t="n"/>
      <c r="K719" s="4" t="n"/>
      <c r="L719" s="5" t="n"/>
      <c r="M719" s="5" t="n"/>
      <c r="N719" s="5">
        <f>IF(SUM(L719:M719)&gt;0, SUM(L719:M719), "")</f>
        <v/>
      </c>
      <c r="O719" s="5">
        <f>IF(A719&lt;&gt;"", SUMIFS(Dépenses!$K:$K, Dépenses!$B:$B, A719, Dépenses!$C:$C, "CAPEX"), "")</f>
        <v/>
      </c>
      <c r="P719" s="5">
        <f>IF(A719&lt;&gt;"", SUMIFS(Dépenses!$K:$K, Dépenses!$B:$B, A719, Dépenses!$C:$C, "CAPEX", Dépenses!$L:$L, "Payé"), "")</f>
        <v/>
      </c>
      <c r="Q719" s="5">
        <f>IF(A719&lt;&gt;"", SUMIFS(Dépenses!$K:$K, Dépenses!$B:$B, A719, Dépenses!$C:$C, "OPEX"), "")</f>
        <v/>
      </c>
      <c r="R719" s="5">
        <f>IF(A719&lt;&gt;"", SUMIFS(Dépenses!$K:$K, Dépenses!$B:$B, A719, Dépenses!$C:$C, "OPEX", Dépenses!$L:$L, "Payé"), "")</f>
        <v/>
      </c>
      <c r="S719" s="5">
        <f>IF(SUM(O719,Q719)&gt;0, SUM(O719,Q719), "")</f>
        <v/>
      </c>
      <c r="T719" s="5">
        <f>IF(SUM(P719,R719)&gt;0, SUM(P719,R719), "")</f>
        <v/>
      </c>
      <c r="U719" s="5">
        <f>IF(N719&gt;0, S719-N719, "")</f>
        <v/>
      </c>
      <c r="V719" s="6">
        <f>IF(N719&gt;0, S719/N719, "")</f>
        <v/>
      </c>
      <c r="Y719" s="5" t="n"/>
      <c r="Z719" s="7">
        <f>IF(AND(Y719&gt;0,N719&gt;0), Y719/N719, "")</f>
        <v/>
      </c>
      <c r="AA719" s="7">
        <f>IF(AND(Y719&gt;0,N719&gt;0), N719/(Y719/12), "")</f>
        <v/>
      </c>
      <c r="AB719" s="5">
        <f>IF(N719&gt;0, MAX(N719-S719, 0), "")</f>
        <v/>
      </c>
      <c r="AC719" s="5">
        <f>IF(S719&gt;0, MAX(S719-T719, 0), "")</f>
        <v/>
      </c>
      <c r="AD719">
        <f>IF(V719="", "", IF(V719&gt;1, "Dépassement", IF(V719&gt;=0.9, "À surveiller", "OK")))</f>
        <v/>
      </c>
    </row>
    <row r="720">
      <c r="I720" s="4" t="n"/>
      <c r="J720" s="4" t="n"/>
      <c r="K720" s="4" t="n"/>
      <c r="L720" s="5" t="n"/>
      <c r="M720" s="5" t="n"/>
      <c r="N720" s="5">
        <f>IF(SUM(L720:M720)&gt;0, SUM(L720:M720), "")</f>
        <v/>
      </c>
      <c r="O720" s="5">
        <f>IF(A720&lt;&gt;"", SUMIFS(Dépenses!$K:$K, Dépenses!$B:$B, A720, Dépenses!$C:$C, "CAPEX"), "")</f>
        <v/>
      </c>
      <c r="P720" s="5">
        <f>IF(A720&lt;&gt;"", SUMIFS(Dépenses!$K:$K, Dépenses!$B:$B, A720, Dépenses!$C:$C, "CAPEX", Dépenses!$L:$L, "Payé"), "")</f>
        <v/>
      </c>
      <c r="Q720" s="5">
        <f>IF(A720&lt;&gt;"", SUMIFS(Dépenses!$K:$K, Dépenses!$B:$B, A720, Dépenses!$C:$C, "OPEX"), "")</f>
        <v/>
      </c>
      <c r="R720" s="5">
        <f>IF(A720&lt;&gt;"", SUMIFS(Dépenses!$K:$K, Dépenses!$B:$B, A720, Dépenses!$C:$C, "OPEX", Dépenses!$L:$L, "Payé"), "")</f>
        <v/>
      </c>
      <c r="S720" s="5">
        <f>IF(SUM(O720,Q720)&gt;0, SUM(O720,Q720), "")</f>
        <v/>
      </c>
      <c r="T720" s="5">
        <f>IF(SUM(P720,R720)&gt;0, SUM(P720,R720), "")</f>
        <v/>
      </c>
      <c r="U720" s="5">
        <f>IF(N720&gt;0, S720-N720, "")</f>
        <v/>
      </c>
      <c r="V720" s="6">
        <f>IF(N720&gt;0, S720/N720, "")</f>
        <v/>
      </c>
      <c r="Y720" s="5" t="n"/>
      <c r="Z720" s="7">
        <f>IF(AND(Y720&gt;0,N720&gt;0), Y720/N720, "")</f>
        <v/>
      </c>
      <c r="AA720" s="7">
        <f>IF(AND(Y720&gt;0,N720&gt;0), N720/(Y720/12), "")</f>
        <v/>
      </c>
      <c r="AB720" s="5">
        <f>IF(N720&gt;0, MAX(N720-S720, 0), "")</f>
        <v/>
      </c>
      <c r="AC720" s="5">
        <f>IF(S720&gt;0, MAX(S720-T720, 0), "")</f>
        <v/>
      </c>
      <c r="AD720">
        <f>IF(V720="", "", IF(V720&gt;1, "Dépassement", IF(V720&gt;=0.9, "À surveiller", "OK")))</f>
        <v/>
      </c>
    </row>
    <row r="721">
      <c r="I721" s="4" t="n"/>
      <c r="J721" s="4" t="n"/>
      <c r="K721" s="4" t="n"/>
      <c r="L721" s="5" t="n"/>
      <c r="M721" s="5" t="n"/>
      <c r="N721" s="5">
        <f>IF(SUM(L721:M721)&gt;0, SUM(L721:M721), "")</f>
        <v/>
      </c>
      <c r="O721" s="5">
        <f>IF(A721&lt;&gt;"", SUMIFS(Dépenses!$K:$K, Dépenses!$B:$B, A721, Dépenses!$C:$C, "CAPEX"), "")</f>
        <v/>
      </c>
      <c r="P721" s="5">
        <f>IF(A721&lt;&gt;"", SUMIFS(Dépenses!$K:$K, Dépenses!$B:$B, A721, Dépenses!$C:$C, "CAPEX", Dépenses!$L:$L, "Payé"), "")</f>
        <v/>
      </c>
      <c r="Q721" s="5">
        <f>IF(A721&lt;&gt;"", SUMIFS(Dépenses!$K:$K, Dépenses!$B:$B, A721, Dépenses!$C:$C, "OPEX"), "")</f>
        <v/>
      </c>
      <c r="R721" s="5">
        <f>IF(A721&lt;&gt;"", SUMIFS(Dépenses!$K:$K, Dépenses!$B:$B, A721, Dépenses!$C:$C, "OPEX", Dépenses!$L:$L, "Payé"), "")</f>
        <v/>
      </c>
      <c r="S721" s="5">
        <f>IF(SUM(O721,Q721)&gt;0, SUM(O721,Q721), "")</f>
        <v/>
      </c>
      <c r="T721" s="5">
        <f>IF(SUM(P721,R721)&gt;0, SUM(P721,R721), "")</f>
        <v/>
      </c>
      <c r="U721" s="5">
        <f>IF(N721&gt;0, S721-N721, "")</f>
        <v/>
      </c>
      <c r="V721" s="6">
        <f>IF(N721&gt;0, S721/N721, "")</f>
        <v/>
      </c>
      <c r="Y721" s="5" t="n"/>
      <c r="Z721" s="7">
        <f>IF(AND(Y721&gt;0,N721&gt;0), Y721/N721, "")</f>
        <v/>
      </c>
      <c r="AA721" s="7">
        <f>IF(AND(Y721&gt;0,N721&gt;0), N721/(Y721/12), "")</f>
        <v/>
      </c>
      <c r="AB721" s="5">
        <f>IF(N721&gt;0, MAX(N721-S721, 0), "")</f>
        <v/>
      </c>
      <c r="AC721" s="5">
        <f>IF(S721&gt;0, MAX(S721-T721, 0), "")</f>
        <v/>
      </c>
      <c r="AD721">
        <f>IF(V721="", "", IF(V721&gt;1, "Dépassement", IF(V721&gt;=0.9, "À surveiller", "OK")))</f>
        <v/>
      </c>
    </row>
    <row r="722">
      <c r="I722" s="4" t="n"/>
      <c r="J722" s="4" t="n"/>
      <c r="K722" s="4" t="n"/>
      <c r="L722" s="5" t="n"/>
      <c r="M722" s="5" t="n"/>
      <c r="N722" s="5">
        <f>IF(SUM(L722:M722)&gt;0, SUM(L722:M722), "")</f>
        <v/>
      </c>
      <c r="O722" s="5">
        <f>IF(A722&lt;&gt;"", SUMIFS(Dépenses!$K:$K, Dépenses!$B:$B, A722, Dépenses!$C:$C, "CAPEX"), "")</f>
        <v/>
      </c>
      <c r="P722" s="5">
        <f>IF(A722&lt;&gt;"", SUMIFS(Dépenses!$K:$K, Dépenses!$B:$B, A722, Dépenses!$C:$C, "CAPEX", Dépenses!$L:$L, "Payé"), "")</f>
        <v/>
      </c>
      <c r="Q722" s="5">
        <f>IF(A722&lt;&gt;"", SUMIFS(Dépenses!$K:$K, Dépenses!$B:$B, A722, Dépenses!$C:$C, "OPEX"), "")</f>
        <v/>
      </c>
      <c r="R722" s="5">
        <f>IF(A722&lt;&gt;"", SUMIFS(Dépenses!$K:$K, Dépenses!$B:$B, A722, Dépenses!$C:$C, "OPEX", Dépenses!$L:$L, "Payé"), "")</f>
        <v/>
      </c>
      <c r="S722" s="5">
        <f>IF(SUM(O722,Q722)&gt;0, SUM(O722,Q722), "")</f>
        <v/>
      </c>
      <c r="T722" s="5">
        <f>IF(SUM(P722,R722)&gt;0, SUM(P722,R722), "")</f>
        <v/>
      </c>
      <c r="U722" s="5">
        <f>IF(N722&gt;0, S722-N722, "")</f>
        <v/>
      </c>
      <c r="V722" s="6">
        <f>IF(N722&gt;0, S722/N722, "")</f>
        <v/>
      </c>
      <c r="Y722" s="5" t="n"/>
      <c r="Z722" s="7">
        <f>IF(AND(Y722&gt;0,N722&gt;0), Y722/N722, "")</f>
        <v/>
      </c>
      <c r="AA722" s="7">
        <f>IF(AND(Y722&gt;0,N722&gt;0), N722/(Y722/12), "")</f>
        <v/>
      </c>
      <c r="AB722" s="5">
        <f>IF(N722&gt;0, MAX(N722-S722, 0), "")</f>
        <v/>
      </c>
      <c r="AC722" s="5">
        <f>IF(S722&gt;0, MAX(S722-T722, 0), "")</f>
        <v/>
      </c>
      <c r="AD722">
        <f>IF(V722="", "", IF(V722&gt;1, "Dépassement", IF(V722&gt;=0.9, "À surveiller", "OK")))</f>
        <v/>
      </c>
    </row>
    <row r="723">
      <c r="I723" s="4" t="n"/>
      <c r="J723" s="4" t="n"/>
      <c r="K723" s="4" t="n"/>
      <c r="L723" s="5" t="n"/>
      <c r="M723" s="5" t="n"/>
      <c r="N723" s="5">
        <f>IF(SUM(L723:M723)&gt;0, SUM(L723:M723), "")</f>
        <v/>
      </c>
      <c r="O723" s="5">
        <f>IF(A723&lt;&gt;"", SUMIFS(Dépenses!$K:$K, Dépenses!$B:$B, A723, Dépenses!$C:$C, "CAPEX"), "")</f>
        <v/>
      </c>
      <c r="P723" s="5">
        <f>IF(A723&lt;&gt;"", SUMIFS(Dépenses!$K:$K, Dépenses!$B:$B, A723, Dépenses!$C:$C, "CAPEX", Dépenses!$L:$L, "Payé"), "")</f>
        <v/>
      </c>
      <c r="Q723" s="5">
        <f>IF(A723&lt;&gt;"", SUMIFS(Dépenses!$K:$K, Dépenses!$B:$B, A723, Dépenses!$C:$C, "OPEX"), "")</f>
        <v/>
      </c>
      <c r="R723" s="5">
        <f>IF(A723&lt;&gt;"", SUMIFS(Dépenses!$K:$K, Dépenses!$B:$B, A723, Dépenses!$C:$C, "OPEX", Dépenses!$L:$L, "Payé"), "")</f>
        <v/>
      </c>
      <c r="S723" s="5">
        <f>IF(SUM(O723,Q723)&gt;0, SUM(O723,Q723), "")</f>
        <v/>
      </c>
      <c r="T723" s="5">
        <f>IF(SUM(P723,R723)&gt;0, SUM(P723,R723), "")</f>
        <v/>
      </c>
      <c r="U723" s="5">
        <f>IF(N723&gt;0, S723-N723, "")</f>
        <v/>
      </c>
      <c r="V723" s="6">
        <f>IF(N723&gt;0, S723/N723, "")</f>
        <v/>
      </c>
      <c r="Y723" s="5" t="n"/>
      <c r="Z723" s="7">
        <f>IF(AND(Y723&gt;0,N723&gt;0), Y723/N723, "")</f>
        <v/>
      </c>
      <c r="AA723" s="7">
        <f>IF(AND(Y723&gt;0,N723&gt;0), N723/(Y723/12), "")</f>
        <v/>
      </c>
      <c r="AB723" s="5">
        <f>IF(N723&gt;0, MAX(N723-S723, 0), "")</f>
        <v/>
      </c>
      <c r="AC723" s="5">
        <f>IF(S723&gt;0, MAX(S723-T723, 0), "")</f>
        <v/>
      </c>
      <c r="AD723">
        <f>IF(V723="", "", IF(V723&gt;1, "Dépassement", IF(V723&gt;=0.9, "À surveiller", "OK")))</f>
        <v/>
      </c>
    </row>
    <row r="724">
      <c r="I724" s="4" t="n"/>
      <c r="J724" s="4" t="n"/>
      <c r="K724" s="4" t="n"/>
      <c r="L724" s="5" t="n"/>
      <c r="M724" s="5" t="n"/>
      <c r="N724" s="5">
        <f>IF(SUM(L724:M724)&gt;0, SUM(L724:M724), "")</f>
        <v/>
      </c>
      <c r="O724" s="5">
        <f>IF(A724&lt;&gt;"", SUMIFS(Dépenses!$K:$K, Dépenses!$B:$B, A724, Dépenses!$C:$C, "CAPEX"), "")</f>
        <v/>
      </c>
      <c r="P724" s="5">
        <f>IF(A724&lt;&gt;"", SUMIFS(Dépenses!$K:$K, Dépenses!$B:$B, A724, Dépenses!$C:$C, "CAPEX", Dépenses!$L:$L, "Payé"), "")</f>
        <v/>
      </c>
      <c r="Q724" s="5">
        <f>IF(A724&lt;&gt;"", SUMIFS(Dépenses!$K:$K, Dépenses!$B:$B, A724, Dépenses!$C:$C, "OPEX"), "")</f>
        <v/>
      </c>
      <c r="R724" s="5">
        <f>IF(A724&lt;&gt;"", SUMIFS(Dépenses!$K:$K, Dépenses!$B:$B, A724, Dépenses!$C:$C, "OPEX", Dépenses!$L:$L, "Payé"), "")</f>
        <v/>
      </c>
      <c r="S724" s="5">
        <f>IF(SUM(O724,Q724)&gt;0, SUM(O724,Q724), "")</f>
        <v/>
      </c>
      <c r="T724" s="5">
        <f>IF(SUM(P724,R724)&gt;0, SUM(P724,R724), "")</f>
        <v/>
      </c>
      <c r="U724" s="5">
        <f>IF(N724&gt;0, S724-N724, "")</f>
        <v/>
      </c>
      <c r="V724" s="6">
        <f>IF(N724&gt;0, S724/N724, "")</f>
        <v/>
      </c>
      <c r="Y724" s="5" t="n"/>
      <c r="Z724" s="7">
        <f>IF(AND(Y724&gt;0,N724&gt;0), Y724/N724, "")</f>
        <v/>
      </c>
      <c r="AA724" s="7">
        <f>IF(AND(Y724&gt;0,N724&gt;0), N724/(Y724/12), "")</f>
        <v/>
      </c>
      <c r="AB724" s="5">
        <f>IF(N724&gt;0, MAX(N724-S724, 0), "")</f>
        <v/>
      </c>
      <c r="AC724" s="5">
        <f>IF(S724&gt;0, MAX(S724-T724, 0), "")</f>
        <v/>
      </c>
      <c r="AD724">
        <f>IF(V724="", "", IF(V724&gt;1, "Dépassement", IF(V724&gt;=0.9, "À surveiller", "OK")))</f>
        <v/>
      </c>
    </row>
    <row r="725">
      <c r="I725" s="4" t="n"/>
      <c r="J725" s="4" t="n"/>
      <c r="K725" s="4" t="n"/>
      <c r="L725" s="5" t="n"/>
      <c r="M725" s="5" t="n"/>
      <c r="N725" s="5">
        <f>IF(SUM(L725:M725)&gt;0, SUM(L725:M725), "")</f>
        <v/>
      </c>
      <c r="O725" s="5">
        <f>IF(A725&lt;&gt;"", SUMIFS(Dépenses!$K:$K, Dépenses!$B:$B, A725, Dépenses!$C:$C, "CAPEX"), "")</f>
        <v/>
      </c>
      <c r="P725" s="5">
        <f>IF(A725&lt;&gt;"", SUMIFS(Dépenses!$K:$K, Dépenses!$B:$B, A725, Dépenses!$C:$C, "CAPEX", Dépenses!$L:$L, "Payé"), "")</f>
        <v/>
      </c>
      <c r="Q725" s="5">
        <f>IF(A725&lt;&gt;"", SUMIFS(Dépenses!$K:$K, Dépenses!$B:$B, A725, Dépenses!$C:$C, "OPEX"), "")</f>
        <v/>
      </c>
      <c r="R725" s="5">
        <f>IF(A725&lt;&gt;"", SUMIFS(Dépenses!$K:$K, Dépenses!$B:$B, A725, Dépenses!$C:$C, "OPEX", Dépenses!$L:$L, "Payé"), "")</f>
        <v/>
      </c>
      <c r="S725" s="5">
        <f>IF(SUM(O725,Q725)&gt;0, SUM(O725,Q725), "")</f>
        <v/>
      </c>
      <c r="T725" s="5">
        <f>IF(SUM(P725,R725)&gt;0, SUM(P725,R725), "")</f>
        <v/>
      </c>
      <c r="U725" s="5">
        <f>IF(N725&gt;0, S725-N725, "")</f>
        <v/>
      </c>
      <c r="V725" s="6">
        <f>IF(N725&gt;0, S725/N725, "")</f>
        <v/>
      </c>
      <c r="Y725" s="5" t="n"/>
      <c r="Z725" s="7">
        <f>IF(AND(Y725&gt;0,N725&gt;0), Y725/N725, "")</f>
        <v/>
      </c>
      <c r="AA725" s="7">
        <f>IF(AND(Y725&gt;0,N725&gt;0), N725/(Y725/12), "")</f>
        <v/>
      </c>
      <c r="AB725" s="5">
        <f>IF(N725&gt;0, MAX(N725-S725, 0), "")</f>
        <v/>
      </c>
      <c r="AC725" s="5">
        <f>IF(S725&gt;0, MAX(S725-T725, 0), "")</f>
        <v/>
      </c>
      <c r="AD725">
        <f>IF(V725="", "", IF(V725&gt;1, "Dépassement", IF(V725&gt;=0.9, "À surveiller", "OK")))</f>
        <v/>
      </c>
    </row>
    <row r="726">
      <c r="I726" s="4" t="n"/>
      <c r="J726" s="4" t="n"/>
      <c r="K726" s="4" t="n"/>
      <c r="L726" s="5" t="n"/>
      <c r="M726" s="5" t="n"/>
      <c r="N726" s="5">
        <f>IF(SUM(L726:M726)&gt;0, SUM(L726:M726), "")</f>
        <v/>
      </c>
      <c r="O726" s="5">
        <f>IF(A726&lt;&gt;"", SUMIFS(Dépenses!$K:$K, Dépenses!$B:$B, A726, Dépenses!$C:$C, "CAPEX"), "")</f>
        <v/>
      </c>
      <c r="P726" s="5">
        <f>IF(A726&lt;&gt;"", SUMIFS(Dépenses!$K:$K, Dépenses!$B:$B, A726, Dépenses!$C:$C, "CAPEX", Dépenses!$L:$L, "Payé"), "")</f>
        <v/>
      </c>
      <c r="Q726" s="5">
        <f>IF(A726&lt;&gt;"", SUMIFS(Dépenses!$K:$K, Dépenses!$B:$B, A726, Dépenses!$C:$C, "OPEX"), "")</f>
        <v/>
      </c>
      <c r="R726" s="5">
        <f>IF(A726&lt;&gt;"", SUMIFS(Dépenses!$K:$K, Dépenses!$B:$B, A726, Dépenses!$C:$C, "OPEX", Dépenses!$L:$L, "Payé"), "")</f>
        <v/>
      </c>
      <c r="S726" s="5">
        <f>IF(SUM(O726,Q726)&gt;0, SUM(O726,Q726), "")</f>
        <v/>
      </c>
      <c r="T726" s="5">
        <f>IF(SUM(P726,R726)&gt;0, SUM(P726,R726), "")</f>
        <v/>
      </c>
      <c r="U726" s="5">
        <f>IF(N726&gt;0, S726-N726, "")</f>
        <v/>
      </c>
      <c r="V726" s="6">
        <f>IF(N726&gt;0, S726/N726, "")</f>
        <v/>
      </c>
      <c r="Y726" s="5" t="n"/>
      <c r="Z726" s="7">
        <f>IF(AND(Y726&gt;0,N726&gt;0), Y726/N726, "")</f>
        <v/>
      </c>
      <c r="AA726" s="7">
        <f>IF(AND(Y726&gt;0,N726&gt;0), N726/(Y726/12), "")</f>
        <v/>
      </c>
      <c r="AB726" s="5">
        <f>IF(N726&gt;0, MAX(N726-S726, 0), "")</f>
        <v/>
      </c>
      <c r="AC726" s="5">
        <f>IF(S726&gt;0, MAX(S726-T726, 0), "")</f>
        <v/>
      </c>
      <c r="AD726">
        <f>IF(V726="", "", IF(V726&gt;1, "Dépassement", IF(V726&gt;=0.9, "À surveiller", "OK")))</f>
        <v/>
      </c>
    </row>
    <row r="727">
      <c r="I727" s="4" t="n"/>
      <c r="J727" s="4" t="n"/>
      <c r="K727" s="4" t="n"/>
      <c r="L727" s="5" t="n"/>
      <c r="M727" s="5" t="n"/>
      <c r="N727" s="5">
        <f>IF(SUM(L727:M727)&gt;0, SUM(L727:M727), "")</f>
        <v/>
      </c>
      <c r="O727" s="5">
        <f>IF(A727&lt;&gt;"", SUMIFS(Dépenses!$K:$K, Dépenses!$B:$B, A727, Dépenses!$C:$C, "CAPEX"), "")</f>
        <v/>
      </c>
      <c r="P727" s="5">
        <f>IF(A727&lt;&gt;"", SUMIFS(Dépenses!$K:$K, Dépenses!$B:$B, A727, Dépenses!$C:$C, "CAPEX", Dépenses!$L:$L, "Payé"), "")</f>
        <v/>
      </c>
      <c r="Q727" s="5">
        <f>IF(A727&lt;&gt;"", SUMIFS(Dépenses!$K:$K, Dépenses!$B:$B, A727, Dépenses!$C:$C, "OPEX"), "")</f>
        <v/>
      </c>
      <c r="R727" s="5">
        <f>IF(A727&lt;&gt;"", SUMIFS(Dépenses!$K:$K, Dépenses!$B:$B, A727, Dépenses!$C:$C, "OPEX", Dépenses!$L:$L, "Payé"), "")</f>
        <v/>
      </c>
      <c r="S727" s="5">
        <f>IF(SUM(O727,Q727)&gt;0, SUM(O727,Q727), "")</f>
        <v/>
      </c>
      <c r="T727" s="5">
        <f>IF(SUM(P727,R727)&gt;0, SUM(P727,R727), "")</f>
        <v/>
      </c>
      <c r="U727" s="5">
        <f>IF(N727&gt;0, S727-N727, "")</f>
        <v/>
      </c>
      <c r="V727" s="6">
        <f>IF(N727&gt;0, S727/N727, "")</f>
        <v/>
      </c>
      <c r="Y727" s="5" t="n"/>
      <c r="Z727" s="7">
        <f>IF(AND(Y727&gt;0,N727&gt;0), Y727/N727, "")</f>
        <v/>
      </c>
      <c r="AA727" s="7">
        <f>IF(AND(Y727&gt;0,N727&gt;0), N727/(Y727/12), "")</f>
        <v/>
      </c>
      <c r="AB727" s="5">
        <f>IF(N727&gt;0, MAX(N727-S727, 0), "")</f>
        <v/>
      </c>
      <c r="AC727" s="5">
        <f>IF(S727&gt;0, MAX(S727-T727, 0), "")</f>
        <v/>
      </c>
      <c r="AD727">
        <f>IF(V727="", "", IF(V727&gt;1, "Dépassement", IF(V727&gt;=0.9, "À surveiller", "OK")))</f>
        <v/>
      </c>
    </row>
    <row r="728">
      <c r="I728" s="4" t="n"/>
      <c r="J728" s="4" t="n"/>
      <c r="K728" s="4" t="n"/>
      <c r="L728" s="5" t="n"/>
      <c r="M728" s="5" t="n"/>
      <c r="N728" s="5">
        <f>IF(SUM(L728:M728)&gt;0, SUM(L728:M728), "")</f>
        <v/>
      </c>
      <c r="O728" s="5">
        <f>IF(A728&lt;&gt;"", SUMIFS(Dépenses!$K:$K, Dépenses!$B:$B, A728, Dépenses!$C:$C, "CAPEX"), "")</f>
        <v/>
      </c>
      <c r="P728" s="5">
        <f>IF(A728&lt;&gt;"", SUMIFS(Dépenses!$K:$K, Dépenses!$B:$B, A728, Dépenses!$C:$C, "CAPEX", Dépenses!$L:$L, "Payé"), "")</f>
        <v/>
      </c>
      <c r="Q728" s="5">
        <f>IF(A728&lt;&gt;"", SUMIFS(Dépenses!$K:$K, Dépenses!$B:$B, A728, Dépenses!$C:$C, "OPEX"), "")</f>
        <v/>
      </c>
      <c r="R728" s="5">
        <f>IF(A728&lt;&gt;"", SUMIFS(Dépenses!$K:$K, Dépenses!$B:$B, A728, Dépenses!$C:$C, "OPEX", Dépenses!$L:$L, "Payé"), "")</f>
        <v/>
      </c>
      <c r="S728" s="5">
        <f>IF(SUM(O728,Q728)&gt;0, SUM(O728,Q728), "")</f>
        <v/>
      </c>
      <c r="T728" s="5">
        <f>IF(SUM(P728,R728)&gt;0, SUM(P728,R728), "")</f>
        <v/>
      </c>
      <c r="U728" s="5">
        <f>IF(N728&gt;0, S728-N728, "")</f>
        <v/>
      </c>
      <c r="V728" s="6">
        <f>IF(N728&gt;0, S728/N728, "")</f>
        <v/>
      </c>
      <c r="Y728" s="5" t="n"/>
      <c r="Z728" s="7">
        <f>IF(AND(Y728&gt;0,N728&gt;0), Y728/N728, "")</f>
        <v/>
      </c>
      <c r="AA728" s="7">
        <f>IF(AND(Y728&gt;0,N728&gt;0), N728/(Y728/12), "")</f>
        <v/>
      </c>
      <c r="AB728" s="5">
        <f>IF(N728&gt;0, MAX(N728-S728, 0), "")</f>
        <v/>
      </c>
      <c r="AC728" s="5">
        <f>IF(S728&gt;0, MAX(S728-T728, 0), "")</f>
        <v/>
      </c>
      <c r="AD728">
        <f>IF(V728="", "", IF(V728&gt;1, "Dépassement", IF(V728&gt;=0.9, "À surveiller", "OK")))</f>
        <v/>
      </c>
    </row>
    <row r="729">
      <c r="I729" s="4" t="n"/>
      <c r="J729" s="4" t="n"/>
      <c r="K729" s="4" t="n"/>
      <c r="L729" s="5" t="n"/>
      <c r="M729" s="5" t="n"/>
      <c r="N729" s="5">
        <f>IF(SUM(L729:M729)&gt;0, SUM(L729:M729), "")</f>
        <v/>
      </c>
      <c r="O729" s="5">
        <f>IF(A729&lt;&gt;"", SUMIFS(Dépenses!$K:$K, Dépenses!$B:$B, A729, Dépenses!$C:$C, "CAPEX"), "")</f>
        <v/>
      </c>
      <c r="P729" s="5">
        <f>IF(A729&lt;&gt;"", SUMIFS(Dépenses!$K:$K, Dépenses!$B:$B, A729, Dépenses!$C:$C, "CAPEX", Dépenses!$L:$L, "Payé"), "")</f>
        <v/>
      </c>
      <c r="Q729" s="5">
        <f>IF(A729&lt;&gt;"", SUMIFS(Dépenses!$K:$K, Dépenses!$B:$B, A729, Dépenses!$C:$C, "OPEX"), "")</f>
        <v/>
      </c>
      <c r="R729" s="5">
        <f>IF(A729&lt;&gt;"", SUMIFS(Dépenses!$K:$K, Dépenses!$B:$B, A729, Dépenses!$C:$C, "OPEX", Dépenses!$L:$L, "Payé"), "")</f>
        <v/>
      </c>
      <c r="S729" s="5">
        <f>IF(SUM(O729,Q729)&gt;0, SUM(O729,Q729), "")</f>
        <v/>
      </c>
      <c r="T729" s="5">
        <f>IF(SUM(P729,R729)&gt;0, SUM(P729,R729), "")</f>
        <v/>
      </c>
      <c r="U729" s="5">
        <f>IF(N729&gt;0, S729-N729, "")</f>
        <v/>
      </c>
      <c r="V729" s="6">
        <f>IF(N729&gt;0, S729/N729, "")</f>
        <v/>
      </c>
      <c r="Y729" s="5" t="n"/>
      <c r="Z729" s="7">
        <f>IF(AND(Y729&gt;0,N729&gt;0), Y729/N729, "")</f>
        <v/>
      </c>
      <c r="AA729" s="7">
        <f>IF(AND(Y729&gt;0,N729&gt;0), N729/(Y729/12), "")</f>
        <v/>
      </c>
      <c r="AB729" s="5">
        <f>IF(N729&gt;0, MAX(N729-S729, 0), "")</f>
        <v/>
      </c>
      <c r="AC729" s="5">
        <f>IF(S729&gt;0, MAX(S729-T729, 0), "")</f>
        <v/>
      </c>
      <c r="AD729">
        <f>IF(V729="", "", IF(V729&gt;1, "Dépassement", IF(V729&gt;=0.9, "À surveiller", "OK")))</f>
        <v/>
      </c>
    </row>
    <row r="730">
      <c r="I730" s="4" t="n"/>
      <c r="J730" s="4" t="n"/>
      <c r="K730" s="4" t="n"/>
      <c r="L730" s="5" t="n"/>
      <c r="M730" s="5" t="n"/>
      <c r="N730" s="5">
        <f>IF(SUM(L730:M730)&gt;0, SUM(L730:M730), "")</f>
        <v/>
      </c>
      <c r="O730" s="5">
        <f>IF(A730&lt;&gt;"", SUMIFS(Dépenses!$K:$K, Dépenses!$B:$B, A730, Dépenses!$C:$C, "CAPEX"), "")</f>
        <v/>
      </c>
      <c r="P730" s="5">
        <f>IF(A730&lt;&gt;"", SUMIFS(Dépenses!$K:$K, Dépenses!$B:$B, A730, Dépenses!$C:$C, "CAPEX", Dépenses!$L:$L, "Payé"), "")</f>
        <v/>
      </c>
      <c r="Q730" s="5">
        <f>IF(A730&lt;&gt;"", SUMIFS(Dépenses!$K:$K, Dépenses!$B:$B, A730, Dépenses!$C:$C, "OPEX"), "")</f>
        <v/>
      </c>
      <c r="R730" s="5">
        <f>IF(A730&lt;&gt;"", SUMIFS(Dépenses!$K:$K, Dépenses!$B:$B, A730, Dépenses!$C:$C, "OPEX", Dépenses!$L:$L, "Payé"), "")</f>
        <v/>
      </c>
      <c r="S730" s="5">
        <f>IF(SUM(O730,Q730)&gt;0, SUM(O730,Q730), "")</f>
        <v/>
      </c>
      <c r="T730" s="5">
        <f>IF(SUM(P730,R730)&gt;0, SUM(P730,R730), "")</f>
        <v/>
      </c>
      <c r="U730" s="5">
        <f>IF(N730&gt;0, S730-N730, "")</f>
        <v/>
      </c>
      <c r="V730" s="6">
        <f>IF(N730&gt;0, S730/N730, "")</f>
        <v/>
      </c>
      <c r="Y730" s="5" t="n"/>
      <c r="Z730" s="7">
        <f>IF(AND(Y730&gt;0,N730&gt;0), Y730/N730, "")</f>
        <v/>
      </c>
      <c r="AA730" s="7">
        <f>IF(AND(Y730&gt;0,N730&gt;0), N730/(Y730/12), "")</f>
        <v/>
      </c>
      <c r="AB730" s="5">
        <f>IF(N730&gt;0, MAX(N730-S730, 0), "")</f>
        <v/>
      </c>
      <c r="AC730" s="5">
        <f>IF(S730&gt;0, MAX(S730-T730, 0), "")</f>
        <v/>
      </c>
      <c r="AD730">
        <f>IF(V730="", "", IF(V730&gt;1, "Dépassement", IF(V730&gt;=0.9, "À surveiller", "OK")))</f>
        <v/>
      </c>
    </row>
    <row r="731">
      <c r="I731" s="4" t="n"/>
      <c r="J731" s="4" t="n"/>
      <c r="K731" s="4" t="n"/>
      <c r="L731" s="5" t="n"/>
      <c r="M731" s="5" t="n"/>
      <c r="N731" s="5">
        <f>IF(SUM(L731:M731)&gt;0, SUM(L731:M731), "")</f>
        <v/>
      </c>
      <c r="O731" s="5">
        <f>IF(A731&lt;&gt;"", SUMIFS(Dépenses!$K:$K, Dépenses!$B:$B, A731, Dépenses!$C:$C, "CAPEX"), "")</f>
        <v/>
      </c>
      <c r="P731" s="5">
        <f>IF(A731&lt;&gt;"", SUMIFS(Dépenses!$K:$K, Dépenses!$B:$B, A731, Dépenses!$C:$C, "CAPEX", Dépenses!$L:$L, "Payé"), "")</f>
        <v/>
      </c>
      <c r="Q731" s="5">
        <f>IF(A731&lt;&gt;"", SUMIFS(Dépenses!$K:$K, Dépenses!$B:$B, A731, Dépenses!$C:$C, "OPEX"), "")</f>
        <v/>
      </c>
      <c r="R731" s="5">
        <f>IF(A731&lt;&gt;"", SUMIFS(Dépenses!$K:$K, Dépenses!$B:$B, A731, Dépenses!$C:$C, "OPEX", Dépenses!$L:$L, "Payé"), "")</f>
        <v/>
      </c>
      <c r="S731" s="5">
        <f>IF(SUM(O731,Q731)&gt;0, SUM(O731,Q731), "")</f>
        <v/>
      </c>
      <c r="T731" s="5">
        <f>IF(SUM(P731,R731)&gt;0, SUM(P731,R731), "")</f>
        <v/>
      </c>
      <c r="U731" s="5">
        <f>IF(N731&gt;0, S731-N731, "")</f>
        <v/>
      </c>
      <c r="V731" s="6">
        <f>IF(N731&gt;0, S731/N731, "")</f>
        <v/>
      </c>
      <c r="Y731" s="5" t="n"/>
      <c r="Z731" s="7">
        <f>IF(AND(Y731&gt;0,N731&gt;0), Y731/N731, "")</f>
        <v/>
      </c>
      <c r="AA731" s="7">
        <f>IF(AND(Y731&gt;0,N731&gt;0), N731/(Y731/12), "")</f>
        <v/>
      </c>
      <c r="AB731" s="5">
        <f>IF(N731&gt;0, MAX(N731-S731, 0), "")</f>
        <v/>
      </c>
      <c r="AC731" s="5">
        <f>IF(S731&gt;0, MAX(S731-T731, 0), "")</f>
        <v/>
      </c>
      <c r="AD731">
        <f>IF(V731="", "", IF(V731&gt;1, "Dépassement", IF(V731&gt;=0.9, "À surveiller", "OK")))</f>
        <v/>
      </c>
    </row>
    <row r="732">
      <c r="I732" s="4" t="n"/>
      <c r="J732" s="4" t="n"/>
      <c r="K732" s="4" t="n"/>
      <c r="L732" s="5" t="n"/>
      <c r="M732" s="5" t="n"/>
      <c r="N732" s="5">
        <f>IF(SUM(L732:M732)&gt;0, SUM(L732:M732), "")</f>
        <v/>
      </c>
      <c r="O732" s="5">
        <f>IF(A732&lt;&gt;"", SUMIFS(Dépenses!$K:$K, Dépenses!$B:$B, A732, Dépenses!$C:$C, "CAPEX"), "")</f>
        <v/>
      </c>
      <c r="P732" s="5">
        <f>IF(A732&lt;&gt;"", SUMIFS(Dépenses!$K:$K, Dépenses!$B:$B, A732, Dépenses!$C:$C, "CAPEX", Dépenses!$L:$L, "Payé"), "")</f>
        <v/>
      </c>
      <c r="Q732" s="5">
        <f>IF(A732&lt;&gt;"", SUMIFS(Dépenses!$K:$K, Dépenses!$B:$B, A732, Dépenses!$C:$C, "OPEX"), "")</f>
        <v/>
      </c>
      <c r="R732" s="5">
        <f>IF(A732&lt;&gt;"", SUMIFS(Dépenses!$K:$K, Dépenses!$B:$B, A732, Dépenses!$C:$C, "OPEX", Dépenses!$L:$L, "Payé"), "")</f>
        <v/>
      </c>
      <c r="S732" s="5">
        <f>IF(SUM(O732,Q732)&gt;0, SUM(O732,Q732), "")</f>
        <v/>
      </c>
      <c r="T732" s="5">
        <f>IF(SUM(P732,R732)&gt;0, SUM(P732,R732), "")</f>
        <v/>
      </c>
      <c r="U732" s="5">
        <f>IF(N732&gt;0, S732-N732, "")</f>
        <v/>
      </c>
      <c r="V732" s="6">
        <f>IF(N732&gt;0, S732/N732, "")</f>
        <v/>
      </c>
      <c r="Y732" s="5" t="n"/>
      <c r="Z732" s="7">
        <f>IF(AND(Y732&gt;0,N732&gt;0), Y732/N732, "")</f>
        <v/>
      </c>
      <c r="AA732" s="7">
        <f>IF(AND(Y732&gt;0,N732&gt;0), N732/(Y732/12), "")</f>
        <v/>
      </c>
      <c r="AB732" s="5">
        <f>IF(N732&gt;0, MAX(N732-S732, 0), "")</f>
        <v/>
      </c>
      <c r="AC732" s="5">
        <f>IF(S732&gt;0, MAX(S732-T732, 0), "")</f>
        <v/>
      </c>
      <c r="AD732">
        <f>IF(V732="", "", IF(V732&gt;1, "Dépassement", IF(V732&gt;=0.9, "À surveiller", "OK")))</f>
        <v/>
      </c>
    </row>
    <row r="733">
      <c r="I733" s="4" t="n"/>
      <c r="J733" s="4" t="n"/>
      <c r="K733" s="4" t="n"/>
      <c r="L733" s="5" t="n"/>
      <c r="M733" s="5" t="n"/>
      <c r="N733" s="5">
        <f>IF(SUM(L733:M733)&gt;0, SUM(L733:M733), "")</f>
        <v/>
      </c>
      <c r="O733" s="5">
        <f>IF(A733&lt;&gt;"", SUMIFS(Dépenses!$K:$K, Dépenses!$B:$B, A733, Dépenses!$C:$C, "CAPEX"), "")</f>
        <v/>
      </c>
      <c r="P733" s="5">
        <f>IF(A733&lt;&gt;"", SUMIFS(Dépenses!$K:$K, Dépenses!$B:$B, A733, Dépenses!$C:$C, "CAPEX", Dépenses!$L:$L, "Payé"), "")</f>
        <v/>
      </c>
      <c r="Q733" s="5">
        <f>IF(A733&lt;&gt;"", SUMIFS(Dépenses!$K:$K, Dépenses!$B:$B, A733, Dépenses!$C:$C, "OPEX"), "")</f>
        <v/>
      </c>
      <c r="R733" s="5">
        <f>IF(A733&lt;&gt;"", SUMIFS(Dépenses!$K:$K, Dépenses!$B:$B, A733, Dépenses!$C:$C, "OPEX", Dépenses!$L:$L, "Payé"), "")</f>
        <v/>
      </c>
      <c r="S733" s="5">
        <f>IF(SUM(O733,Q733)&gt;0, SUM(O733,Q733), "")</f>
        <v/>
      </c>
      <c r="T733" s="5">
        <f>IF(SUM(P733,R733)&gt;0, SUM(P733,R733), "")</f>
        <v/>
      </c>
      <c r="U733" s="5">
        <f>IF(N733&gt;0, S733-N733, "")</f>
        <v/>
      </c>
      <c r="V733" s="6">
        <f>IF(N733&gt;0, S733/N733, "")</f>
        <v/>
      </c>
      <c r="Y733" s="5" t="n"/>
      <c r="Z733" s="7">
        <f>IF(AND(Y733&gt;0,N733&gt;0), Y733/N733, "")</f>
        <v/>
      </c>
      <c r="AA733" s="7">
        <f>IF(AND(Y733&gt;0,N733&gt;0), N733/(Y733/12), "")</f>
        <v/>
      </c>
      <c r="AB733" s="5">
        <f>IF(N733&gt;0, MAX(N733-S733, 0), "")</f>
        <v/>
      </c>
      <c r="AC733" s="5">
        <f>IF(S733&gt;0, MAX(S733-T733, 0), "")</f>
        <v/>
      </c>
      <c r="AD733">
        <f>IF(V733="", "", IF(V733&gt;1, "Dépassement", IF(V733&gt;=0.9, "À surveiller", "OK")))</f>
        <v/>
      </c>
    </row>
    <row r="734">
      <c r="I734" s="4" t="n"/>
      <c r="J734" s="4" t="n"/>
      <c r="K734" s="4" t="n"/>
      <c r="L734" s="5" t="n"/>
      <c r="M734" s="5" t="n"/>
      <c r="N734" s="5">
        <f>IF(SUM(L734:M734)&gt;0, SUM(L734:M734), "")</f>
        <v/>
      </c>
      <c r="O734" s="5">
        <f>IF(A734&lt;&gt;"", SUMIFS(Dépenses!$K:$K, Dépenses!$B:$B, A734, Dépenses!$C:$C, "CAPEX"), "")</f>
        <v/>
      </c>
      <c r="P734" s="5">
        <f>IF(A734&lt;&gt;"", SUMIFS(Dépenses!$K:$K, Dépenses!$B:$B, A734, Dépenses!$C:$C, "CAPEX", Dépenses!$L:$L, "Payé"), "")</f>
        <v/>
      </c>
      <c r="Q734" s="5">
        <f>IF(A734&lt;&gt;"", SUMIFS(Dépenses!$K:$K, Dépenses!$B:$B, A734, Dépenses!$C:$C, "OPEX"), "")</f>
        <v/>
      </c>
      <c r="R734" s="5">
        <f>IF(A734&lt;&gt;"", SUMIFS(Dépenses!$K:$K, Dépenses!$B:$B, A734, Dépenses!$C:$C, "OPEX", Dépenses!$L:$L, "Payé"), "")</f>
        <v/>
      </c>
      <c r="S734" s="5">
        <f>IF(SUM(O734,Q734)&gt;0, SUM(O734,Q734), "")</f>
        <v/>
      </c>
      <c r="T734" s="5">
        <f>IF(SUM(P734,R734)&gt;0, SUM(P734,R734), "")</f>
        <v/>
      </c>
      <c r="U734" s="5">
        <f>IF(N734&gt;0, S734-N734, "")</f>
        <v/>
      </c>
      <c r="V734" s="6">
        <f>IF(N734&gt;0, S734/N734, "")</f>
        <v/>
      </c>
      <c r="Y734" s="5" t="n"/>
      <c r="Z734" s="7">
        <f>IF(AND(Y734&gt;0,N734&gt;0), Y734/N734, "")</f>
        <v/>
      </c>
      <c r="AA734" s="7">
        <f>IF(AND(Y734&gt;0,N734&gt;0), N734/(Y734/12), "")</f>
        <v/>
      </c>
      <c r="AB734" s="5">
        <f>IF(N734&gt;0, MAX(N734-S734, 0), "")</f>
        <v/>
      </c>
      <c r="AC734" s="5">
        <f>IF(S734&gt;0, MAX(S734-T734, 0), "")</f>
        <v/>
      </c>
      <c r="AD734">
        <f>IF(V734="", "", IF(V734&gt;1, "Dépassement", IF(V734&gt;=0.9, "À surveiller", "OK")))</f>
        <v/>
      </c>
    </row>
    <row r="735">
      <c r="I735" s="4" t="n"/>
      <c r="J735" s="4" t="n"/>
      <c r="K735" s="4" t="n"/>
      <c r="L735" s="5" t="n"/>
      <c r="M735" s="5" t="n"/>
      <c r="N735" s="5">
        <f>IF(SUM(L735:M735)&gt;0, SUM(L735:M735), "")</f>
        <v/>
      </c>
      <c r="O735" s="5">
        <f>IF(A735&lt;&gt;"", SUMIFS(Dépenses!$K:$K, Dépenses!$B:$B, A735, Dépenses!$C:$C, "CAPEX"), "")</f>
        <v/>
      </c>
      <c r="P735" s="5">
        <f>IF(A735&lt;&gt;"", SUMIFS(Dépenses!$K:$K, Dépenses!$B:$B, A735, Dépenses!$C:$C, "CAPEX", Dépenses!$L:$L, "Payé"), "")</f>
        <v/>
      </c>
      <c r="Q735" s="5">
        <f>IF(A735&lt;&gt;"", SUMIFS(Dépenses!$K:$K, Dépenses!$B:$B, A735, Dépenses!$C:$C, "OPEX"), "")</f>
        <v/>
      </c>
      <c r="R735" s="5">
        <f>IF(A735&lt;&gt;"", SUMIFS(Dépenses!$K:$K, Dépenses!$B:$B, A735, Dépenses!$C:$C, "OPEX", Dépenses!$L:$L, "Payé"), "")</f>
        <v/>
      </c>
      <c r="S735" s="5">
        <f>IF(SUM(O735,Q735)&gt;0, SUM(O735,Q735), "")</f>
        <v/>
      </c>
      <c r="T735" s="5">
        <f>IF(SUM(P735,R735)&gt;0, SUM(P735,R735), "")</f>
        <v/>
      </c>
      <c r="U735" s="5">
        <f>IF(N735&gt;0, S735-N735, "")</f>
        <v/>
      </c>
      <c r="V735" s="6">
        <f>IF(N735&gt;0, S735/N735, "")</f>
        <v/>
      </c>
      <c r="Y735" s="5" t="n"/>
      <c r="Z735" s="7">
        <f>IF(AND(Y735&gt;0,N735&gt;0), Y735/N735, "")</f>
        <v/>
      </c>
      <c r="AA735" s="7">
        <f>IF(AND(Y735&gt;0,N735&gt;0), N735/(Y735/12), "")</f>
        <v/>
      </c>
      <c r="AB735" s="5">
        <f>IF(N735&gt;0, MAX(N735-S735, 0), "")</f>
        <v/>
      </c>
      <c r="AC735" s="5">
        <f>IF(S735&gt;0, MAX(S735-T735, 0), "")</f>
        <v/>
      </c>
      <c r="AD735">
        <f>IF(V735="", "", IF(V735&gt;1, "Dépassement", IF(V735&gt;=0.9, "À surveiller", "OK")))</f>
        <v/>
      </c>
    </row>
    <row r="736">
      <c r="I736" s="4" t="n"/>
      <c r="J736" s="4" t="n"/>
      <c r="K736" s="4" t="n"/>
      <c r="L736" s="5" t="n"/>
      <c r="M736" s="5" t="n"/>
      <c r="N736" s="5">
        <f>IF(SUM(L736:M736)&gt;0, SUM(L736:M736), "")</f>
        <v/>
      </c>
      <c r="O736" s="5">
        <f>IF(A736&lt;&gt;"", SUMIFS(Dépenses!$K:$K, Dépenses!$B:$B, A736, Dépenses!$C:$C, "CAPEX"), "")</f>
        <v/>
      </c>
      <c r="P736" s="5">
        <f>IF(A736&lt;&gt;"", SUMIFS(Dépenses!$K:$K, Dépenses!$B:$B, A736, Dépenses!$C:$C, "CAPEX", Dépenses!$L:$L, "Payé"), "")</f>
        <v/>
      </c>
      <c r="Q736" s="5">
        <f>IF(A736&lt;&gt;"", SUMIFS(Dépenses!$K:$K, Dépenses!$B:$B, A736, Dépenses!$C:$C, "OPEX"), "")</f>
        <v/>
      </c>
      <c r="R736" s="5">
        <f>IF(A736&lt;&gt;"", SUMIFS(Dépenses!$K:$K, Dépenses!$B:$B, A736, Dépenses!$C:$C, "OPEX", Dépenses!$L:$L, "Payé"), "")</f>
        <v/>
      </c>
      <c r="S736" s="5">
        <f>IF(SUM(O736,Q736)&gt;0, SUM(O736,Q736), "")</f>
        <v/>
      </c>
      <c r="T736" s="5">
        <f>IF(SUM(P736,R736)&gt;0, SUM(P736,R736), "")</f>
        <v/>
      </c>
      <c r="U736" s="5">
        <f>IF(N736&gt;0, S736-N736, "")</f>
        <v/>
      </c>
      <c r="V736" s="6">
        <f>IF(N736&gt;0, S736/N736, "")</f>
        <v/>
      </c>
      <c r="Y736" s="5" t="n"/>
      <c r="Z736" s="7">
        <f>IF(AND(Y736&gt;0,N736&gt;0), Y736/N736, "")</f>
        <v/>
      </c>
      <c r="AA736" s="7">
        <f>IF(AND(Y736&gt;0,N736&gt;0), N736/(Y736/12), "")</f>
        <v/>
      </c>
      <c r="AB736" s="5">
        <f>IF(N736&gt;0, MAX(N736-S736, 0), "")</f>
        <v/>
      </c>
      <c r="AC736" s="5">
        <f>IF(S736&gt;0, MAX(S736-T736, 0), "")</f>
        <v/>
      </c>
      <c r="AD736">
        <f>IF(V736="", "", IF(V736&gt;1, "Dépassement", IF(V736&gt;=0.9, "À surveiller", "OK")))</f>
        <v/>
      </c>
    </row>
    <row r="737">
      <c r="I737" s="4" t="n"/>
      <c r="J737" s="4" t="n"/>
      <c r="K737" s="4" t="n"/>
      <c r="L737" s="5" t="n"/>
      <c r="M737" s="5" t="n"/>
      <c r="N737" s="5">
        <f>IF(SUM(L737:M737)&gt;0, SUM(L737:M737), "")</f>
        <v/>
      </c>
      <c r="O737" s="5">
        <f>IF(A737&lt;&gt;"", SUMIFS(Dépenses!$K:$K, Dépenses!$B:$B, A737, Dépenses!$C:$C, "CAPEX"), "")</f>
        <v/>
      </c>
      <c r="P737" s="5">
        <f>IF(A737&lt;&gt;"", SUMIFS(Dépenses!$K:$K, Dépenses!$B:$B, A737, Dépenses!$C:$C, "CAPEX", Dépenses!$L:$L, "Payé"), "")</f>
        <v/>
      </c>
      <c r="Q737" s="5">
        <f>IF(A737&lt;&gt;"", SUMIFS(Dépenses!$K:$K, Dépenses!$B:$B, A737, Dépenses!$C:$C, "OPEX"), "")</f>
        <v/>
      </c>
      <c r="R737" s="5">
        <f>IF(A737&lt;&gt;"", SUMIFS(Dépenses!$K:$K, Dépenses!$B:$B, A737, Dépenses!$C:$C, "OPEX", Dépenses!$L:$L, "Payé"), "")</f>
        <v/>
      </c>
      <c r="S737" s="5">
        <f>IF(SUM(O737,Q737)&gt;0, SUM(O737,Q737), "")</f>
        <v/>
      </c>
      <c r="T737" s="5">
        <f>IF(SUM(P737,R737)&gt;0, SUM(P737,R737), "")</f>
        <v/>
      </c>
      <c r="U737" s="5">
        <f>IF(N737&gt;0, S737-N737, "")</f>
        <v/>
      </c>
      <c r="V737" s="6">
        <f>IF(N737&gt;0, S737/N737, "")</f>
        <v/>
      </c>
      <c r="Y737" s="5" t="n"/>
      <c r="Z737" s="7">
        <f>IF(AND(Y737&gt;0,N737&gt;0), Y737/N737, "")</f>
        <v/>
      </c>
      <c r="AA737" s="7">
        <f>IF(AND(Y737&gt;0,N737&gt;0), N737/(Y737/12), "")</f>
        <v/>
      </c>
      <c r="AB737" s="5">
        <f>IF(N737&gt;0, MAX(N737-S737, 0), "")</f>
        <v/>
      </c>
      <c r="AC737" s="5">
        <f>IF(S737&gt;0, MAX(S737-T737, 0), "")</f>
        <v/>
      </c>
      <c r="AD737">
        <f>IF(V737="", "", IF(V737&gt;1, "Dépassement", IF(V737&gt;=0.9, "À surveiller", "OK")))</f>
        <v/>
      </c>
    </row>
    <row r="738">
      <c r="I738" s="4" t="n"/>
      <c r="J738" s="4" t="n"/>
      <c r="K738" s="4" t="n"/>
      <c r="L738" s="5" t="n"/>
      <c r="M738" s="5" t="n"/>
      <c r="N738" s="5">
        <f>IF(SUM(L738:M738)&gt;0, SUM(L738:M738), "")</f>
        <v/>
      </c>
      <c r="O738" s="5">
        <f>IF(A738&lt;&gt;"", SUMIFS(Dépenses!$K:$K, Dépenses!$B:$B, A738, Dépenses!$C:$C, "CAPEX"), "")</f>
        <v/>
      </c>
      <c r="P738" s="5">
        <f>IF(A738&lt;&gt;"", SUMIFS(Dépenses!$K:$K, Dépenses!$B:$B, A738, Dépenses!$C:$C, "CAPEX", Dépenses!$L:$L, "Payé"), "")</f>
        <v/>
      </c>
      <c r="Q738" s="5">
        <f>IF(A738&lt;&gt;"", SUMIFS(Dépenses!$K:$K, Dépenses!$B:$B, A738, Dépenses!$C:$C, "OPEX"), "")</f>
        <v/>
      </c>
      <c r="R738" s="5">
        <f>IF(A738&lt;&gt;"", SUMIFS(Dépenses!$K:$K, Dépenses!$B:$B, A738, Dépenses!$C:$C, "OPEX", Dépenses!$L:$L, "Payé"), "")</f>
        <v/>
      </c>
      <c r="S738" s="5">
        <f>IF(SUM(O738,Q738)&gt;0, SUM(O738,Q738), "")</f>
        <v/>
      </c>
      <c r="T738" s="5">
        <f>IF(SUM(P738,R738)&gt;0, SUM(P738,R738), "")</f>
        <v/>
      </c>
      <c r="U738" s="5">
        <f>IF(N738&gt;0, S738-N738, "")</f>
        <v/>
      </c>
      <c r="V738" s="6">
        <f>IF(N738&gt;0, S738/N738, "")</f>
        <v/>
      </c>
      <c r="Y738" s="5" t="n"/>
      <c r="Z738" s="7">
        <f>IF(AND(Y738&gt;0,N738&gt;0), Y738/N738, "")</f>
        <v/>
      </c>
      <c r="AA738" s="7">
        <f>IF(AND(Y738&gt;0,N738&gt;0), N738/(Y738/12), "")</f>
        <v/>
      </c>
      <c r="AB738" s="5">
        <f>IF(N738&gt;0, MAX(N738-S738, 0), "")</f>
        <v/>
      </c>
      <c r="AC738" s="5">
        <f>IF(S738&gt;0, MAX(S738-T738, 0), "")</f>
        <v/>
      </c>
      <c r="AD738">
        <f>IF(V738="", "", IF(V738&gt;1, "Dépassement", IF(V738&gt;=0.9, "À surveiller", "OK")))</f>
        <v/>
      </c>
    </row>
    <row r="739">
      <c r="I739" s="4" t="n"/>
      <c r="J739" s="4" t="n"/>
      <c r="K739" s="4" t="n"/>
      <c r="L739" s="5" t="n"/>
      <c r="M739" s="5" t="n"/>
      <c r="N739" s="5">
        <f>IF(SUM(L739:M739)&gt;0, SUM(L739:M739), "")</f>
        <v/>
      </c>
      <c r="O739" s="5">
        <f>IF(A739&lt;&gt;"", SUMIFS(Dépenses!$K:$K, Dépenses!$B:$B, A739, Dépenses!$C:$C, "CAPEX"), "")</f>
        <v/>
      </c>
      <c r="P739" s="5">
        <f>IF(A739&lt;&gt;"", SUMIFS(Dépenses!$K:$K, Dépenses!$B:$B, A739, Dépenses!$C:$C, "CAPEX", Dépenses!$L:$L, "Payé"), "")</f>
        <v/>
      </c>
      <c r="Q739" s="5">
        <f>IF(A739&lt;&gt;"", SUMIFS(Dépenses!$K:$K, Dépenses!$B:$B, A739, Dépenses!$C:$C, "OPEX"), "")</f>
        <v/>
      </c>
      <c r="R739" s="5">
        <f>IF(A739&lt;&gt;"", SUMIFS(Dépenses!$K:$K, Dépenses!$B:$B, A739, Dépenses!$C:$C, "OPEX", Dépenses!$L:$L, "Payé"), "")</f>
        <v/>
      </c>
      <c r="S739" s="5">
        <f>IF(SUM(O739,Q739)&gt;0, SUM(O739,Q739), "")</f>
        <v/>
      </c>
      <c r="T739" s="5">
        <f>IF(SUM(P739,R739)&gt;0, SUM(P739,R739), "")</f>
        <v/>
      </c>
      <c r="U739" s="5">
        <f>IF(N739&gt;0, S739-N739, "")</f>
        <v/>
      </c>
      <c r="V739" s="6">
        <f>IF(N739&gt;0, S739/N739, "")</f>
        <v/>
      </c>
      <c r="Y739" s="5" t="n"/>
      <c r="Z739" s="7">
        <f>IF(AND(Y739&gt;0,N739&gt;0), Y739/N739, "")</f>
        <v/>
      </c>
      <c r="AA739" s="7">
        <f>IF(AND(Y739&gt;0,N739&gt;0), N739/(Y739/12), "")</f>
        <v/>
      </c>
      <c r="AB739" s="5">
        <f>IF(N739&gt;0, MAX(N739-S739, 0), "")</f>
        <v/>
      </c>
      <c r="AC739" s="5">
        <f>IF(S739&gt;0, MAX(S739-T739, 0), "")</f>
        <v/>
      </c>
      <c r="AD739">
        <f>IF(V739="", "", IF(V739&gt;1, "Dépassement", IF(V739&gt;=0.9, "À surveiller", "OK")))</f>
        <v/>
      </c>
    </row>
    <row r="740">
      <c r="I740" s="4" t="n"/>
      <c r="J740" s="4" t="n"/>
      <c r="K740" s="4" t="n"/>
      <c r="L740" s="5" t="n"/>
      <c r="M740" s="5" t="n"/>
      <c r="N740" s="5">
        <f>IF(SUM(L740:M740)&gt;0, SUM(L740:M740), "")</f>
        <v/>
      </c>
      <c r="O740" s="5">
        <f>IF(A740&lt;&gt;"", SUMIFS(Dépenses!$K:$K, Dépenses!$B:$B, A740, Dépenses!$C:$C, "CAPEX"), "")</f>
        <v/>
      </c>
      <c r="P740" s="5">
        <f>IF(A740&lt;&gt;"", SUMIFS(Dépenses!$K:$K, Dépenses!$B:$B, A740, Dépenses!$C:$C, "CAPEX", Dépenses!$L:$L, "Payé"), "")</f>
        <v/>
      </c>
      <c r="Q740" s="5">
        <f>IF(A740&lt;&gt;"", SUMIFS(Dépenses!$K:$K, Dépenses!$B:$B, A740, Dépenses!$C:$C, "OPEX"), "")</f>
        <v/>
      </c>
      <c r="R740" s="5">
        <f>IF(A740&lt;&gt;"", SUMIFS(Dépenses!$K:$K, Dépenses!$B:$B, A740, Dépenses!$C:$C, "OPEX", Dépenses!$L:$L, "Payé"), "")</f>
        <v/>
      </c>
      <c r="S740" s="5">
        <f>IF(SUM(O740,Q740)&gt;0, SUM(O740,Q740), "")</f>
        <v/>
      </c>
      <c r="T740" s="5">
        <f>IF(SUM(P740,R740)&gt;0, SUM(P740,R740), "")</f>
        <v/>
      </c>
      <c r="U740" s="5">
        <f>IF(N740&gt;0, S740-N740, "")</f>
        <v/>
      </c>
      <c r="V740" s="6">
        <f>IF(N740&gt;0, S740/N740, "")</f>
        <v/>
      </c>
      <c r="Y740" s="5" t="n"/>
      <c r="Z740" s="7">
        <f>IF(AND(Y740&gt;0,N740&gt;0), Y740/N740, "")</f>
        <v/>
      </c>
      <c r="AA740" s="7">
        <f>IF(AND(Y740&gt;0,N740&gt;0), N740/(Y740/12), "")</f>
        <v/>
      </c>
      <c r="AB740" s="5">
        <f>IF(N740&gt;0, MAX(N740-S740, 0), "")</f>
        <v/>
      </c>
      <c r="AC740" s="5">
        <f>IF(S740&gt;0, MAX(S740-T740, 0), "")</f>
        <v/>
      </c>
      <c r="AD740">
        <f>IF(V740="", "", IF(V740&gt;1, "Dépassement", IF(V740&gt;=0.9, "À surveiller", "OK")))</f>
        <v/>
      </c>
    </row>
    <row r="741">
      <c r="I741" s="4" t="n"/>
      <c r="J741" s="4" t="n"/>
      <c r="K741" s="4" t="n"/>
      <c r="L741" s="5" t="n"/>
      <c r="M741" s="5" t="n"/>
      <c r="N741" s="5">
        <f>IF(SUM(L741:M741)&gt;0, SUM(L741:M741), "")</f>
        <v/>
      </c>
      <c r="O741" s="5">
        <f>IF(A741&lt;&gt;"", SUMIFS(Dépenses!$K:$K, Dépenses!$B:$B, A741, Dépenses!$C:$C, "CAPEX"), "")</f>
        <v/>
      </c>
      <c r="P741" s="5">
        <f>IF(A741&lt;&gt;"", SUMIFS(Dépenses!$K:$K, Dépenses!$B:$B, A741, Dépenses!$C:$C, "CAPEX", Dépenses!$L:$L, "Payé"), "")</f>
        <v/>
      </c>
      <c r="Q741" s="5">
        <f>IF(A741&lt;&gt;"", SUMIFS(Dépenses!$K:$K, Dépenses!$B:$B, A741, Dépenses!$C:$C, "OPEX"), "")</f>
        <v/>
      </c>
      <c r="R741" s="5">
        <f>IF(A741&lt;&gt;"", SUMIFS(Dépenses!$K:$K, Dépenses!$B:$B, A741, Dépenses!$C:$C, "OPEX", Dépenses!$L:$L, "Payé"), "")</f>
        <v/>
      </c>
      <c r="S741" s="5">
        <f>IF(SUM(O741,Q741)&gt;0, SUM(O741,Q741), "")</f>
        <v/>
      </c>
      <c r="T741" s="5">
        <f>IF(SUM(P741,R741)&gt;0, SUM(P741,R741), "")</f>
        <v/>
      </c>
      <c r="U741" s="5">
        <f>IF(N741&gt;0, S741-N741, "")</f>
        <v/>
      </c>
      <c r="V741" s="6">
        <f>IF(N741&gt;0, S741/N741, "")</f>
        <v/>
      </c>
      <c r="Y741" s="5" t="n"/>
      <c r="Z741" s="7">
        <f>IF(AND(Y741&gt;0,N741&gt;0), Y741/N741, "")</f>
        <v/>
      </c>
      <c r="AA741" s="7">
        <f>IF(AND(Y741&gt;0,N741&gt;0), N741/(Y741/12), "")</f>
        <v/>
      </c>
      <c r="AB741" s="5">
        <f>IF(N741&gt;0, MAX(N741-S741, 0), "")</f>
        <v/>
      </c>
      <c r="AC741" s="5">
        <f>IF(S741&gt;0, MAX(S741-T741, 0), "")</f>
        <v/>
      </c>
      <c r="AD741">
        <f>IF(V741="", "", IF(V741&gt;1, "Dépassement", IF(V741&gt;=0.9, "À surveiller", "OK")))</f>
        <v/>
      </c>
    </row>
    <row r="742">
      <c r="I742" s="4" t="n"/>
      <c r="J742" s="4" t="n"/>
      <c r="K742" s="4" t="n"/>
      <c r="L742" s="5" t="n"/>
      <c r="M742" s="5" t="n"/>
      <c r="N742" s="5">
        <f>IF(SUM(L742:M742)&gt;0, SUM(L742:M742), "")</f>
        <v/>
      </c>
      <c r="O742" s="5">
        <f>IF(A742&lt;&gt;"", SUMIFS(Dépenses!$K:$K, Dépenses!$B:$B, A742, Dépenses!$C:$C, "CAPEX"), "")</f>
        <v/>
      </c>
      <c r="P742" s="5">
        <f>IF(A742&lt;&gt;"", SUMIFS(Dépenses!$K:$K, Dépenses!$B:$B, A742, Dépenses!$C:$C, "CAPEX", Dépenses!$L:$L, "Payé"), "")</f>
        <v/>
      </c>
      <c r="Q742" s="5">
        <f>IF(A742&lt;&gt;"", SUMIFS(Dépenses!$K:$K, Dépenses!$B:$B, A742, Dépenses!$C:$C, "OPEX"), "")</f>
        <v/>
      </c>
      <c r="R742" s="5">
        <f>IF(A742&lt;&gt;"", SUMIFS(Dépenses!$K:$K, Dépenses!$B:$B, A742, Dépenses!$C:$C, "OPEX", Dépenses!$L:$L, "Payé"), "")</f>
        <v/>
      </c>
      <c r="S742" s="5">
        <f>IF(SUM(O742,Q742)&gt;0, SUM(O742,Q742), "")</f>
        <v/>
      </c>
      <c r="T742" s="5">
        <f>IF(SUM(P742,R742)&gt;0, SUM(P742,R742), "")</f>
        <v/>
      </c>
      <c r="U742" s="5">
        <f>IF(N742&gt;0, S742-N742, "")</f>
        <v/>
      </c>
      <c r="V742" s="6">
        <f>IF(N742&gt;0, S742/N742, "")</f>
        <v/>
      </c>
      <c r="Y742" s="5" t="n"/>
      <c r="Z742" s="7">
        <f>IF(AND(Y742&gt;0,N742&gt;0), Y742/N742, "")</f>
        <v/>
      </c>
      <c r="AA742" s="7">
        <f>IF(AND(Y742&gt;0,N742&gt;0), N742/(Y742/12), "")</f>
        <v/>
      </c>
      <c r="AB742" s="5">
        <f>IF(N742&gt;0, MAX(N742-S742, 0), "")</f>
        <v/>
      </c>
      <c r="AC742" s="5">
        <f>IF(S742&gt;0, MAX(S742-T742, 0), "")</f>
        <v/>
      </c>
      <c r="AD742">
        <f>IF(V742="", "", IF(V742&gt;1, "Dépassement", IF(V742&gt;=0.9, "À surveiller", "OK")))</f>
        <v/>
      </c>
    </row>
    <row r="743">
      <c r="I743" s="4" t="n"/>
      <c r="J743" s="4" t="n"/>
      <c r="K743" s="4" t="n"/>
      <c r="L743" s="5" t="n"/>
      <c r="M743" s="5" t="n"/>
      <c r="N743" s="5">
        <f>IF(SUM(L743:M743)&gt;0, SUM(L743:M743), "")</f>
        <v/>
      </c>
      <c r="O743" s="5">
        <f>IF(A743&lt;&gt;"", SUMIFS(Dépenses!$K:$K, Dépenses!$B:$B, A743, Dépenses!$C:$C, "CAPEX"), "")</f>
        <v/>
      </c>
      <c r="P743" s="5">
        <f>IF(A743&lt;&gt;"", SUMIFS(Dépenses!$K:$K, Dépenses!$B:$B, A743, Dépenses!$C:$C, "CAPEX", Dépenses!$L:$L, "Payé"), "")</f>
        <v/>
      </c>
      <c r="Q743" s="5">
        <f>IF(A743&lt;&gt;"", SUMIFS(Dépenses!$K:$K, Dépenses!$B:$B, A743, Dépenses!$C:$C, "OPEX"), "")</f>
        <v/>
      </c>
      <c r="R743" s="5">
        <f>IF(A743&lt;&gt;"", SUMIFS(Dépenses!$K:$K, Dépenses!$B:$B, A743, Dépenses!$C:$C, "OPEX", Dépenses!$L:$L, "Payé"), "")</f>
        <v/>
      </c>
      <c r="S743" s="5">
        <f>IF(SUM(O743,Q743)&gt;0, SUM(O743,Q743), "")</f>
        <v/>
      </c>
      <c r="T743" s="5">
        <f>IF(SUM(P743,R743)&gt;0, SUM(P743,R743), "")</f>
        <v/>
      </c>
      <c r="U743" s="5">
        <f>IF(N743&gt;0, S743-N743, "")</f>
        <v/>
      </c>
      <c r="V743" s="6">
        <f>IF(N743&gt;0, S743/N743, "")</f>
        <v/>
      </c>
      <c r="Y743" s="5" t="n"/>
      <c r="Z743" s="7">
        <f>IF(AND(Y743&gt;0,N743&gt;0), Y743/N743, "")</f>
        <v/>
      </c>
      <c r="AA743" s="7">
        <f>IF(AND(Y743&gt;0,N743&gt;0), N743/(Y743/12), "")</f>
        <v/>
      </c>
      <c r="AB743" s="5">
        <f>IF(N743&gt;0, MAX(N743-S743, 0), "")</f>
        <v/>
      </c>
      <c r="AC743" s="5">
        <f>IF(S743&gt;0, MAX(S743-T743, 0), "")</f>
        <v/>
      </c>
      <c r="AD743">
        <f>IF(V743="", "", IF(V743&gt;1, "Dépassement", IF(V743&gt;=0.9, "À surveiller", "OK")))</f>
        <v/>
      </c>
    </row>
    <row r="744">
      <c r="I744" s="4" t="n"/>
      <c r="J744" s="4" t="n"/>
      <c r="K744" s="4" t="n"/>
      <c r="L744" s="5" t="n"/>
      <c r="M744" s="5" t="n"/>
      <c r="N744" s="5">
        <f>IF(SUM(L744:M744)&gt;0, SUM(L744:M744), "")</f>
        <v/>
      </c>
      <c r="O744" s="5">
        <f>IF(A744&lt;&gt;"", SUMIFS(Dépenses!$K:$K, Dépenses!$B:$B, A744, Dépenses!$C:$C, "CAPEX"), "")</f>
        <v/>
      </c>
      <c r="P744" s="5">
        <f>IF(A744&lt;&gt;"", SUMIFS(Dépenses!$K:$K, Dépenses!$B:$B, A744, Dépenses!$C:$C, "CAPEX", Dépenses!$L:$L, "Payé"), "")</f>
        <v/>
      </c>
      <c r="Q744" s="5">
        <f>IF(A744&lt;&gt;"", SUMIFS(Dépenses!$K:$K, Dépenses!$B:$B, A744, Dépenses!$C:$C, "OPEX"), "")</f>
        <v/>
      </c>
      <c r="R744" s="5">
        <f>IF(A744&lt;&gt;"", SUMIFS(Dépenses!$K:$K, Dépenses!$B:$B, A744, Dépenses!$C:$C, "OPEX", Dépenses!$L:$L, "Payé"), "")</f>
        <v/>
      </c>
      <c r="S744" s="5">
        <f>IF(SUM(O744,Q744)&gt;0, SUM(O744,Q744), "")</f>
        <v/>
      </c>
      <c r="T744" s="5">
        <f>IF(SUM(P744,R744)&gt;0, SUM(P744,R744), "")</f>
        <v/>
      </c>
      <c r="U744" s="5">
        <f>IF(N744&gt;0, S744-N744, "")</f>
        <v/>
      </c>
      <c r="V744" s="6">
        <f>IF(N744&gt;0, S744/N744, "")</f>
        <v/>
      </c>
      <c r="Y744" s="5" t="n"/>
      <c r="Z744" s="7">
        <f>IF(AND(Y744&gt;0,N744&gt;0), Y744/N744, "")</f>
        <v/>
      </c>
      <c r="AA744" s="7">
        <f>IF(AND(Y744&gt;0,N744&gt;0), N744/(Y744/12), "")</f>
        <v/>
      </c>
      <c r="AB744" s="5">
        <f>IF(N744&gt;0, MAX(N744-S744, 0), "")</f>
        <v/>
      </c>
      <c r="AC744" s="5">
        <f>IF(S744&gt;0, MAX(S744-T744, 0), "")</f>
        <v/>
      </c>
      <c r="AD744">
        <f>IF(V744="", "", IF(V744&gt;1, "Dépassement", IF(V744&gt;=0.9, "À surveiller", "OK")))</f>
        <v/>
      </c>
    </row>
    <row r="745">
      <c r="I745" s="4" t="n"/>
      <c r="J745" s="4" t="n"/>
      <c r="K745" s="4" t="n"/>
      <c r="L745" s="5" t="n"/>
      <c r="M745" s="5" t="n"/>
      <c r="N745" s="5">
        <f>IF(SUM(L745:M745)&gt;0, SUM(L745:M745), "")</f>
        <v/>
      </c>
      <c r="O745" s="5">
        <f>IF(A745&lt;&gt;"", SUMIFS(Dépenses!$K:$K, Dépenses!$B:$B, A745, Dépenses!$C:$C, "CAPEX"), "")</f>
        <v/>
      </c>
      <c r="P745" s="5">
        <f>IF(A745&lt;&gt;"", SUMIFS(Dépenses!$K:$K, Dépenses!$B:$B, A745, Dépenses!$C:$C, "CAPEX", Dépenses!$L:$L, "Payé"), "")</f>
        <v/>
      </c>
      <c r="Q745" s="5">
        <f>IF(A745&lt;&gt;"", SUMIFS(Dépenses!$K:$K, Dépenses!$B:$B, A745, Dépenses!$C:$C, "OPEX"), "")</f>
        <v/>
      </c>
      <c r="R745" s="5">
        <f>IF(A745&lt;&gt;"", SUMIFS(Dépenses!$K:$K, Dépenses!$B:$B, A745, Dépenses!$C:$C, "OPEX", Dépenses!$L:$L, "Payé"), "")</f>
        <v/>
      </c>
      <c r="S745" s="5">
        <f>IF(SUM(O745,Q745)&gt;0, SUM(O745,Q745), "")</f>
        <v/>
      </c>
      <c r="T745" s="5">
        <f>IF(SUM(P745,R745)&gt;0, SUM(P745,R745), "")</f>
        <v/>
      </c>
      <c r="U745" s="5">
        <f>IF(N745&gt;0, S745-N745, "")</f>
        <v/>
      </c>
      <c r="V745" s="6">
        <f>IF(N745&gt;0, S745/N745, "")</f>
        <v/>
      </c>
      <c r="Y745" s="5" t="n"/>
      <c r="Z745" s="7">
        <f>IF(AND(Y745&gt;0,N745&gt;0), Y745/N745, "")</f>
        <v/>
      </c>
      <c r="AA745" s="7">
        <f>IF(AND(Y745&gt;0,N745&gt;0), N745/(Y745/12), "")</f>
        <v/>
      </c>
      <c r="AB745" s="5">
        <f>IF(N745&gt;0, MAX(N745-S745, 0), "")</f>
        <v/>
      </c>
      <c r="AC745" s="5">
        <f>IF(S745&gt;0, MAX(S745-T745, 0), "")</f>
        <v/>
      </c>
      <c r="AD745">
        <f>IF(V745="", "", IF(V745&gt;1, "Dépassement", IF(V745&gt;=0.9, "À surveiller", "OK")))</f>
        <v/>
      </c>
    </row>
    <row r="746">
      <c r="I746" s="4" t="n"/>
      <c r="J746" s="4" t="n"/>
      <c r="K746" s="4" t="n"/>
      <c r="L746" s="5" t="n"/>
      <c r="M746" s="5" t="n"/>
      <c r="N746" s="5">
        <f>IF(SUM(L746:M746)&gt;0, SUM(L746:M746), "")</f>
        <v/>
      </c>
      <c r="O746" s="5">
        <f>IF(A746&lt;&gt;"", SUMIFS(Dépenses!$K:$K, Dépenses!$B:$B, A746, Dépenses!$C:$C, "CAPEX"), "")</f>
        <v/>
      </c>
      <c r="P746" s="5">
        <f>IF(A746&lt;&gt;"", SUMIFS(Dépenses!$K:$K, Dépenses!$B:$B, A746, Dépenses!$C:$C, "CAPEX", Dépenses!$L:$L, "Payé"), "")</f>
        <v/>
      </c>
      <c r="Q746" s="5">
        <f>IF(A746&lt;&gt;"", SUMIFS(Dépenses!$K:$K, Dépenses!$B:$B, A746, Dépenses!$C:$C, "OPEX"), "")</f>
        <v/>
      </c>
      <c r="R746" s="5">
        <f>IF(A746&lt;&gt;"", SUMIFS(Dépenses!$K:$K, Dépenses!$B:$B, A746, Dépenses!$C:$C, "OPEX", Dépenses!$L:$L, "Payé"), "")</f>
        <v/>
      </c>
      <c r="S746" s="5">
        <f>IF(SUM(O746,Q746)&gt;0, SUM(O746,Q746), "")</f>
        <v/>
      </c>
      <c r="T746" s="5">
        <f>IF(SUM(P746,R746)&gt;0, SUM(P746,R746), "")</f>
        <v/>
      </c>
      <c r="U746" s="5">
        <f>IF(N746&gt;0, S746-N746, "")</f>
        <v/>
      </c>
      <c r="V746" s="6">
        <f>IF(N746&gt;0, S746/N746, "")</f>
        <v/>
      </c>
      <c r="Y746" s="5" t="n"/>
      <c r="Z746" s="7">
        <f>IF(AND(Y746&gt;0,N746&gt;0), Y746/N746, "")</f>
        <v/>
      </c>
      <c r="AA746" s="7">
        <f>IF(AND(Y746&gt;0,N746&gt;0), N746/(Y746/12), "")</f>
        <v/>
      </c>
      <c r="AB746" s="5">
        <f>IF(N746&gt;0, MAX(N746-S746, 0), "")</f>
        <v/>
      </c>
      <c r="AC746" s="5">
        <f>IF(S746&gt;0, MAX(S746-T746, 0), "")</f>
        <v/>
      </c>
      <c r="AD746">
        <f>IF(V746="", "", IF(V746&gt;1, "Dépassement", IF(V746&gt;=0.9, "À surveiller", "OK")))</f>
        <v/>
      </c>
    </row>
    <row r="747">
      <c r="I747" s="4" t="n"/>
      <c r="J747" s="4" t="n"/>
      <c r="K747" s="4" t="n"/>
      <c r="L747" s="5" t="n"/>
      <c r="M747" s="5" t="n"/>
      <c r="N747" s="5">
        <f>IF(SUM(L747:M747)&gt;0, SUM(L747:M747), "")</f>
        <v/>
      </c>
      <c r="O747" s="5">
        <f>IF(A747&lt;&gt;"", SUMIFS(Dépenses!$K:$K, Dépenses!$B:$B, A747, Dépenses!$C:$C, "CAPEX"), "")</f>
        <v/>
      </c>
      <c r="P747" s="5">
        <f>IF(A747&lt;&gt;"", SUMIFS(Dépenses!$K:$K, Dépenses!$B:$B, A747, Dépenses!$C:$C, "CAPEX", Dépenses!$L:$L, "Payé"), "")</f>
        <v/>
      </c>
      <c r="Q747" s="5">
        <f>IF(A747&lt;&gt;"", SUMIFS(Dépenses!$K:$K, Dépenses!$B:$B, A747, Dépenses!$C:$C, "OPEX"), "")</f>
        <v/>
      </c>
      <c r="R747" s="5">
        <f>IF(A747&lt;&gt;"", SUMIFS(Dépenses!$K:$K, Dépenses!$B:$B, A747, Dépenses!$C:$C, "OPEX", Dépenses!$L:$L, "Payé"), "")</f>
        <v/>
      </c>
      <c r="S747" s="5">
        <f>IF(SUM(O747,Q747)&gt;0, SUM(O747,Q747), "")</f>
        <v/>
      </c>
      <c r="T747" s="5">
        <f>IF(SUM(P747,R747)&gt;0, SUM(P747,R747), "")</f>
        <v/>
      </c>
      <c r="U747" s="5">
        <f>IF(N747&gt;0, S747-N747, "")</f>
        <v/>
      </c>
      <c r="V747" s="6">
        <f>IF(N747&gt;0, S747/N747, "")</f>
        <v/>
      </c>
      <c r="Y747" s="5" t="n"/>
      <c r="Z747" s="7">
        <f>IF(AND(Y747&gt;0,N747&gt;0), Y747/N747, "")</f>
        <v/>
      </c>
      <c r="AA747" s="7">
        <f>IF(AND(Y747&gt;0,N747&gt;0), N747/(Y747/12), "")</f>
        <v/>
      </c>
      <c r="AB747" s="5">
        <f>IF(N747&gt;0, MAX(N747-S747, 0), "")</f>
        <v/>
      </c>
      <c r="AC747" s="5">
        <f>IF(S747&gt;0, MAX(S747-T747, 0), "")</f>
        <v/>
      </c>
      <c r="AD747">
        <f>IF(V747="", "", IF(V747&gt;1, "Dépassement", IF(V747&gt;=0.9, "À surveiller", "OK")))</f>
        <v/>
      </c>
    </row>
    <row r="748">
      <c r="I748" s="4" t="n"/>
      <c r="J748" s="4" t="n"/>
      <c r="K748" s="4" t="n"/>
      <c r="L748" s="5" t="n"/>
      <c r="M748" s="5" t="n"/>
      <c r="N748" s="5">
        <f>IF(SUM(L748:M748)&gt;0, SUM(L748:M748), "")</f>
        <v/>
      </c>
      <c r="O748" s="5">
        <f>IF(A748&lt;&gt;"", SUMIFS(Dépenses!$K:$K, Dépenses!$B:$B, A748, Dépenses!$C:$C, "CAPEX"), "")</f>
        <v/>
      </c>
      <c r="P748" s="5">
        <f>IF(A748&lt;&gt;"", SUMIFS(Dépenses!$K:$K, Dépenses!$B:$B, A748, Dépenses!$C:$C, "CAPEX", Dépenses!$L:$L, "Payé"), "")</f>
        <v/>
      </c>
      <c r="Q748" s="5">
        <f>IF(A748&lt;&gt;"", SUMIFS(Dépenses!$K:$K, Dépenses!$B:$B, A748, Dépenses!$C:$C, "OPEX"), "")</f>
        <v/>
      </c>
      <c r="R748" s="5">
        <f>IF(A748&lt;&gt;"", SUMIFS(Dépenses!$K:$K, Dépenses!$B:$B, A748, Dépenses!$C:$C, "OPEX", Dépenses!$L:$L, "Payé"), "")</f>
        <v/>
      </c>
      <c r="S748" s="5">
        <f>IF(SUM(O748,Q748)&gt;0, SUM(O748,Q748), "")</f>
        <v/>
      </c>
      <c r="T748" s="5">
        <f>IF(SUM(P748,R748)&gt;0, SUM(P748,R748), "")</f>
        <v/>
      </c>
      <c r="U748" s="5">
        <f>IF(N748&gt;0, S748-N748, "")</f>
        <v/>
      </c>
      <c r="V748" s="6">
        <f>IF(N748&gt;0, S748/N748, "")</f>
        <v/>
      </c>
      <c r="Y748" s="5" t="n"/>
      <c r="Z748" s="7">
        <f>IF(AND(Y748&gt;0,N748&gt;0), Y748/N748, "")</f>
        <v/>
      </c>
      <c r="AA748" s="7">
        <f>IF(AND(Y748&gt;0,N748&gt;0), N748/(Y748/12), "")</f>
        <v/>
      </c>
      <c r="AB748" s="5">
        <f>IF(N748&gt;0, MAX(N748-S748, 0), "")</f>
        <v/>
      </c>
      <c r="AC748" s="5">
        <f>IF(S748&gt;0, MAX(S748-T748, 0), "")</f>
        <v/>
      </c>
      <c r="AD748">
        <f>IF(V748="", "", IF(V748&gt;1, "Dépassement", IF(V748&gt;=0.9, "À surveiller", "OK")))</f>
        <v/>
      </c>
    </row>
    <row r="749">
      <c r="I749" s="4" t="n"/>
      <c r="J749" s="4" t="n"/>
      <c r="K749" s="4" t="n"/>
      <c r="L749" s="5" t="n"/>
      <c r="M749" s="5" t="n"/>
      <c r="N749" s="5">
        <f>IF(SUM(L749:M749)&gt;0, SUM(L749:M749), "")</f>
        <v/>
      </c>
      <c r="O749" s="5">
        <f>IF(A749&lt;&gt;"", SUMIFS(Dépenses!$K:$K, Dépenses!$B:$B, A749, Dépenses!$C:$C, "CAPEX"), "")</f>
        <v/>
      </c>
      <c r="P749" s="5">
        <f>IF(A749&lt;&gt;"", SUMIFS(Dépenses!$K:$K, Dépenses!$B:$B, A749, Dépenses!$C:$C, "CAPEX", Dépenses!$L:$L, "Payé"), "")</f>
        <v/>
      </c>
      <c r="Q749" s="5">
        <f>IF(A749&lt;&gt;"", SUMIFS(Dépenses!$K:$K, Dépenses!$B:$B, A749, Dépenses!$C:$C, "OPEX"), "")</f>
        <v/>
      </c>
      <c r="R749" s="5">
        <f>IF(A749&lt;&gt;"", SUMIFS(Dépenses!$K:$K, Dépenses!$B:$B, A749, Dépenses!$C:$C, "OPEX", Dépenses!$L:$L, "Payé"), "")</f>
        <v/>
      </c>
      <c r="S749" s="5">
        <f>IF(SUM(O749,Q749)&gt;0, SUM(O749,Q749), "")</f>
        <v/>
      </c>
      <c r="T749" s="5">
        <f>IF(SUM(P749,R749)&gt;0, SUM(P749,R749), "")</f>
        <v/>
      </c>
      <c r="U749" s="5">
        <f>IF(N749&gt;0, S749-N749, "")</f>
        <v/>
      </c>
      <c r="V749" s="6">
        <f>IF(N749&gt;0, S749/N749, "")</f>
        <v/>
      </c>
      <c r="Y749" s="5" t="n"/>
      <c r="Z749" s="7">
        <f>IF(AND(Y749&gt;0,N749&gt;0), Y749/N749, "")</f>
        <v/>
      </c>
      <c r="AA749" s="7">
        <f>IF(AND(Y749&gt;0,N749&gt;0), N749/(Y749/12), "")</f>
        <v/>
      </c>
      <c r="AB749" s="5">
        <f>IF(N749&gt;0, MAX(N749-S749, 0), "")</f>
        <v/>
      </c>
      <c r="AC749" s="5">
        <f>IF(S749&gt;0, MAX(S749-T749, 0), "")</f>
        <v/>
      </c>
      <c r="AD749">
        <f>IF(V749="", "", IF(V749&gt;1, "Dépassement", IF(V749&gt;=0.9, "À surveiller", "OK")))</f>
        <v/>
      </c>
    </row>
    <row r="750">
      <c r="I750" s="4" t="n"/>
      <c r="J750" s="4" t="n"/>
      <c r="K750" s="4" t="n"/>
      <c r="L750" s="5" t="n"/>
      <c r="M750" s="5" t="n"/>
      <c r="N750" s="5">
        <f>IF(SUM(L750:M750)&gt;0, SUM(L750:M750), "")</f>
        <v/>
      </c>
      <c r="O750" s="5">
        <f>IF(A750&lt;&gt;"", SUMIFS(Dépenses!$K:$K, Dépenses!$B:$B, A750, Dépenses!$C:$C, "CAPEX"), "")</f>
        <v/>
      </c>
      <c r="P750" s="5">
        <f>IF(A750&lt;&gt;"", SUMIFS(Dépenses!$K:$K, Dépenses!$B:$B, A750, Dépenses!$C:$C, "CAPEX", Dépenses!$L:$L, "Payé"), "")</f>
        <v/>
      </c>
      <c r="Q750" s="5">
        <f>IF(A750&lt;&gt;"", SUMIFS(Dépenses!$K:$K, Dépenses!$B:$B, A750, Dépenses!$C:$C, "OPEX"), "")</f>
        <v/>
      </c>
      <c r="R750" s="5">
        <f>IF(A750&lt;&gt;"", SUMIFS(Dépenses!$K:$K, Dépenses!$B:$B, A750, Dépenses!$C:$C, "OPEX", Dépenses!$L:$L, "Payé"), "")</f>
        <v/>
      </c>
      <c r="S750" s="5">
        <f>IF(SUM(O750,Q750)&gt;0, SUM(O750,Q750), "")</f>
        <v/>
      </c>
      <c r="T750" s="5">
        <f>IF(SUM(P750,R750)&gt;0, SUM(P750,R750), "")</f>
        <v/>
      </c>
      <c r="U750" s="5">
        <f>IF(N750&gt;0, S750-N750, "")</f>
        <v/>
      </c>
      <c r="V750" s="6">
        <f>IF(N750&gt;0, S750/N750, "")</f>
        <v/>
      </c>
      <c r="Y750" s="5" t="n"/>
      <c r="Z750" s="7">
        <f>IF(AND(Y750&gt;0,N750&gt;0), Y750/N750, "")</f>
        <v/>
      </c>
      <c r="AA750" s="7">
        <f>IF(AND(Y750&gt;0,N750&gt;0), N750/(Y750/12), "")</f>
        <v/>
      </c>
      <c r="AB750" s="5">
        <f>IF(N750&gt;0, MAX(N750-S750, 0), "")</f>
        <v/>
      </c>
      <c r="AC750" s="5">
        <f>IF(S750&gt;0, MAX(S750-T750, 0), "")</f>
        <v/>
      </c>
      <c r="AD750">
        <f>IF(V750="", "", IF(V750&gt;1, "Dépassement", IF(V750&gt;=0.9, "À surveiller", "OK")))</f>
        <v/>
      </c>
    </row>
    <row r="751">
      <c r="I751" s="4" t="n"/>
      <c r="J751" s="4" t="n"/>
      <c r="K751" s="4" t="n"/>
      <c r="L751" s="5" t="n"/>
      <c r="M751" s="5" t="n"/>
      <c r="N751" s="5">
        <f>IF(SUM(L751:M751)&gt;0, SUM(L751:M751), "")</f>
        <v/>
      </c>
      <c r="O751" s="5">
        <f>IF(A751&lt;&gt;"", SUMIFS(Dépenses!$K:$K, Dépenses!$B:$B, A751, Dépenses!$C:$C, "CAPEX"), "")</f>
        <v/>
      </c>
      <c r="P751" s="5">
        <f>IF(A751&lt;&gt;"", SUMIFS(Dépenses!$K:$K, Dépenses!$B:$B, A751, Dépenses!$C:$C, "CAPEX", Dépenses!$L:$L, "Payé"), "")</f>
        <v/>
      </c>
      <c r="Q751" s="5">
        <f>IF(A751&lt;&gt;"", SUMIFS(Dépenses!$K:$K, Dépenses!$B:$B, A751, Dépenses!$C:$C, "OPEX"), "")</f>
        <v/>
      </c>
      <c r="R751" s="5">
        <f>IF(A751&lt;&gt;"", SUMIFS(Dépenses!$K:$K, Dépenses!$B:$B, A751, Dépenses!$C:$C, "OPEX", Dépenses!$L:$L, "Payé"), "")</f>
        <v/>
      </c>
      <c r="S751" s="5">
        <f>IF(SUM(O751,Q751)&gt;0, SUM(O751,Q751), "")</f>
        <v/>
      </c>
      <c r="T751" s="5">
        <f>IF(SUM(P751,R751)&gt;0, SUM(P751,R751), "")</f>
        <v/>
      </c>
      <c r="U751" s="5">
        <f>IF(N751&gt;0, S751-N751, "")</f>
        <v/>
      </c>
      <c r="V751" s="6">
        <f>IF(N751&gt;0, S751/N751, "")</f>
        <v/>
      </c>
      <c r="Y751" s="5" t="n"/>
      <c r="Z751" s="7">
        <f>IF(AND(Y751&gt;0,N751&gt;0), Y751/N751, "")</f>
        <v/>
      </c>
      <c r="AA751" s="7">
        <f>IF(AND(Y751&gt;0,N751&gt;0), N751/(Y751/12), "")</f>
        <v/>
      </c>
      <c r="AB751" s="5">
        <f>IF(N751&gt;0, MAX(N751-S751, 0), "")</f>
        <v/>
      </c>
      <c r="AC751" s="5">
        <f>IF(S751&gt;0, MAX(S751-T751, 0), "")</f>
        <v/>
      </c>
      <c r="AD751">
        <f>IF(V751="", "", IF(V751&gt;1, "Dépassement", IF(V751&gt;=0.9, "À surveiller", "OK")))</f>
        <v/>
      </c>
    </row>
    <row r="752">
      <c r="I752" s="4" t="n"/>
      <c r="J752" s="4" t="n"/>
      <c r="K752" s="4" t="n"/>
      <c r="L752" s="5" t="n"/>
      <c r="M752" s="5" t="n"/>
      <c r="N752" s="5">
        <f>IF(SUM(L752:M752)&gt;0, SUM(L752:M752), "")</f>
        <v/>
      </c>
      <c r="O752" s="5">
        <f>IF(A752&lt;&gt;"", SUMIFS(Dépenses!$K:$K, Dépenses!$B:$B, A752, Dépenses!$C:$C, "CAPEX"), "")</f>
        <v/>
      </c>
      <c r="P752" s="5">
        <f>IF(A752&lt;&gt;"", SUMIFS(Dépenses!$K:$K, Dépenses!$B:$B, A752, Dépenses!$C:$C, "CAPEX", Dépenses!$L:$L, "Payé"), "")</f>
        <v/>
      </c>
      <c r="Q752" s="5">
        <f>IF(A752&lt;&gt;"", SUMIFS(Dépenses!$K:$K, Dépenses!$B:$B, A752, Dépenses!$C:$C, "OPEX"), "")</f>
        <v/>
      </c>
      <c r="R752" s="5">
        <f>IF(A752&lt;&gt;"", SUMIFS(Dépenses!$K:$K, Dépenses!$B:$B, A752, Dépenses!$C:$C, "OPEX", Dépenses!$L:$L, "Payé"), "")</f>
        <v/>
      </c>
      <c r="S752" s="5">
        <f>IF(SUM(O752,Q752)&gt;0, SUM(O752,Q752), "")</f>
        <v/>
      </c>
      <c r="T752" s="5">
        <f>IF(SUM(P752,R752)&gt;0, SUM(P752,R752), "")</f>
        <v/>
      </c>
      <c r="U752" s="5">
        <f>IF(N752&gt;0, S752-N752, "")</f>
        <v/>
      </c>
      <c r="V752" s="6">
        <f>IF(N752&gt;0, S752/N752, "")</f>
        <v/>
      </c>
      <c r="Y752" s="5" t="n"/>
      <c r="Z752" s="7">
        <f>IF(AND(Y752&gt;0,N752&gt;0), Y752/N752, "")</f>
        <v/>
      </c>
      <c r="AA752" s="7">
        <f>IF(AND(Y752&gt;0,N752&gt;0), N752/(Y752/12), "")</f>
        <v/>
      </c>
      <c r="AB752" s="5">
        <f>IF(N752&gt;0, MAX(N752-S752, 0), "")</f>
        <v/>
      </c>
      <c r="AC752" s="5">
        <f>IF(S752&gt;0, MAX(S752-T752, 0), "")</f>
        <v/>
      </c>
      <c r="AD752">
        <f>IF(V752="", "", IF(V752&gt;1, "Dépassement", IF(V752&gt;=0.9, "À surveiller", "OK")))</f>
        <v/>
      </c>
    </row>
    <row r="753">
      <c r="I753" s="4" t="n"/>
      <c r="J753" s="4" t="n"/>
      <c r="K753" s="4" t="n"/>
      <c r="L753" s="5" t="n"/>
      <c r="M753" s="5" t="n"/>
      <c r="N753" s="5">
        <f>IF(SUM(L753:M753)&gt;0, SUM(L753:M753), "")</f>
        <v/>
      </c>
      <c r="O753" s="5">
        <f>IF(A753&lt;&gt;"", SUMIFS(Dépenses!$K:$K, Dépenses!$B:$B, A753, Dépenses!$C:$C, "CAPEX"), "")</f>
        <v/>
      </c>
      <c r="P753" s="5">
        <f>IF(A753&lt;&gt;"", SUMIFS(Dépenses!$K:$K, Dépenses!$B:$B, A753, Dépenses!$C:$C, "CAPEX", Dépenses!$L:$L, "Payé"), "")</f>
        <v/>
      </c>
      <c r="Q753" s="5">
        <f>IF(A753&lt;&gt;"", SUMIFS(Dépenses!$K:$K, Dépenses!$B:$B, A753, Dépenses!$C:$C, "OPEX"), "")</f>
        <v/>
      </c>
      <c r="R753" s="5">
        <f>IF(A753&lt;&gt;"", SUMIFS(Dépenses!$K:$K, Dépenses!$B:$B, A753, Dépenses!$C:$C, "OPEX", Dépenses!$L:$L, "Payé"), "")</f>
        <v/>
      </c>
      <c r="S753" s="5">
        <f>IF(SUM(O753,Q753)&gt;0, SUM(O753,Q753), "")</f>
        <v/>
      </c>
      <c r="T753" s="5">
        <f>IF(SUM(P753,R753)&gt;0, SUM(P753,R753), "")</f>
        <v/>
      </c>
      <c r="U753" s="5">
        <f>IF(N753&gt;0, S753-N753, "")</f>
        <v/>
      </c>
      <c r="V753" s="6">
        <f>IF(N753&gt;0, S753/N753, "")</f>
        <v/>
      </c>
      <c r="Y753" s="5" t="n"/>
      <c r="Z753" s="7">
        <f>IF(AND(Y753&gt;0,N753&gt;0), Y753/N753, "")</f>
        <v/>
      </c>
      <c r="AA753" s="7">
        <f>IF(AND(Y753&gt;0,N753&gt;0), N753/(Y753/12), "")</f>
        <v/>
      </c>
      <c r="AB753" s="5">
        <f>IF(N753&gt;0, MAX(N753-S753, 0), "")</f>
        <v/>
      </c>
      <c r="AC753" s="5">
        <f>IF(S753&gt;0, MAX(S753-T753, 0), "")</f>
        <v/>
      </c>
      <c r="AD753">
        <f>IF(V753="", "", IF(V753&gt;1, "Dépassement", IF(V753&gt;=0.9, "À surveiller", "OK")))</f>
        <v/>
      </c>
    </row>
    <row r="754">
      <c r="I754" s="4" t="n"/>
      <c r="J754" s="4" t="n"/>
      <c r="K754" s="4" t="n"/>
      <c r="L754" s="5" t="n"/>
      <c r="M754" s="5" t="n"/>
      <c r="N754" s="5">
        <f>IF(SUM(L754:M754)&gt;0, SUM(L754:M754), "")</f>
        <v/>
      </c>
      <c r="O754" s="5">
        <f>IF(A754&lt;&gt;"", SUMIFS(Dépenses!$K:$K, Dépenses!$B:$B, A754, Dépenses!$C:$C, "CAPEX"), "")</f>
        <v/>
      </c>
      <c r="P754" s="5">
        <f>IF(A754&lt;&gt;"", SUMIFS(Dépenses!$K:$K, Dépenses!$B:$B, A754, Dépenses!$C:$C, "CAPEX", Dépenses!$L:$L, "Payé"), "")</f>
        <v/>
      </c>
      <c r="Q754" s="5">
        <f>IF(A754&lt;&gt;"", SUMIFS(Dépenses!$K:$K, Dépenses!$B:$B, A754, Dépenses!$C:$C, "OPEX"), "")</f>
        <v/>
      </c>
      <c r="R754" s="5">
        <f>IF(A754&lt;&gt;"", SUMIFS(Dépenses!$K:$K, Dépenses!$B:$B, A754, Dépenses!$C:$C, "OPEX", Dépenses!$L:$L, "Payé"), "")</f>
        <v/>
      </c>
      <c r="S754" s="5">
        <f>IF(SUM(O754,Q754)&gt;0, SUM(O754,Q754), "")</f>
        <v/>
      </c>
      <c r="T754" s="5">
        <f>IF(SUM(P754,R754)&gt;0, SUM(P754,R754), "")</f>
        <v/>
      </c>
      <c r="U754" s="5">
        <f>IF(N754&gt;0, S754-N754, "")</f>
        <v/>
      </c>
      <c r="V754" s="6">
        <f>IF(N754&gt;0, S754/N754, "")</f>
        <v/>
      </c>
      <c r="Y754" s="5" t="n"/>
      <c r="Z754" s="7">
        <f>IF(AND(Y754&gt;0,N754&gt;0), Y754/N754, "")</f>
        <v/>
      </c>
      <c r="AA754" s="7">
        <f>IF(AND(Y754&gt;0,N754&gt;0), N754/(Y754/12), "")</f>
        <v/>
      </c>
      <c r="AB754" s="5">
        <f>IF(N754&gt;0, MAX(N754-S754, 0), "")</f>
        <v/>
      </c>
      <c r="AC754" s="5">
        <f>IF(S754&gt;0, MAX(S754-T754, 0), "")</f>
        <v/>
      </c>
      <c r="AD754">
        <f>IF(V754="", "", IF(V754&gt;1, "Dépassement", IF(V754&gt;=0.9, "À surveiller", "OK")))</f>
        <v/>
      </c>
    </row>
    <row r="755">
      <c r="I755" s="4" t="n"/>
      <c r="J755" s="4" t="n"/>
      <c r="K755" s="4" t="n"/>
      <c r="L755" s="5" t="n"/>
      <c r="M755" s="5" t="n"/>
      <c r="N755" s="5">
        <f>IF(SUM(L755:M755)&gt;0, SUM(L755:M755), "")</f>
        <v/>
      </c>
      <c r="O755" s="5">
        <f>IF(A755&lt;&gt;"", SUMIFS(Dépenses!$K:$K, Dépenses!$B:$B, A755, Dépenses!$C:$C, "CAPEX"), "")</f>
        <v/>
      </c>
      <c r="P755" s="5">
        <f>IF(A755&lt;&gt;"", SUMIFS(Dépenses!$K:$K, Dépenses!$B:$B, A755, Dépenses!$C:$C, "CAPEX", Dépenses!$L:$L, "Payé"), "")</f>
        <v/>
      </c>
      <c r="Q755" s="5">
        <f>IF(A755&lt;&gt;"", SUMIFS(Dépenses!$K:$K, Dépenses!$B:$B, A755, Dépenses!$C:$C, "OPEX"), "")</f>
        <v/>
      </c>
      <c r="R755" s="5">
        <f>IF(A755&lt;&gt;"", SUMIFS(Dépenses!$K:$K, Dépenses!$B:$B, A755, Dépenses!$C:$C, "OPEX", Dépenses!$L:$L, "Payé"), "")</f>
        <v/>
      </c>
      <c r="S755" s="5">
        <f>IF(SUM(O755,Q755)&gt;0, SUM(O755,Q755), "")</f>
        <v/>
      </c>
      <c r="T755" s="5">
        <f>IF(SUM(P755,R755)&gt;0, SUM(P755,R755), "")</f>
        <v/>
      </c>
      <c r="U755" s="5">
        <f>IF(N755&gt;0, S755-N755, "")</f>
        <v/>
      </c>
      <c r="V755" s="6">
        <f>IF(N755&gt;0, S755/N755, "")</f>
        <v/>
      </c>
      <c r="Y755" s="5" t="n"/>
      <c r="Z755" s="7">
        <f>IF(AND(Y755&gt;0,N755&gt;0), Y755/N755, "")</f>
        <v/>
      </c>
      <c r="AA755" s="7">
        <f>IF(AND(Y755&gt;0,N755&gt;0), N755/(Y755/12), "")</f>
        <v/>
      </c>
      <c r="AB755" s="5">
        <f>IF(N755&gt;0, MAX(N755-S755, 0), "")</f>
        <v/>
      </c>
      <c r="AC755" s="5">
        <f>IF(S755&gt;0, MAX(S755-T755, 0), "")</f>
        <v/>
      </c>
      <c r="AD755">
        <f>IF(V755="", "", IF(V755&gt;1, "Dépassement", IF(V755&gt;=0.9, "À surveiller", "OK")))</f>
        <v/>
      </c>
    </row>
    <row r="756">
      <c r="I756" s="4" t="n"/>
      <c r="J756" s="4" t="n"/>
      <c r="K756" s="4" t="n"/>
      <c r="L756" s="5" t="n"/>
      <c r="M756" s="5" t="n"/>
      <c r="N756" s="5">
        <f>IF(SUM(L756:M756)&gt;0, SUM(L756:M756), "")</f>
        <v/>
      </c>
      <c r="O756" s="5">
        <f>IF(A756&lt;&gt;"", SUMIFS(Dépenses!$K:$K, Dépenses!$B:$B, A756, Dépenses!$C:$C, "CAPEX"), "")</f>
        <v/>
      </c>
      <c r="P756" s="5">
        <f>IF(A756&lt;&gt;"", SUMIFS(Dépenses!$K:$K, Dépenses!$B:$B, A756, Dépenses!$C:$C, "CAPEX", Dépenses!$L:$L, "Payé"), "")</f>
        <v/>
      </c>
      <c r="Q756" s="5">
        <f>IF(A756&lt;&gt;"", SUMIFS(Dépenses!$K:$K, Dépenses!$B:$B, A756, Dépenses!$C:$C, "OPEX"), "")</f>
        <v/>
      </c>
      <c r="R756" s="5">
        <f>IF(A756&lt;&gt;"", SUMIFS(Dépenses!$K:$K, Dépenses!$B:$B, A756, Dépenses!$C:$C, "OPEX", Dépenses!$L:$L, "Payé"), "")</f>
        <v/>
      </c>
      <c r="S756" s="5">
        <f>IF(SUM(O756,Q756)&gt;0, SUM(O756,Q756), "")</f>
        <v/>
      </c>
      <c r="T756" s="5">
        <f>IF(SUM(P756,R756)&gt;0, SUM(P756,R756), "")</f>
        <v/>
      </c>
      <c r="U756" s="5">
        <f>IF(N756&gt;0, S756-N756, "")</f>
        <v/>
      </c>
      <c r="V756" s="6">
        <f>IF(N756&gt;0, S756/N756, "")</f>
        <v/>
      </c>
      <c r="Y756" s="5" t="n"/>
      <c r="Z756" s="7">
        <f>IF(AND(Y756&gt;0,N756&gt;0), Y756/N756, "")</f>
        <v/>
      </c>
      <c r="AA756" s="7">
        <f>IF(AND(Y756&gt;0,N756&gt;0), N756/(Y756/12), "")</f>
        <v/>
      </c>
      <c r="AB756" s="5">
        <f>IF(N756&gt;0, MAX(N756-S756, 0), "")</f>
        <v/>
      </c>
      <c r="AC756" s="5">
        <f>IF(S756&gt;0, MAX(S756-T756, 0), "")</f>
        <v/>
      </c>
      <c r="AD756">
        <f>IF(V756="", "", IF(V756&gt;1, "Dépassement", IF(V756&gt;=0.9, "À surveiller", "OK")))</f>
        <v/>
      </c>
    </row>
    <row r="757">
      <c r="I757" s="4" t="n"/>
      <c r="J757" s="4" t="n"/>
      <c r="K757" s="4" t="n"/>
      <c r="L757" s="5" t="n"/>
      <c r="M757" s="5" t="n"/>
      <c r="N757" s="5">
        <f>IF(SUM(L757:M757)&gt;0, SUM(L757:M757), "")</f>
        <v/>
      </c>
      <c r="O757" s="5">
        <f>IF(A757&lt;&gt;"", SUMIFS(Dépenses!$K:$K, Dépenses!$B:$B, A757, Dépenses!$C:$C, "CAPEX"), "")</f>
        <v/>
      </c>
      <c r="P757" s="5">
        <f>IF(A757&lt;&gt;"", SUMIFS(Dépenses!$K:$K, Dépenses!$B:$B, A757, Dépenses!$C:$C, "CAPEX", Dépenses!$L:$L, "Payé"), "")</f>
        <v/>
      </c>
      <c r="Q757" s="5">
        <f>IF(A757&lt;&gt;"", SUMIFS(Dépenses!$K:$K, Dépenses!$B:$B, A757, Dépenses!$C:$C, "OPEX"), "")</f>
        <v/>
      </c>
      <c r="R757" s="5">
        <f>IF(A757&lt;&gt;"", SUMIFS(Dépenses!$K:$K, Dépenses!$B:$B, A757, Dépenses!$C:$C, "OPEX", Dépenses!$L:$L, "Payé"), "")</f>
        <v/>
      </c>
      <c r="S757" s="5">
        <f>IF(SUM(O757,Q757)&gt;0, SUM(O757,Q757), "")</f>
        <v/>
      </c>
      <c r="T757" s="5">
        <f>IF(SUM(P757,R757)&gt;0, SUM(P757,R757), "")</f>
        <v/>
      </c>
      <c r="U757" s="5">
        <f>IF(N757&gt;0, S757-N757, "")</f>
        <v/>
      </c>
      <c r="V757" s="6">
        <f>IF(N757&gt;0, S757/N757, "")</f>
        <v/>
      </c>
      <c r="Y757" s="5" t="n"/>
      <c r="Z757" s="7">
        <f>IF(AND(Y757&gt;0,N757&gt;0), Y757/N757, "")</f>
        <v/>
      </c>
      <c r="AA757" s="7">
        <f>IF(AND(Y757&gt;0,N757&gt;0), N757/(Y757/12), "")</f>
        <v/>
      </c>
      <c r="AB757" s="5">
        <f>IF(N757&gt;0, MAX(N757-S757, 0), "")</f>
        <v/>
      </c>
      <c r="AC757" s="5">
        <f>IF(S757&gt;0, MAX(S757-T757, 0), "")</f>
        <v/>
      </c>
      <c r="AD757">
        <f>IF(V757="", "", IF(V757&gt;1, "Dépassement", IF(V757&gt;=0.9, "À surveiller", "OK")))</f>
        <v/>
      </c>
    </row>
    <row r="758">
      <c r="I758" s="4" t="n"/>
      <c r="J758" s="4" t="n"/>
      <c r="K758" s="4" t="n"/>
      <c r="L758" s="5" t="n"/>
      <c r="M758" s="5" t="n"/>
      <c r="N758" s="5">
        <f>IF(SUM(L758:M758)&gt;0, SUM(L758:M758), "")</f>
        <v/>
      </c>
      <c r="O758" s="5">
        <f>IF(A758&lt;&gt;"", SUMIFS(Dépenses!$K:$K, Dépenses!$B:$B, A758, Dépenses!$C:$C, "CAPEX"), "")</f>
        <v/>
      </c>
      <c r="P758" s="5">
        <f>IF(A758&lt;&gt;"", SUMIFS(Dépenses!$K:$K, Dépenses!$B:$B, A758, Dépenses!$C:$C, "CAPEX", Dépenses!$L:$L, "Payé"), "")</f>
        <v/>
      </c>
      <c r="Q758" s="5">
        <f>IF(A758&lt;&gt;"", SUMIFS(Dépenses!$K:$K, Dépenses!$B:$B, A758, Dépenses!$C:$C, "OPEX"), "")</f>
        <v/>
      </c>
      <c r="R758" s="5">
        <f>IF(A758&lt;&gt;"", SUMIFS(Dépenses!$K:$K, Dépenses!$B:$B, A758, Dépenses!$C:$C, "OPEX", Dépenses!$L:$L, "Payé"), "")</f>
        <v/>
      </c>
      <c r="S758" s="5">
        <f>IF(SUM(O758,Q758)&gt;0, SUM(O758,Q758), "")</f>
        <v/>
      </c>
      <c r="T758" s="5">
        <f>IF(SUM(P758,R758)&gt;0, SUM(P758,R758), "")</f>
        <v/>
      </c>
      <c r="U758" s="5">
        <f>IF(N758&gt;0, S758-N758, "")</f>
        <v/>
      </c>
      <c r="V758" s="6">
        <f>IF(N758&gt;0, S758/N758, "")</f>
        <v/>
      </c>
      <c r="Y758" s="5" t="n"/>
      <c r="Z758" s="7">
        <f>IF(AND(Y758&gt;0,N758&gt;0), Y758/N758, "")</f>
        <v/>
      </c>
      <c r="AA758" s="7">
        <f>IF(AND(Y758&gt;0,N758&gt;0), N758/(Y758/12), "")</f>
        <v/>
      </c>
      <c r="AB758" s="5">
        <f>IF(N758&gt;0, MAX(N758-S758, 0), "")</f>
        <v/>
      </c>
      <c r="AC758" s="5">
        <f>IF(S758&gt;0, MAX(S758-T758, 0), "")</f>
        <v/>
      </c>
      <c r="AD758">
        <f>IF(V758="", "", IF(V758&gt;1, "Dépassement", IF(V758&gt;=0.9, "À surveiller", "OK")))</f>
        <v/>
      </c>
    </row>
    <row r="759">
      <c r="I759" s="4" t="n"/>
      <c r="J759" s="4" t="n"/>
      <c r="K759" s="4" t="n"/>
      <c r="L759" s="5" t="n"/>
      <c r="M759" s="5" t="n"/>
      <c r="N759" s="5">
        <f>IF(SUM(L759:M759)&gt;0, SUM(L759:M759), "")</f>
        <v/>
      </c>
      <c r="O759" s="5">
        <f>IF(A759&lt;&gt;"", SUMIFS(Dépenses!$K:$K, Dépenses!$B:$B, A759, Dépenses!$C:$C, "CAPEX"), "")</f>
        <v/>
      </c>
      <c r="P759" s="5">
        <f>IF(A759&lt;&gt;"", SUMIFS(Dépenses!$K:$K, Dépenses!$B:$B, A759, Dépenses!$C:$C, "CAPEX", Dépenses!$L:$L, "Payé"), "")</f>
        <v/>
      </c>
      <c r="Q759" s="5">
        <f>IF(A759&lt;&gt;"", SUMIFS(Dépenses!$K:$K, Dépenses!$B:$B, A759, Dépenses!$C:$C, "OPEX"), "")</f>
        <v/>
      </c>
      <c r="R759" s="5">
        <f>IF(A759&lt;&gt;"", SUMIFS(Dépenses!$K:$K, Dépenses!$B:$B, A759, Dépenses!$C:$C, "OPEX", Dépenses!$L:$L, "Payé"), "")</f>
        <v/>
      </c>
      <c r="S759" s="5">
        <f>IF(SUM(O759,Q759)&gt;0, SUM(O759,Q759), "")</f>
        <v/>
      </c>
      <c r="T759" s="5">
        <f>IF(SUM(P759,R759)&gt;0, SUM(P759,R759), "")</f>
        <v/>
      </c>
      <c r="U759" s="5">
        <f>IF(N759&gt;0, S759-N759, "")</f>
        <v/>
      </c>
      <c r="V759" s="6">
        <f>IF(N759&gt;0, S759/N759, "")</f>
        <v/>
      </c>
      <c r="Y759" s="5" t="n"/>
      <c r="Z759" s="7">
        <f>IF(AND(Y759&gt;0,N759&gt;0), Y759/N759, "")</f>
        <v/>
      </c>
      <c r="AA759" s="7">
        <f>IF(AND(Y759&gt;0,N759&gt;0), N759/(Y759/12), "")</f>
        <v/>
      </c>
      <c r="AB759" s="5">
        <f>IF(N759&gt;0, MAX(N759-S759, 0), "")</f>
        <v/>
      </c>
      <c r="AC759" s="5">
        <f>IF(S759&gt;0, MAX(S759-T759, 0), "")</f>
        <v/>
      </c>
      <c r="AD759">
        <f>IF(V759="", "", IF(V759&gt;1, "Dépassement", IF(V759&gt;=0.9, "À surveiller", "OK")))</f>
        <v/>
      </c>
    </row>
    <row r="760">
      <c r="I760" s="4" t="n"/>
      <c r="J760" s="4" t="n"/>
      <c r="K760" s="4" t="n"/>
      <c r="L760" s="5" t="n"/>
      <c r="M760" s="5" t="n"/>
      <c r="N760" s="5">
        <f>IF(SUM(L760:M760)&gt;0, SUM(L760:M760), "")</f>
        <v/>
      </c>
      <c r="O760" s="5">
        <f>IF(A760&lt;&gt;"", SUMIFS(Dépenses!$K:$K, Dépenses!$B:$B, A760, Dépenses!$C:$C, "CAPEX"), "")</f>
        <v/>
      </c>
      <c r="P760" s="5">
        <f>IF(A760&lt;&gt;"", SUMIFS(Dépenses!$K:$K, Dépenses!$B:$B, A760, Dépenses!$C:$C, "CAPEX", Dépenses!$L:$L, "Payé"), "")</f>
        <v/>
      </c>
      <c r="Q760" s="5">
        <f>IF(A760&lt;&gt;"", SUMIFS(Dépenses!$K:$K, Dépenses!$B:$B, A760, Dépenses!$C:$C, "OPEX"), "")</f>
        <v/>
      </c>
      <c r="R760" s="5">
        <f>IF(A760&lt;&gt;"", SUMIFS(Dépenses!$K:$K, Dépenses!$B:$B, A760, Dépenses!$C:$C, "OPEX", Dépenses!$L:$L, "Payé"), "")</f>
        <v/>
      </c>
      <c r="S760" s="5">
        <f>IF(SUM(O760,Q760)&gt;0, SUM(O760,Q760), "")</f>
        <v/>
      </c>
      <c r="T760" s="5">
        <f>IF(SUM(P760,R760)&gt;0, SUM(P760,R760), "")</f>
        <v/>
      </c>
      <c r="U760" s="5">
        <f>IF(N760&gt;0, S760-N760, "")</f>
        <v/>
      </c>
      <c r="V760" s="6">
        <f>IF(N760&gt;0, S760/N760, "")</f>
        <v/>
      </c>
      <c r="Y760" s="5" t="n"/>
      <c r="Z760" s="7">
        <f>IF(AND(Y760&gt;0,N760&gt;0), Y760/N760, "")</f>
        <v/>
      </c>
      <c r="AA760" s="7">
        <f>IF(AND(Y760&gt;0,N760&gt;0), N760/(Y760/12), "")</f>
        <v/>
      </c>
      <c r="AB760" s="5">
        <f>IF(N760&gt;0, MAX(N760-S760, 0), "")</f>
        <v/>
      </c>
      <c r="AC760" s="5">
        <f>IF(S760&gt;0, MAX(S760-T760, 0), "")</f>
        <v/>
      </c>
      <c r="AD760">
        <f>IF(V760="", "", IF(V760&gt;1, "Dépassement", IF(V760&gt;=0.9, "À surveiller", "OK")))</f>
        <v/>
      </c>
    </row>
    <row r="761">
      <c r="I761" s="4" t="n"/>
      <c r="J761" s="4" t="n"/>
      <c r="K761" s="4" t="n"/>
      <c r="L761" s="5" t="n"/>
      <c r="M761" s="5" t="n"/>
      <c r="N761" s="5">
        <f>IF(SUM(L761:M761)&gt;0, SUM(L761:M761), "")</f>
        <v/>
      </c>
      <c r="O761" s="5">
        <f>IF(A761&lt;&gt;"", SUMIFS(Dépenses!$K:$K, Dépenses!$B:$B, A761, Dépenses!$C:$C, "CAPEX"), "")</f>
        <v/>
      </c>
      <c r="P761" s="5">
        <f>IF(A761&lt;&gt;"", SUMIFS(Dépenses!$K:$K, Dépenses!$B:$B, A761, Dépenses!$C:$C, "CAPEX", Dépenses!$L:$L, "Payé"), "")</f>
        <v/>
      </c>
      <c r="Q761" s="5">
        <f>IF(A761&lt;&gt;"", SUMIFS(Dépenses!$K:$K, Dépenses!$B:$B, A761, Dépenses!$C:$C, "OPEX"), "")</f>
        <v/>
      </c>
      <c r="R761" s="5">
        <f>IF(A761&lt;&gt;"", SUMIFS(Dépenses!$K:$K, Dépenses!$B:$B, A761, Dépenses!$C:$C, "OPEX", Dépenses!$L:$L, "Payé"), "")</f>
        <v/>
      </c>
      <c r="S761" s="5">
        <f>IF(SUM(O761,Q761)&gt;0, SUM(O761,Q761), "")</f>
        <v/>
      </c>
      <c r="T761" s="5">
        <f>IF(SUM(P761,R761)&gt;0, SUM(P761,R761), "")</f>
        <v/>
      </c>
      <c r="U761" s="5">
        <f>IF(N761&gt;0, S761-N761, "")</f>
        <v/>
      </c>
      <c r="V761" s="6">
        <f>IF(N761&gt;0, S761/N761, "")</f>
        <v/>
      </c>
      <c r="Y761" s="5" t="n"/>
      <c r="Z761" s="7">
        <f>IF(AND(Y761&gt;0,N761&gt;0), Y761/N761, "")</f>
        <v/>
      </c>
      <c r="AA761" s="7">
        <f>IF(AND(Y761&gt;0,N761&gt;0), N761/(Y761/12), "")</f>
        <v/>
      </c>
      <c r="AB761" s="5">
        <f>IF(N761&gt;0, MAX(N761-S761, 0), "")</f>
        <v/>
      </c>
      <c r="AC761" s="5">
        <f>IF(S761&gt;0, MAX(S761-T761, 0), "")</f>
        <v/>
      </c>
      <c r="AD761">
        <f>IF(V761="", "", IF(V761&gt;1, "Dépassement", IF(V761&gt;=0.9, "À surveiller", "OK")))</f>
        <v/>
      </c>
    </row>
    <row r="762">
      <c r="I762" s="4" t="n"/>
      <c r="J762" s="4" t="n"/>
      <c r="K762" s="4" t="n"/>
      <c r="L762" s="5" t="n"/>
      <c r="M762" s="5" t="n"/>
      <c r="N762" s="5">
        <f>IF(SUM(L762:M762)&gt;0, SUM(L762:M762), "")</f>
        <v/>
      </c>
      <c r="O762" s="5">
        <f>IF(A762&lt;&gt;"", SUMIFS(Dépenses!$K:$K, Dépenses!$B:$B, A762, Dépenses!$C:$C, "CAPEX"), "")</f>
        <v/>
      </c>
      <c r="P762" s="5">
        <f>IF(A762&lt;&gt;"", SUMIFS(Dépenses!$K:$K, Dépenses!$B:$B, A762, Dépenses!$C:$C, "CAPEX", Dépenses!$L:$L, "Payé"), "")</f>
        <v/>
      </c>
      <c r="Q762" s="5">
        <f>IF(A762&lt;&gt;"", SUMIFS(Dépenses!$K:$K, Dépenses!$B:$B, A762, Dépenses!$C:$C, "OPEX"), "")</f>
        <v/>
      </c>
      <c r="R762" s="5">
        <f>IF(A762&lt;&gt;"", SUMIFS(Dépenses!$K:$K, Dépenses!$B:$B, A762, Dépenses!$C:$C, "OPEX", Dépenses!$L:$L, "Payé"), "")</f>
        <v/>
      </c>
      <c r="S762" s="5">
        <f>IF(SUM(O762,Q762)&gt;0, SUM(O762,Q762), "")</f>
        <v/>
      </c>
      <c r="T762" s="5">
        <f>IF(SUM(P762,R762)&gt;0, SUM(P762,R762), "")</f>
        <v/>
      </c>
      <c r="U762" s="5">
        <f>IF(N762&gt;0, S762-N762, "")</f>
        <v/>
      </c>
      <c r="V762" s="6">
        <f>IF(N762&gt;0, S762/N762, "")</f>
        <v/>
      </c>
      <c r="Y762" s="5" t="n"/>
      <c r="Z762" s="7">
        <f>IF(AND(Y762&gt;0,N762&gt;0), Y762/N762, "")</f>
        <v/>
      </c>
      <c r="AA762" s="7">
        <f>IF(AND(Y762&gt;0,N762&gt;0), N762/(Y762/12), "")</f>
        <v/>
      </c>
      <c r="AB762" s="5">
        <f>IF(N762&gt;0, MAX(N762-S762, 0), "")</f>
        <v/>
      </c>
      <c r="AC762" s="5">
        <f>IF(S762&gt;0, MAX(S762-T762, 0), "")</f>
        <v/>
      </c>
      <c r="AD762">
        <f>IF(V762="", "", IF(V762&gt;1, "Dépassement", IF(V762&gt;=0.9, "À surveiller", "OK")))</f>
        <v/>
      </c>
    </row>
    <row r="763">
      <c r="I763" s="4" t="n"/>
      <c r="J763" s="4" t="n"/>
      <c r="K763" s="4" t="n"/>
      <c r="L763" s="5" t="n"/>
      <c r="M763" s="5" t="n"/>
      <c r="N763" s="5">
        <f>IF(SUM(L763:M763)&gt;0, SUM(L763:M763), "")</f>
        <v/>
      </c>
      <c r="O763" s="5">
        <f>IF(A763&lt;&gt;"", SUMIFS(Dépenses!$K:$K, Dépenses!$B:$B, A763, Dépenses!$C:$C, "CAPEX"), "")</f>
        <v/>
      </c>
      <c r="P763" s="5">
        <f>IF(A763&lt;&gt;"", SUMIFS(Dépenses!$K:$K, Dépenses!$B:$B, A763, Dépenses!$C:$C, "CAPEX", Dépenses!$L:$L, "Payé"), "")</f>
        <v/>
      </c>
      <c r="Q763" s="5">
        <f>IF(A763&lt;&gt;"", SUMIFS(Dépenses!$K:$K, Dépenses!$B:$B, A763, Dépenses!$C:$C, "OPEX"), "")</f>
        <v/>
      </c>
      <c r="R763" s="5">
        <f>IF(A763&lt;&gt;"", SUMIFS(Dépenses!$K:$K, Dépenses!$B:$B, A763, Dépenses!$C:$C, "OPEX", Dépenses!$L:$L, "Payé"), "")</f>
        <v/>
      </c>
      <c r="S763" s="5">
        <f>IF(SUM(O763,Q763)&gt;0, SUM(O763,Q763), "")</f>
        <v/>
      </c>
      <c r="T763" s="5">
        <f>IF(SUM(P763,R763)&gt;0, SUM(P763,R763), "")</f>
        <v/>
      </c>
      <c r="U763" s="5">
        <f>IF(N763&gt;0, S763-N763, "")</f>
        <v/>
      </c>
      <c r="V763" s="6">
        <f>IF(N763&gt;0, S763/N763, "")</f>
        <v/>
      </c>
      <c r="Y763" s="5" t="n"/>
      <c r="Z763" s="7">
        <f>IF(AND(Y763&gt;0,N763&gt;0), Y763/N763, "")</f>
        <v/>
      </c>
      <c r="AA763" s="7">
        <f>IF(AND(Y763&gt;0,N763&gt;0), N763/(Y763/12), "")</f>
        <v/>
      </c>
      <c r="AB763" s="5">
        <f>IF(N763&gt;0, MAX(N763-S763, 0), "")</f>
        <v/>
      </c>
      <c r="AC763" s="5">
        <f>IF(S763&gt;0, MAX(S763-T763, 0), "")</f>
        <v/>
      </c>
      <c r="AD763">
        <f>IF(V763="", "", IF(V763&gt;1, "Dépassement", IF(V763&gt;=0.9, "À surveiller", "OK")))</f>
        <v/>
      </c>
    </row>
    <row r="764">
      <c r="I764" s="4" t="n"/>
      <c r="J764" s="4" t="n"/>
      <c r="K764" s="4" t="n"/>
      <c r="L764" s="5" t="n"/>
      <c r="M764" s="5" t="n"/>
      <c r="N764" s="5">
        <f>IF(SUM(L764:M764)&gt;0, SUM(L764:M764), "")</f>
        <v/>
      </c>
      <c r="O764" s="5">
        <f>IF(A764&lt;&gt;"", SUMIFS(Dépenses!$K:$K, Dépenses!$B:$B, A764, Dépenses!$C:$C, "CAPEX"), "")</f>
        <v/>
      </c>
      <c r="P764" s="5">
        <f>IF(A764&lt;&gt;"", SUMIFS(Dépenses!$K:$K, Dépenses!$B:$B, A764, Dépenses!$C:$C, "CAPEX", Dépenses!$L:$L, "Payé"), "")</f>
        <v/>
      </c>
      <c r="Q764" s="5">
        <f>IF(A764&lt;&gt;"", SUMIFS(Dépenses!$K:$K, Dépenses!$B:$B, A764, Dépenses!$C:$C, "OPEX"), "")</f>
        <v/>
      </c>
      <c r="R764" s="5">
        <f>IF(A764&lt;&gt;"", SUMIFS(Dépenses!$K:$K, Dépenses!$B:$B, A764, Dépenses!$C:$C, "OPEX", Dépenses!$L:$L, "Payé"), "")</f>
        <v/>
      </c>
      <c r="S764" s="5">
        <f>IF(SUM(O764,Q764)&gt;0, SUM(O764,Q764), "")</f>
        <v/>
      </c>
      <c r="T764" s="5">
        <f>IF(SUM(P764,R764)&gt;0, SUM(P764,R764), "")</f>
        <v/>
      </c>
      <c r="U764" s="5">
        <f>IF(N764&gt;0, S764-N764, "")</f>
        <v/>
      </c>
      <c r="V764" s="6">
        <f>IF(N764&gt;0, S764/N764, "")</f>
        <v/>
      </c>
      <c r="Y764" s="5" t="n"/>
      <c r="Z764" s="7">
        <f>IF(AND(Y764&gt;0,N764&gt;0), Y764/N764, "")</f>
        <v/>
      </c>
      <c r="AA764" s="7">
        <f>IF(AND(Y764&gt;0,N764&gt;0), N764/(Y764/12), "")</f>
        <v/>
      </c>
      <c r="AB764" s="5">
        <f>IF(N764&gt;0, MAX(N764-S764, 0), "")</f>
        <v/>
      </c>
      <c r="AC764" s="5">
        <f>IF(S764&gt;0, MAX(S764-T764, 0), "")</f>
        <v/>
      </c>
      <c r="AD764">
        <f>IF(V764="", "", IF(V764&gt;1, "Dépassement", IF(V764&gt;=0.9, "À surveiller", "OK")))</f>
        <v/>
      </c>
    </row>
    <row r="765">
      <c r="I765" s="4" t="n"/>
      <c r="J765" s="4" t="n"/>
      <c r="K765" s="4" t="n"/>
      <c r="L765" s="5" t="n"/>
      <c r="M765" s="5" t="n"/>
      <c r="N765" s="5">
        <f>IF(SUM(L765:M765)&gt;0, SUM(L765:M765), "")</f>
        <v/>
      </c>
      <c r="O765" s="5">
        <f>IF(A765&lt;&gt;"", SUMIFS(Dépenses!$K:$K, Dépenses!$B:$B, A765, Dépenses!$C:$C, "CAPEX"), "")</f>
        <v/>
      </c>
      <c r="P765" s="5">
        <f>IF(A765&lt;&gt;"", SUMIFS(Dépenses!$K:$K, Dépenses!$B:$B, A765, Dépenses!$C:$C, "CAPEX", Dépenses!$L:$L, "Payé"), "")</f>
        <v/>
      </c>
      <c r="Q765" s="5">
        <f>IF(A765&lt;&gt;"", SUMIFS(Dépenses!$K:$K, Dépenses!$B:$B, A765, Dépenses!$C:$C, "OPEX"), "")</f>
        <v/>
      </c>
      <c r="R765" s="5">
        <f>IF(A765&lt;&gt;"", SUMIFS(Dépenses!$K:$K, Dépenses!$B:$B, A765, Dépenses!$C:$C, "OPEX", Dépenses!$L:$L, "Payé"), "")</f>
        <v/>
      </c>
      <c r="S765" s="5">
        <f>IF(SUM(O765,Q765)&gt;0, SUM(O765,Q765), "")</f>
        <v/>
      </c>
      <c r="T765" s="5">
        <f>IF(SUM(P765,R765)&gt;0, SUM(P765,R765), "")</f>
        <v/>
      </c>
      <c r="U765" s="5">
        <f>IF(N765&gt;0, S765-N765, "")</f>
        <v/>
      </c>
      <c r="V765" s="6">
        <f>IF(N765&gt;0, S765/N765, "")</f>
        <v/>
      </c>
      <c r="Y765" s="5" t="n"/>
      <c r="Z765" s="7">
        <f>IF(AND(Y765&gt;0,N765&gt;0), Y765/N765, "")</f>
        <v/>
      </c>
      <c r="AA765" s="7">
        <f>IF(AND(Y765&gt;0,N765&gt;0), N765/(Y765/12), "")</f>
        <v/>
      </c>
      <c r="AB765" s="5">
        <f>IF(N765&gt;0, MAX(N765-S765, 0), "")</f>
        <v/>
      </c>
      <c r="AC765" s="5">
        <f>IF(S765&gt;0, MAX(S765-T765, 0), "")</f>
        <v/>
      </c>
      <c r="AD765">
        <f>IF(V765="", "", IF(V765&gt;1, "Dépassement", IF(V765&gt;=0.9, "À surveiller", "OK")))</f>
        <v/>
      </c>
    </row>
    <row r="766">
      <c r="I766" s="4" t="n"/>
      <c r="J766" s="4" t="n"/>
      <c r="K766" s="4" t="n"/>
      <c r="L766" s="5" t="n"/>
      <c r="M766" s="5" t="n"/>
      <c r="N766" s="5">
        <f>IF(SUM(L766:M766)&gt;0, SUM(L766:M766), "")</f>
        <v/>
      </c>
      <c r="O766" s="5">
        <f>IF(A766&lt;&gt;"", SUMIFS(Dépenses!$K:$K, Dépenses!$B:$B, A766, Dépenses!$C:$C, "CAPEX"), "")</f>
        <v/>
      </c>
      <c r="P766" s="5">
        <f>IF(A766&lt;&gt;"", SUMIFS(Dépenses!$K:$K, Dépenses!$B:$B, A766, Dépenses!$C:$C, "CAPEX", Dépenses!$L:$L, "Payé"), "")</f>
        <v/>
      </c>
      <c r="Q766" s="5">
        <f>IF(A766&lt;&gt;"", SUMIFS(Dépenses!$K:$K, Dépenses!$B:$B, A766, Dépenses!$C:$C, "OPEX"), "")</f>
        <v/>
      </c>
      <c r="R766" s="5">
        <f>IF(A766&lt;&gt;"", SUMIFS(Dépenses!$K:$K, Dépenses!$B:$B, A766, Dépenses!$C:$C, "OPEX", Dépenses!$L:$L, "Payé"), "")</f>
        <v/>
      </c>
      <c r="S766" s="5">
        <f>IF(SUM(O766,Q766)&gt;0, SUM(O766,Q766), "")</f>
        <v/>
      </c>
      <c r="T766" s="5">
        <f>IF(SUM(P766,R766)&gt;0, SUM(P766,R766), "")</f>
        <v/>
      </c>
      <c r="U766" s="5">
        <f>IF(N766&gt;0, S766-N766, "")</f>
        <v/>
      </c>
      <c r="V766" s="6">
        <f>IF(N766&gt;0, S766/N766, "")</f>
        <v/>
      </c>
      <c r="Y766" s="5" t="n"/>
      <c r="Z766" s="7">
        <f>IF(AND(Y766&gt;0,N766&gt;0), Y766/N766, "")</f>
        <v/>
      </c>
      <c r="AA766" s="7">
        <f>IF(AND(Y766&gt;0,N766&gt;0), N766/(Y766/12), "")</f>
        <v/>
      </c>
      <c r="AB766" s="5">
        <f>IF(N766&gt;0, MAX(N766-S766, 0), "")</f>
        <v/>
      </c>
      <c r="AC766" s="5">
        <f>IF(S766&gt;0, MAX(S766-T766, 0), "")</f>
        <v/>
      </c>
      <c r="AD766">
        <f>IF(V766="", "", IF(V766&gt;1, "Dépassement", IF(V766&gt;=0.9, "À surveiller", "OK")))</f>
        <v/>
      </c>
    </row>
    <row r="767">
      <c r="I767" s="4" t="n"/>
      <c r="J767" s="4" t="n"/>
      <c r="K767" s="4" t="n"/>
      <c r="L767" s="5" t="n"/>
      <c r="M767" s="5" t="n"/>
      <c r="N767" s="5">
        <f>IF(SUM(L767:M767)&gt;0, SUM(L767:M767), "")</f>
        <v/>
      </c>
      <c r="O767" s="5">
        <f>IF(A767&lt;&gt;"", SUMIFS(Dépenses!$K:$K, Dépenses!$B:$B, A767, Dépenses!$C:$C, "CAPEX"), "")</f>
        <v/>
      </c>
      <c r="P767" s="5">
        <f>IF(A767&lt;&gt;"", SUMIFS(Dépenses!$K:$K, Dépenses!$B:$B, A767, Dépenses!$C:$C, "CAPEX", Dépenses!$L:$L, "Payé"), "")</f>
        <v/>
      </c>
      <c r="Q767" s="5">
        <f>IF(A767&lt;&gt;"", SUMIFS(Dépenses!$K:$K, Dépenses!$B:$B, A767, Dépenses!$C:$C, "OPEX"), "")</f>
        <v/>
      </c>
      <c r="R767" s="5">
        <f>IF(A767&lt;&gt;"", SUMIFS(Dépenses!$K:$K, Dépenses!$B:$B, A767, Dépenses!$C:$C, "OPEX", Dépenses!$L:$L, "Payé"), "")</f>
        <v/>
      </c>
      <c r="S767" s="5">
        <f>IF(SUM(O767,Q767)&gt;0, SUM(O767,Q767), "")</f>
        <v/>
      </c>
      <c r="T767" s="5">
        <f>IF(SUM(P767,R767)&gt;0, SUM(P767,R767), "")</f>
        <v/>
      </c>
      <c r="U767" s="5">
        <f>IF(N767&gt;0, S767-N767, "")</f>
        <v/>
      </c>
      <c r="V767" s="6">
        <f>IF(N767&gt;0, S767/N767, "")</f>
        <v/>
      </c>
      <c r="Y767" s="5" t="n"/>
      <c r="Z767" s="7">
        <f>IF(AND(Y767&gt;0,N767&gt;0), Y767/N767, "")</f>
        <v/>
      </c>
      <c r="AA767" s="7">
        <f>IF(AND(Y767&gt;0,N767&gt;0), N767/(Y767/12), "")</f>
        <v/>
      </c>
      <c r="AB767" s="5">
        <f>IF(N767&gt;0, MAX(N767-S767, 0), "")</f>
        <v/>
      </c>
      <c r="AC767" s="5">
        <f>IF(S767&gt;0, MAX(S767-T767, 0), "")</f>
        <v/>
      </c>
      <c r="AD767">
        <f>IF(V767="", "", IF(V767&gt;1, "Dépassement", IF(V767&gt;=0.9, "À surveiller", "OK")))</f>
        <v/>
      </c>
    </row>
    <row r="768">
      <c r="I768" s="4" t="n"/>
      <c r="J768" s="4" t="n"/>
      <c r="K768" s="4" t="n"/>
      <c r="L768" s="5" t="n"/>
      <c r="M768" s="5" t="n"/>
      <c r="N768" s="5">
        <f>IF(SUM(L768:M768)&gt;0, SUM(L768:M768), "")</f>
        <v/>
      </c>
      <c r="O768" s="5">
        <f>IF(A768&lt;&gt;"", SUMIFS(Dépenses!$K:$K, Dépenses!$B:$B, A768, Dépenses!$C:$C, "CAPEX"), "")</f>
        <v/>
      </c>
      <c r="P768" s="5">
        <f>IF(A768&lt;&gt;"", SUMIFS(Dépenses!$K:$K, Dépenses!$B:$B, A768, Dépenses!$C:$C, "CAPEX", Dépenses!$L:$L, "Payé"), "")</f>
        <v/>
      </c>
      <c r="Q768" s="5">
        <f>IF(A768&lt;&gt;"", SUMIFS(Dépenses!$K:$K, Dépenses!$B:$B, A768, Dépenses!$C:$C, "OPEX"), "")</f>
        <v/>
      </c>
      <c r="R768" s="5">
        <f>IF(A768&lt;&gt;"", SUMIFS(Dépenses!$K:$K, Dépenses!$B:$B, A768, Dépenses!$C:$C, "OPEX", Dépenses!$L:$L, "Payé"), "")</f>
        <v/>
      </c>
      <c r="S768" s="5">
        <f>IF(SUM(O768,Q768)&gt;0, SUM(O768,Q768), "")</f>
        <v/>
      </c>
      <c r="T768" s="5">
        <f>IF(SUM(P768,R768)&gt;0, SUM(P768,R768), "")</f>
        <v/>
      </c>
      <c r="U768" s="5">
        <f>IF(N768&gt;0, S768-N768, "")</f>
        <v/>
      </c>
      <c r="V768" s="6">
        <f>IF(N768&gt;0, S768/N768, "")</f>
        <v/>
      </c>
      <c r="Y768" s="5" t="n"/>
      <c r="Z768" s="7">
        <f>IF(AND(Y768&gt;0,N768&gt;0), Y768/N768, "")</f>
        <v/>
      </c>
      <c r="AA768" s="7">
        <f>IF(AND(Y768&gt;0,N768&gt;0), N768/(Y768/12), "")</f>
        <v/>
      </c>
      <c r="AB768" s="5">
        <f>IF(N768&gt;0, MAX(N768-S768, 0), "")</f>
        <v/>
      </c>
      <c r="AC768" s="5">
        <f>IF(S768&gt;0, MAX(S768-T768, 0), "")</f>
        <v/>
      </c>
      <c r="AD768">
        <f>IF(V768="", "", IF(V768&gt;1, "Dépassement", IF(V768&gt;=0.9, "À surveiller", "OK")))</f>
        <v/>
      </c>
    </row>
    <row r="769">
      <c r="I769" s="4" t="n"/>
      <c r="J769" s="4" t="n"/>
      <c r="K769" s="4" t="n"/>
      <c r="L769" s="5" t="n"/>
      <c r="M769" s="5" t="n"/>
      <c r="N769" s="5">
        <f>IF(SUM(L769:M769)&gt;0, SUM(L769:M769), "")</f>
        <v/>
      </c>
      <c r="O769" s="5">
        <f>IF(A769&lt;&gt;"", SUMIFS(Dépenses!$K:$K, Dépenses!$B:$B, A769, Dépenses!$C:$C, "CAPEX"), "")</f>
        <v/>
      </c>
      <c r="P769" s="5">
        <f>IF(A769&lt;&gt;"", SUMIFS(Dépenses!$K:$K, Dépenses!$B:$B, A769, Dépenses!$C:$C, "CAPEX", Dépenses!$L:$L, "Payé"), "")</f>
        <v/>
      </c>
      <c r="Q769" s="5">
        <f>IF(A769&lt;&gt;"", SUMIFS(Dépenses!$K:$K, Dépenses!$B:$B, A769, Dépenses!$C:$C, "OPEX"), "")</f>
        <v/>
      </c>
      <c r="R769" s="5">
        <f>IF(A769&lt;&gt;"", SUMIFS(Dépenses!$K:$K, Dépenses!$B:$B, A769, Dépenses!$C:$C, "OPEX", Dépenses!$L:$L, "Payé"), "")</f>
        <v/>
      </c>
      <c r="S769" s="5">
        <f>IF(SUM(O769,Q769)&gt;0, SUM(O769,Q769), "")</f>
        <v/>
      </c>
      <c r="T769" s="5">
        <f>IF(SUM(P769,R769)&gt;0, SUM(P769,R769), "")</f>
        <v/>
      </c>
      <c r="U769" s="5">
        <f>IF(N769&gt;0, S769-N769, "")</f>
        <v/>
      </c>
      <c r="V769" s="6">
        <f>IF(N769&gt;0, S769/N769, "")</f>
        <v/>
      </c>
      <c r="Y769" s="5" t="n"/>
      <c r="Z769" s="7">
        <f>IF(AND(Y769&gt;0,N769&gt;0), Y769/N769, "")</f>
        <v/>
      </c>
      <c r="AA769" s="7">
        <f>IF(AND(Y769&gt;0,N769&gt;0), N769/(Y769/12), "")</f>
        <v/>
      </c>
      <c r="AB769" s="5">
        <f>IF(N769&gt;0, MAX(N769-S769, 0), "")</f>
        <v/>
      </c>
      <c r="AC769" s="5">
        <f>IF(S769&gt;0, MAX(S769-T769, 0), "")</f>
        <v/>
      </c>
      <c r="AD769">
        <f>IF(V769="", "", IF(V769&gt;1, "Dépassement", IF(V769&gt;=0.9, "À surveiller", "OK")))</f>
        <v/>
      </c>
    </row>
    <row r="770">
      <c r="I770" s="4" t="n"/>
      <c r="J770" s="4" t="n"/>
      <c r="K770" s="4" t="n"/>
      <c r="L770" s="5" t="n"/>
      <c r="M770" s="5" t="n"/>
      <c r="N770" s="5">
        <f>IF(SUM(L770:M770)&gt;0, SUM(L770:M770), "")</f>
        <v/>
      </c>
      <c r="O770" s="5">
        <f>IF(A770&lt;&gt;"", SUMIFS(Dépenses!$K:$K, Dépenses!$B:$B, A770, Dépenses!$C:$C, "CAPEX"), "")</f>
        <v/>
      </c>
      <c r="P770" s="5">
        <f>IF(A770&lt;&gt;"", SUMIFS(Dépenses!$K:$K, Dépenses!$B:$B, A770, Dépenses!$C:$C, "CAPEX", Dépenses!$L:$L, "Payé"), "")</f>
        <v/>
      </c>
      <c r="Q770" s="5">
        <f>IF(A770&lt;&gt;"", SUMIFS(Dépenses!$K:$K, Dépenses!$B:$B, A770, Dépenses!$C:$C, "OPEX"), "")</f>
        <v/>
      </c>
      <c r="R770" s="5">
        <f>IF(A770&lt;&gt;"", SUMIFS(Dépenses!$K:$K, Dépenses!$B:$B, A770, Dépenses!$C:$C, "OPEX", Dépenses!$L:$L, "Payé"), "")</f>
        <v/>
      </c>
      <c r="S770" s="5">
        <f>IF(SUM(O770,Q770)&gt;0, SUM(O770,Q770), "")</f>
        <v/>
      </c>
      <c r="T770" s="5">
        <f>IF(SUM(P770,R770)&gt;0, SUM(P770,R770), "")</f>
        <v/>
      </c>
      <c r="U770" s="5">
        <f>IF(N770&gt;0, S770-N770, "")</f>
        <v/>
      </c>
      <c r="V770" s="6">
        <f>IF(N770&gt;0, S770/N770, "")</f>
        <v/>
      </c>
      <c r="Y770" s="5" t="n"/>
      <c r="Z770" s="7">
        <f>IF(AND(Y770&gt;0,N770&gt;0), Y770/N770, "")</f>
        <v/>
      </c>
      <c r="AA770" s="7">
        <f>IF(AND(Y770&gt;0,N770&gt;0), N770/(Y770/12), "")</f>
        <v/>
      </c>
      <c r="AB770" s="5">
        <f>IF(N770&gt;0, MAX(N770-S770, 0), "")</f>
        <v/>
      </c>
      <c r="AC770" s="5">
        <f>IF(S770&gt;0, MAX(S770-T770, 0), "")</f>
        <v/>
      </c>
      <c r="AD770">
        <f>IF(V770="", "", IF(V770&gt;1, "Dépassement", IF(V770&gt;=0.9, "À surveiller", "OK")))</f>
        <v/>
      </c>
    </row>
    <row r="771">
      <c r="I771" s="4" t="n"/>
      <c r="J771" s="4" t="n"/>
      <c r="K771" s="4" t="n"/>
      <c r="L771" s="5" t="n"/>
      <c r="M771" s="5" t="n"/>
      <c r="N771" s="5">
        <f>IF(SUM(L771:M771)&gt;0, SUM(L771:M771), "")</f>
        <v/>
      </c>
      <c r="O771" s="5">
        <f>IF(A771&lt;&gt;"", SUMIFS(Dépenses!$K:$K, Dépenses!$B:$B, A771, Dépenses!$C:$C, "CAPEX"), "")</f>
        <v/>
      </c>
      <c r="P771" s="5">
        <f>IF(A771&lt;&gt;"", SUMIFS(Dépenses!$K:$K, Dépenses!$B:$B, A771, Dépenses!$C:$C, "CAPEX", Dépenses!$L:$L, "Payé"), "")</f>
        <v/>
      </c>
      <c r="Q771" s="5">
        <f>IF(A771&lt;&gt;"", SUMIFS(Dépenses!$K:$K, Dépenses!$B:$B, A771, Dépenses!$C:$C, "OPEX"), "")</f>
        <v/>
      </c>
      <c r="R771" s="5">
        <f>IF(A771&lt;&gt;"", SUMIFS(Dépenses!$K:$K, Dépenses!$B:$B, A771, Dépenses!$C:$C, "OPEX", Dépenses!$L:$L, "Payé"), "")</f>
        <v/>
      </c>
      <c r="S771" s="5">
        <f>IF(SUM(O771,Q771)&gt;0, SUM(O771,Q771), "")</f>
        <v/>
      </c>
      <c r="T771" s="5">
        <f>IF(SUM(P771,R771)&gt;0, SUM(P771,R771), "")</f>
        <v/>
      </c>
      <c r="U771" s="5">
        <f>IF(N771&gt;0, S771-N771, "")</f>
        <v/>
      </c>
      <c r="V771" s="6">
        <f>IF(N771&gt;0, S771/N771, "")</f>
        <v/>
      </c>
      <c r="Y771" s="5" t="n"/>
      <c r="Z771" s="7">
        <f>IF(AND(Y771&gt;0,N771&gt;0), Y771/N771, "")</f>
        <v/>
      </c>
      <c r="AA771" s="7">
        <f>IF(AND(Y771&gt;0,N771&gt;0), N771/(Y771/12), "")</f>
        <v/>
      </c>
      <c r="AB771" s="5">
        <f>IF(N771&gt;0, MAX(N771-S771, 0), "")</f>
        <v/>
      </c>
      <c r="AC771" s="5">
        <f>IF(S771&gt;0, MAX(S771-T771, 0), "")</f>
        <v/>
      </c>
      <c r="AD771">
        <f>IF(V771="", "", IF(V771&gt;1, "Dépassement", IF(V771&gt;=0.9, "À surveiller", "OK")))</f>
        <v/>
      </c>
    </row>
    <row r="772">
      <c r="I772" s="4" t="n"/>
      <c r="J772" s="4" t="n"/>
      <c r="K772" s="4" t="n"/>
      <c r="L772" s="5" t="n"/>
      <c r="M772" s="5" t="n"/>
      <c r="N772" s="5">
        <f>IF(SUM(L772:M772)&gt;0, SUM(L772:M772), "")</f>
        <v/>
      </c>
      <c r="O772" s="5">
        <f>IF(A772&lt;&gt;"", SUMIFS(Dépenses!$K:$K, Dépenses!$B:$B, A772, Dépenses!$C:$C, "CAPEX"), "")</f>
        <v/>
      </c>
      <c r="P772" s="5">
        <f>IF(A772&lt;&gt;"", SUMIFS(Dépenses!$K:$K, Dépenses!$B:$B, A772, Dépenses!$C:$C, "CAPEX", Dépenses!$L:$L, "Payé"), "")</f>
        <v/>
      </c>
      <c r="Q772" s="5">
        <f>IF(A772&lt;&gt;"", SUMIFS(Dépenses!$K:$K, Dépenses!$B:$B, A772, Dépenses!$C:$C, "OPEX"), "")</f>
        <v/>
      </c>
      <c r="R772" s="5">
        <f>IF(A772&lt;&gt;"", SUMIFS(Dépenses!$K:$K, Dépenses!$B:$B, A772, Dépenses!$C:$C, "OPEX", Dépenses!$L:$L, "Payé"), "")</f>
        <v/>
      </c>
      <c r="S772" s="5">
        <f>IF(SUM(O772,Q772)&gt;0, SUM(O772,Q772), "")</f>
        <v/>
      </c>
      <c r="T772" s="5">
        <f>IF(SUM(P772,R772)&gt;0, SUM(P772,R772), "")</f>
        <v/>
      </c>
      <c r="U772" s="5">
        <f>IF(N772&gt;0, S772-N772, "")</f>
        <v/>
      </c>
      <c r="V772" s="6">
        <f>IF(N772&gt;0, S772/N772, "")</f>
        <v/>
      </c>
      <c r="Y772" s="5" t="n"/>
      <c r="Z772" s="7">
        <f>IF(AND(Y772&gt;0,N772&gt;0), Y772/N772, "")</f>
        <v/>
      </c>
      <c r="AA772" s="7">
        <f>IF(AND(Y772&gt;0,N772&gt;0), N772/(Y772/12), "")</f>
        <v/>
      </c>
      <c r="AB772" s="5">
        <f>IF(N772&gt;0, MAX(N772-S772, 0), "")</f>
        <v/>
      </c>
      <c r="AC772" s="5">
        <f>IF(S772&gt;0, MAX(S772-T772, 0), "")</f>
        <v/>
      </c>
      <c r="AD772">
        <f>IF(V772="", "", IF(V772&gt;1, "Dépassement", IF(V772&gt;=0.9, "À surveiller", "OK")))</f>
        <v/>
      </c>
    </row>
    <row r="773">
      <c r="I773" s="4" t="n"/>
      <c r="J773" s="4" t="n"/>
      <c r="K773" s="4" t="n"/>
      <c r="L773" s="5" t="n"/>
      <c r="M773" s="5" t="n"/>
      <c r="N773" s="5">
        <f>IF(SUM(L773:M773)&gt;0, SUM(L773:M773), "")</f>
        <v/>
      </c>
      <c r="O773" s="5">
        <f>IF(A773&lt;&gt;"", SUMIFS(Dépenses!$K:$K, Dépenses!$B:$B, A773, Dépenses!$C:$C, "CAPEX"), "")</f>
        <v/>
      </c>
      <c r="P773" s="5">
        <f>IF(A773&lt;&gt;"", SUMIFS(Dépenses!$K:$K, Dépenses!$B:$B, A773, Dépenses!$C:$C, "CAPEX", Dépenses!$L:$L, "Payé"), "")</f>
        <v/>
      </c>
      <c r="Q773" s="5">
        <f>IF(A773&lt;&gt;"", SUMIFS(Dépenses!$K:$K, Dépenses!$B:$B, A773, Dépenses!$C:$C, "OPEX"), "")</f>
        <v/>
      </c>
      <c r="R773" s="5">
        <f>IF(A773&lt;&gt;"", SUMIFS(Dépenses!$K:$K, Dépenses!$B:$B, A773, Dépenses!$C:$C, "OPEX", Dépenses!$L:$L, "Payé"), "")</f>
        <v/>
      </c>
      <c r="S773" s="5">
        <f>IF(SUM(O773,Q773)&gt;0, SUM(O773,Q773), "")</f>
        <v/>
      </c>
      <c r="T773" s="5">
        <f>IF(SUM(P773,R773)&gt;0, SUM(P773,R773), "")</f>
        <v/>
      </c>
      <c r="U773" s="5">
        <f>IF(N773&gt;0, S773-N773, "")</f>
        <v/>
      </c>
      <c r="V773" s="6">
        <f>IF(N773&gt;0, S773/N773, "")</f>
        <v/>
      </c>
      <c r="Y773" s="5" t="n"/>
      <c r="Z773" s="7">
        <f>IF(AND(Y773&gt;0,N773&gt;0), Y773/N773, "")</f>
        <v/>
      </c>
      <c r="AA773" s="7">
        <f>IF(AND(Y773&gt;0,N773&gt;0), N773/(Y773/12), "")</f>
        <v/>
      </c>
      <c r="AB773" s="5">
        <f>IF(N773&gt;0, MAX(N773-S773, 0), "")</f>
        <v/>
      </c>
      <c r="AC773" s="5">
        <f>IF(S773&gt;0, MAX(S773-T773, 0), "")</f>
        <v/>
      </c>
      <c r="AD773">
        <f>IF(V773="", "", IF(V773&gt;1, "Dépassement", IF(V773&gt;=0.9, "À surveiller", "OK")))</f>
        <v/>
      </c>
    </row>
    <row r="774">
      <c r="I774" s="4" t="n"/>
      <c r="J774" s="4" t="n"/>
      <c r="K774" s="4" t="n"/>
      <c r="L774" s="5" t="n"/>
      <c r="M774" s="5" t="n"/>
      <c r="N774" s="5">
        <f>IF(SUM(L774:M774)&gt;0, SUM(L774:M774), "")</f>
        <v/>
      </c>
      <c r="O774" s="5">
        <f>IF(A774&lt;&gt;"", SUMIFS(Dépenses!$K:$K, Dépenses!$B:$B, A774, Dépenses!$C:$C, "CAPEX"), "")</f>
        <v/>
      </c>
      <c r="P774" s="5">
        <f>IF(A774&lt;&gt;"", SUMIFS(Dépenses!$K:$K, Dépenses!$B:$B, A774, Dépenses!$C:$C, "CAPEX", Dépenses!$L:$L, "Payé"), "")</f>
        <v/>
      </c>
      <c r="Q774" s="5">
        <f>IF(A774&lt;&gt;"", SUMIFS(Dépenses!$K:$K, Dépenses!$B:$B, A774, Dépenses!$C:$C, "OPEX"), "")</f>
        <v/>
      </c>
      <c r="R774" s="5">
        <f>IF(A774&lt;&gt;"", SUMIFS(Dépenses!$K:$K, Dépenses!$B:$B, A774, Dépenses!$C:$C, "OPEX", Dépenses!$L:$L, "Payé"), "")</f>
        <v/>
      </c>
      <c r="S774" s="5">
        <f>IF(SUM(O774,Q774)&gt;0, SUM(O774,Q774), "")</f>
        <v/>
      </c>
      <c r="T774" s="5">
        <f>IF(SUM(P774,R774)&gt;0, SUM(P774,R774), "")</f>
        <v/>
      </c>
      <c r="U774" s="5">
        <f>IF(N774&gt;0, S774-N774, "")</f>
        <v/>
      </c>
      <c r="V774" s="6">
        <f>IF(N774&gt;0, S774/N774, "")</f>
        <v/>
      </c>
      <c r="Y774" s="5" t="n"/>
      <c r="Z774" s="7">
        <f>IF(AND(Y774&gt;0,N774&gt;0), Y774/N774, "")</f>
        <v/>
      </c>
      <c r="AA774" s="7">
        <f>IF(AND(Y774&gt;0,N774&gt;0), N774/(Y774/12), "")</f>
        <v/>
      </c>
      <c r="AB774" s="5">
        <f>IF(N774&gt;0, MAX(N774-S774, 0), "")</f>
        <v/>
      </c>
      <c r="AC774" s="5">
        <f>IF(S774&gt;0, MAX(S774-T774, 0), "")</f>
        <v/>
      </c>
      <c r="AD774">
        <f>IF(V774="", "", IF(V774&gt;1, "Dépassement", IF(V774&gt;=0.9, "À surveiller", "OK")))</f>
        <v/>
      </c>
    </row>
    <row r="775">
      <c r="I775" s="4" t="n"/>
      <c r="J775" s="4" t="n"/>
      <c r="K775" s="4" t="n"/>
      <c r="L775" s="5" t="n"/>
      <c r="M775" s="5" t="n"/>
      <c r="N775" s="5">
        <f>IF(SUM(L775:M775)&gt;0, SUM(L775:M775), "")</f>
        <v/>
      </c>
      <c r="O775" s="5">
        <f>IF(A775&lt;&gt;"", SUMIFS(Dépenses!$K:$K, Dépenses!$B:$B, A775, Dépenses!$C:$C, "CAPEX"), "")</f>
        <v/>
      </c>
      <c r="P775" s="5">
        <f>IF(A775&lt;&gt;"", SUMIFS(Dépenses!$K:$K, Dépenses!$B:$B, A775, Dépenses!$C:$C, "CAPEX", Dépenses!$L:$L, "Payé"), "")</f>
        <v/>
      </c>
      <c r="Q775" s="5">
        <f>IF(A775&lt;&gt;"", SUMIFS(Dépenses!$K:$K, Dépenses!$B:$B, A775, Dépenses!$C:$C, "OPEX"), "")</f>
        <v/>
      </c>
      <c r="R775" s="5">
        <f>IF(A775&lt;&gt;"", SUMIFS(Dépenses!$K:$K, Dépenses!$B:$B, A775, Dépenses!$C:$C, "OPEX", Dépenses!$L:$L, "Payé"), "")</f>
        <v/>
      </c>
      <c r="S775" s="5">
        <f>IF(SUM(O775,Q775)&gt;0, SUM(O775,Q775), "")</f>
        <v/>
      </c>
      <c r="T775" s="5">
        <f>IF(SUM(P775,R775)&gt;0, SUM(P775,R775), "")</f>
        <v/>
      </c>
      <c r="U775" s="5">
        <f>IF(N775&gt;0, S775-N775, "")</f>
        <v/>
      </c>
      <c r="V775" s="6">
        <f>IF(N775&gt;0, S775/N775, "")</f>
        <v/>
      </c>
      <c r="Y775" s="5" t="n"/>
      <c r="Z775" s="7">
        <f>IF(AND(Y775&gt;0,N775&gt;0), Y775/N775, "")</f>
        <v/>
      </c>
      <c r="AA775" s="7">
        <f>IF(AND(Y775&gt;0,N775&gt;0), N775/(Y775/12), "")</f>
        <v/>
      </c>
      <c r="AB775" s="5">
        <f>IF(N775&gt;0, MAX(N775-S775, 0), "")</f>
        <v/>
      </c>
      <c r="AC775" s="5">
        <f>IF(S775&gt;0, MAX(S775-T775, 0), "")</f>
        <v/>
      </c>
      <c r="AD775">
        <f>IF(V775="", "", IF(V775&gt;1, "Dépassement", IF(V775&gt;=0.9, "À surveiller", "OK")))</f>
        <v/>
      </c>
    </row>
    <row r="776">
      <c r="I776" s="4" t="n"/>
      <c r="J776" s="4" t="n"/>
      <c r="K776" s="4" t="n"/>
      <c r="L776" s="5" t="n"/>
      <c r="M776" s="5" t="n"/>
      <c r="N776" s="5">
        <f>IF(SUM(L776:M776)&gt;0, SUM(L776:M776), "")</f>
        <v/>
      </c>
      <c r="O776" s="5">
        <f>IF(A776&lt;&gt;"", SUMIFS(Dépenses!$K:$K, Dépenses!$B:$B, A776, Dépenses!$C:$C, "CAPEX"), "")</f>
        <v/>
      </c>
      <c r="P776" s="5">
        <f>IF(A776&lt;&gt;"", SUMIFS(Dépenses!$K:$K, Dépenses!$B:$B, A776, Dépenses!$C:$C, "CAPEX", Dépenses!$L:$L, "Payé"), "")</f>
        <v/>
      </c>
      <c r="Q776" s="5">
        <f>IF(A776&lt;&gt;"", SUMIFS(Dépenses!$K:$K, Dépenses!$B:$B, A776, Dépenses!$C:$C, "OPEX"), "")</f>
        <v/>
      </c>
      <c r="R776" s="5">
        <f>IF(A776&lt;&gt;"", SUMIFS(Dépenses!$K:$K, Dépenses!$B:$B, A776, Dépenses!$C:$C, "OPEX", Dépenses!$L:$L, "Payé"), "")</f>
        <v/>
      </c>
      <c r="S776" s="5">
        <f>IF(SUM(O776,Q776)&gt;0, SUM(O776,Q776), "")</f>
        <v/>
      </c>
      <c r="T776" s="5">
        <f>IF(SUM(P776,R776)&gt;0, SUM(P776,R776), "")</f>
        <v/>
      </c>
      <c r="U776" s="5">
        <f>IF(N776&gt;0, S776-N776, "")</f>
        <v/>
      </c>
      <c r="V776" s="6">
        <f>IF(N776&gt;0, S776/N776, "")</f>
        <v/>
      </c>
      <c r="Y776" s="5" t="n"/>
      <c r="Z776" s="7">
        <f>IF(AND(Y776&gt;0,N776&gt;0), Y776/N776, "")</f>
        <v/>
      </c>
      <c r="AA776" s="7">
        <f>IF(AND(Y776&gt;0,N776&gt;0), N776/(Y776/12), "")</f>
        <v/>
      </c>
      <c r="AB776" s="5">
        <f>IF(N776&gt;0, MAX(N776-S776, 0), "")</f>
        <v/>
      </c>
      <c r="AC776" s="5">
        <f>IF(S776&gt;0, MAX(S776-T776, 0), "")</f>
        <v/>
      </c>
      <c r="AD776">
        <f>IF(V776="", "", IF(V776&gt;1, "Dépassement", IF(V776&gt;=0.9, "À surveiller", "OK")))</f>
        <v/>
      </c>
    </row>
    <row r="777">
      <c r="I777" s="4" t="n"/>
      <c r="J777" s="4" t="n"/>
      <c r="K777" s="4" t="n"/>
      <c r="L777" s="5" t="n"/>
      <c r="M777" s="5" t="n"/>
      <c r="N777" s="5">
        <f>IF(SUM(L777:M777)&gt;0, SUM(L777:M777), "")</f>
        <v/>
      </c>
      <c r="O777" s="5">
        <f>IF(A777&lt;&gt;"", SUMIFS(Dépenses!$K:$K, Dépenses!$B:$B, A777, Dépenses!$C:$C, "CAPEX"), "")</f>
        <v/>
      </c>
      <c r="P777" s="5">
        <f>IF(A777&lt;&gt;"", SUMIFS(Dépenses!$K:$K, Dépenses!$B:$B, A777, Dépenses!$C:$C, "CAPEX", Dépenses!$L:$L, "Payé"), "")</f>
        <v/>
      </c>
      <c r="Q777" s="5">
        <f>IF(A777&lt;&gt;"", SUMIFS(Dépenses!$K:$K, Dépenses!$B:$B, A777, Dépenses!$C:$C, "OPEX"), "")</f>
        <v/>
      </c>
      <c r="R777" s="5">
        <f>IF(A777&lt;&gt;"", SUMIFS(Dépenses!$K:$K, Dépenses!$B:$B, A777, Dépenses!$C:$C, "OPEX", Dépenses!$L:$L, "Payé"), "")</f>
        <v/>
      </c>
      <c r="S777" s="5">
        <f>IF(SUM(O777,Q777)&gt;0, SUM(O777,Q777), "")</f>
        <v/>
      </c>
      <c r="T777" s="5">
        <f>IF(SUM(P777,R777)&gt;0, SUM(P777,R777), "")</f>
        <v/>
      </c>
      <c r="U777" s="5">
        <f>IF(N777&gt;0, S777-N777, "")</f>
        <v/>
      </c>
      <c r="V777" s="6">
        <f>IF(N777&gt;0, S777/N777, "")</f>
        <v/>
      </c>
      <c r="Y777" s="5" t="n"/>
      <c r="Z777" s="7">
        <f>IF(AND(Y777&gt;0,N777&gt;0), Y777/N777, "")</f>
        <v/>
      </c>
      <c r="AA777" s="7">
        <f>IF(AND(Y777&gt;0,N777&gt;0), N777/(Y777/12), "")</f>
        <v/>
      </c>
      <c r="AB777" s="5">
        <f>IF(N777&gt;0, MAX(N777-S777, 0), "")</f>
        <v/>
      </c>
      <c r="AC777" s="5">
        <f>IF(S777&gt;0, MAX(S777-T777, 0), "")</f>
        <v/>
      </c>
      <c r="AD777">
        <f>IF(V777="", "", IF(V777&gt;1, "Dépassement", IF(V777&gt;=0.9, "À surveiller", "OK")))</f>
        <v/>
      </c>
    </row>
    <row r="778">
      <c r="I778" s="4" t="n"/>
      <c r="J778" s="4" t="n"/>
      <c r="K778" s="4" t="n"/>
      <c r="L778" s="5" t="n"/>
      <c r="M778" s="5" t="n"/>
      <c r="N778" s="5">
        <f>IF(SUM(L778:M778)&gt;0, SUM(L778:M778), "")</f>
        <v/>
      </c>
      <c r="O778" s="5">
        <f>IF(A778&lt;&gt;"", SUMIFS(Dépenses!$K:$K, Dépenses!$B:$B, A778, Dépenses!$C:$C, "CAPEX"), "")</f>
        <v/>
      </c>
      <c r="P778" s="5">
        <f>IF(A778&lt;&gt;"", SUMIFS(Dépenses!$K:$K, Dépenses!$B:$B, A778, Dépenses!$C:$C, "CAPEX", Dépenses!$L:$L, "Payé"), "")</f>
        <v/>
      </c>
      <c r="Q778" s="5">
        <f>IF(A778&lt;&gt;"", SUMIFS(Dépenses!$K:$K, Dépenses!$B:$B, A778, Dépenses!$C:$C, "OPEX"), "")</f>
        <v/>
      </c>
      <c r="R778" s="5">
        <f>IF(A778&lt;&gt;"", SUMIFS(Dépenses!$K:$K, Dépenses!$B:$B, A778, Dépenses!$C:$C, "OPEX", Dépenses!$L:$L, "Payé"), "")</f>
        <v/>
      </c>
      <c r="S778" s="5">
        <f>IF(SUM(O778,Q778)&gt;0, SUM(O778,Q778), "")</f>
        <v/>
      </c>
      <c r="T778" s="5">
        <f>IF(SUM(P778,R778)&gt;0, SUM(P778,R778), "")</f>
        <v/>
      </c>
      <c r="U778" s="5">
        <f>IF(N778&gt;0, S778-N778, "")</f>
        <v/>
      </c>
      <c r="V778" s="6">
        <f>IF(N778&gt;0, S778/N778, "")</f>
        <v/>
      </c>
      <c r="Y778" s="5" t="n"/>
      <c r="Z778" s="7">
        <f>IF(AND(Y778&gt;0,N778&gt;0), Y778/N778, "")</f>
        <v/>
      </c>
      <c r="AA778" s="7">
        <f>IF(AND(Y778&gt;0,N778&gt;0), N778/(Y778/12), "")</f>
        <v/>
      </c>
      <c r="AB778" s="5">
        <f>IF(N778&gt;0, MAX(N778-S778, 0), "")</f>
        <v/>
      </c>
      <c r="AC778" s="5">
        <f>IF(S778&gt;0, MAX(S778-T778, 0), "")</f>
        <v/>
      </c>
      <c r="AD778">
        <f>IF(V778="", "", IF(V778&gt;1, "Dépassement", IF(V778&gt;=0.9, "À surveiller", "OK")))</f>
        <v/>
      </c>
    </row>
    <row r="779">
      <c r="I779" s="4" t="n"/>
      <c r="J779" s="4" t="n"/>
      <c r="K779" s="4" t="n"/>
      <c r="L779" s="5" t="n"/>
      <c r="M779" s="5" t="n"/>
      <c r="N779" s="5">
        <f>IF(SUM(L779:M779)&gt;0, SUM(L779:M779), "")</f>
        <v/>
      </c>
      <c r="O779" s="5">
        <f>IF(A779&lt;&gt;"", SUMIFS(Dépenses!$K:$K, Dépenses!$B:$B, A779, Dépenses!$C:$C, "CAPEX"), "")</f>
        <v/>
      </c>
      <c r="P779" s="5">
        <f>IF(A779&lt;&gt;"", SUMIFS(Dépenses!$K:$K, Dépenses!$B:$B, A779, Dépenses!$C:$C, "CAPEX", Dépenses!$L:$L, "Payé"), "")</f>
        <v/>
      </c>
      <c r="Q779" s="5">
        <f>IF(A779&lt;&gt;"", SUMIFS(Dépenses!$K:$K, Dépenses!$B:$B, A779, Dépenses!$C:$C, "OPEX"), "")</f>
        <v/>
      </c>
      <c r="R779" s="5">
        <f>IF(A779&lt;&gt;"", SUMIFS(Dépenses!$K:$K, Dépenses!$B:$B, A779, Dépenses!$C:$C, "OPEX", Dépenses!$L:$L, "Payé"), "")</f>
        <v/>
      </c>
      <c r="S779" s="5">
        <f>IF(SUM(O779,Q779)&gt;0, SUM(O779,Q779), "")</f>
        <v/>
      </c>
      <c r="T779" s="5">
        <f>IF(SUM(P779,R779)&gt;0, SUM(P779,R779), "")</f>
        <v/>
      </c>
      <c r="U779" s="5">
        <f>IF(N779&gt;0, S779-N779, "")</f>
        <v/>
      </c>
      <c r="V779" s="6">
        <f>IF(N779&gt;0, S779/N779, "")</f>
        <v/>
      </c>
      <c r="Y779" s="5" t="n"/>
      <c r="Z779" s="7">
        <f>IF(AND(Y779&gt;0,N779&gt;0), Y779/N779, "")</f>
        <v/>
      </c>
      <c r="AA779" s="7">
        <f>IF(AND(Y779&gt;0,N779&gt;0), N779/(Y779/12), "")</f>
        <v/>
      </c>
      <c r="AB779" s="5">
        <f>IF(N779&gt;0, MAX(N779-S779, 0), "")</f>
        <v/>
      </c>
      <c r="AC779" s="5">
        <f>IF(S779&gt;0, MAX(S779-T779, 0), "")</f>
        <v/>
      </c>
      <c r="AD779">
        <f>IF(V779="", "", IF(V779&gt;1, "Dépassement", IF(V779&gt;=0.9, "À surveiller", "OK")))</f>
        <v/>
      </c>
    </row>
    <row r="780">
      <c r="I780" s="4" t="n"/>
      <c r="J780" s="4" t="n"/>
      <c r="K780" s="4" t="n"/>
      <c r="L780" s="5" t="n"/>
      <c r="M780" s="5" t="n"/>
      <c r="N780" s="5">
        <f>IF(SUM(L780:M780)&gt;0, SUM(L780:M780), "")</f>
        <v/>
      </c>
      <c r="O780" s="5">
        <f>IF(A780&lt;&gt;"", SUMIFS(Dépenses!$K:$K, Dépenses!$B:$B, A780, Dépenses!$C:$C, "CAPEX"), "")</f>
        <v/>
      </c>
      <c r="P780" s="5">
        <f>IF(A780&lt;&gt;"", SUMIFS(Dépenses!$K:$K, Dépenses!$B:$B, A780, Dépenses!$C:$C, "CAPEX", Dépenses!$L:$L, "Payé"), "")</f>
        <v/>
      </c>
      <c r="Q780" s="5">
        <f>IF(A780&lt;&gt;"", SUMIFS(Dépenses!$K:$K, Dépenses!$B:$B, A780, Dépenses!$C:$C, "OPEX"), "")</f>
        <v/>
      </c>
      <c r="R780" s="5">
        <f>IF(A780&lt;&gt;"", SUMIFS(Dépenses!$K:$K, Dépenses!$B:$B, A780, Dépenses!$C:$C, "OPEX", Dépenses!$L:$L, "Payé"), "")</f>
        <v/>
      </c>
      <c r="S780" s="5">
        <f>IF(SUM(O780,Q780)&gt;0, SUM(O780,Q780), "")</f>
        <v/>
      </c>
      <c r="T780" s="5">
        <f>IF(SUM(P780,R780)&gt;0, SUM(P780,R780), "")</f>
        <v/>
      </c>
      <c r="U780" s="5">
        <f>IF(N780&gt;0, S780-N780, "")</f>
        <v/>
      </c>
      <c r="V780" s="6">
        <f>IF(N780&gt;0, S780/N780, "")</f>
        <v/>
      </c>
      <c r="Y780" s="5" t="n"/>
      <c r="Z780" s="7">
        <f>IF(AND(Y780&gt;0,N780&gt;0), Y780/N780, "")</f>
        <v/>
      </c>
      <c r="AA780" s="7">
        <f>IF(AND(Y780&gt;0,N780&gt;0), N780/(Y780/12), "")</f>
        <v/>
      </c>
      <c r="AB780" s="5">
        <f>IF(N780&gt;0, MAX(N780-S780, 0), "")</f>
        <v/>
      </c>
      <c r="AC780" s="5">
        <f>IF(S780&gt;0, MAX(S780-T780, 0), "")</f>
        <v/>
      </c>
      <c r="AD780">
        <f>IF(V780="", "", IF(V780&gt;1, "Dépassement", IF(V780&gt;=0.9, "À surveiller", "OK")))</f>
        <v/>
      </c>
    </row>
    <row r="781">
      <c r="I781" s="4" t="n"/>
      <c r="J781" s="4" t="n"/>
      <c r="K781" s="4" t="n"/>
      <c r="L781" s="5" t="n"/>
      <c r="M781" s="5" t="n"/>
      <c r="N781" s="5">
        <f>IF(SUM(L781:M781)&gt;0, SUM(L781:M781), "")</f>
        <v/>
      </c>
      <c r="O781" s="5">
        <f>IF(A781&lt;&gt;"", SUMIFS(Dépenses!$K:$K, Dépenses!$B:$B, A781, Dépenses!$C:$C, "CAPEX"), "")</f>
        <v/>
      </c>
      <c r="P781" s="5">
        <f>IF(A781&lt;&gt;"", SUMIFS(Dépenses!$K:$K, Dépenses!$B:$B, A781, Dépenses!$C:$C, "CAPEX", Dépenses!$L:$L, "Payé"), "")</f>
        <v/>
      </c>
      <c r="Q781" s="5">
        <f>IF(A781&lt;&gt;"", SUMIFS(Dépenses!$K:$K, Dépenses!$B:$B, A781, Dépenses!$C:$C, "OPEX"), "")</f>
        <v/>
      </c>
      <c r="R781" s="5">
        <f>IF(A781&lt;&gt;"", SUMIFS(Dépenses!$K:$K, Dépenses!$B:$B, A781, Dépenses!$C:$C, "OPEX", Dépenses!$L:$L, "Payé"), "")</f>
        <v/>
      </c>
      <c r="S781" s="5">
        <f>IF(SUM(O781,Q781)&gt;0, SUM(O781,Q781), "")</f>
        <v/>
      </c>
      <c r="T781" s="5">
        <f>IF(SUM(P781,R781)&gt;0, SUM(P781,R781), "")</f>
        <v/>
      </c>
      <c r="U781" s="5">
        <f>IF(N781&gt;0, S781-N781, "")</f>
        <v/>
      </c>
      <c r="V781" s="6">
        <f>IF(N781&gt;0, S781/N781, "")</f>
        <v/>
      </c>
      <c r="Y781" s="5" t="n"/>
      <c r="Z781" s="7">
        <f>IF(AND(Y781&gt;0,N781&gt;0), Y781/N781, "")</f>
        <v/>
      </c>
      <c r="AA781" s="7">
        <f>IF(AND(Y781&gt;0,N781&gt;0), N781/(Y781/12), "")</f>
        <v/>
      </c>
      <c r="AB781" s="5">
        <f>IF(N781&gt;0, MAX(N781-S781, 0), "")</f>
        <v/>
      </c>
      <c r="AC781" s="5">
        <f>IF(S781&gt;0, MAX(S781-T781, 0), "")</f>
        <v/>
      </c>
      <c r="AD781">
        <f>IF(V781="", "", IF(V781&gt;1, "Dépassement", IF(V781&gt;=0.9, "À surveiller", "OK")))</f>
        <v/>
      </c>
    </row>
    <row r="782">
      <c r="I782" s="4" t="n"/>
      <c r="J782" s="4" t="n"/>
      <c r="K782" s="4" t="n"/>
      <c r="L782" s="5" t="n"/>
      <c r="M782" s="5" t="n"/>
      <c r="N782" s="5">
        <f>IF(SUM(L782:M782)&gt;0, SUM(L782:M782), "")</f>
        <v/>
      </c>
      <c r="O782" s="5">
        <f>IF(A782&lt;&gt;"", SUMIFS(Dépenses!$K:$K, Dépenses!$B:$B, A782, Dépenses!$C:$C, "CAPEX"), "")</f>
        <v/>
      </c>
      <c r="P782" s="5">
        <f>IF(A782&lt;&gt;"", SUMIFS(Dépenses!$K:$K, Dépenses!$B:$B, A782, Dépenses!$C:$C, "CAPEX", Dépenses!$L:$L, "Payé"), "")</f>
        <v/>
      </c>
      <c r="Q782" s="5">
        <f>IF(A782&lt;&gt;"", SUMIFS(Dépenses!$K:$K, Dépenses!$B:$B, A782, Dépenses!$C:$C, "OPEX"), "")</f>
        <v/>
      </c>
      <c r="R782" s="5">
        <f>IF(A782&lt;&gt;"", SUMIFS(Dépenses!$K:$K, Dépenses!$B:$B, A782, Dépenses!$C:$C, "OPEX", Dépenses!$L:$L, "Payé"), "")</f>
        <v/>
      </c>
      <c r="S782" s="5">
        <f>IF(SUM(O782,Q782)&gt;0, SUM(O782,Q782), "")</f>
        <v/>
      </c>
      <c r="T782" s="5">
        <f>IF(SUM(P782,R782)&gt;0, SUM(P782,R782), "")</f>
        <v/>
      </c>
      <c r="U782" s="5">
        <f>IF(N782&gt;0, S782-N782, "")</f>
        <v/>
      </c>
      <c r="V782" s="6">
        <f>IF(N782&gt;0, S782/N782, "")</f>
        <v/>
      </c>
      <c r="Y782" s="5" t="n"/>
      <c r="Z782" s="7">
        <f>IF(AND(Y782&gt;0,N782&gt;0), Y782/N782, "")</f>
        <v/>
      </c>
      <c r="AA782" s="7">
        <f>IF(AND(Y782&gt;0,N782&gt;0), N782/(Y782/12), "")</f>
        <v/>
      </c>
      <c r="AB782" s="5">
        <f>IF(N782&gt;0, MAX(N782-S782, 0), "")</f>
        <v/>
      </c>
      <c r="AC782" s="5">
        <f>IF(S782&gt;0, MAX(S782-T782, 0), "")</f>
        <v/>
      </c>
      <c r="AD782">
        <f>IF(V782="", "", IF(V782&gt;1, "Dépassement", IF(V782&gt;=0.9, "À surveiller", "OK")))</f>
        <v/>
      </c>
    </row>
    <row r="783">
      <c r="I783" s="4" t="n"/>
      <c r="J783" s="4" t="n"/>
      <c r="K783" s="4" t="n"/>
      <c r="L783" s="5" t="n"/>
      <c r="M783" s="5" t="n"/>
      <c r="N783" s="5">
        <f>IF(SUM(L783:M783)&gt;0, SUM(L783:M783), "")</f>
        <v/>
      </c>
      <c r="O783" s="5">
        <f>IF(A783&lt;&gt;"", SUMIFS(Dépenses!$K:$K, Dépenses!$B:$B, A783, Dépenses!$C:$C, "CAPEX"), "")</f>
        <v/>
      </c>
      <c r="P783" s="5">
        <f>IF(A783&lt;&gt;"", SUMIFS(Dépenses!$K:$K, Dépenses!$B:$B, A783, Dépenses!$C:$C, "CAPEX", Dépenses!$L:$L, "Payé"), "")</f>
        <v/>
      </c>
      <c r="Q783" s="5">
        <f>IF(A783&lt;&gt;"", SUMIFS(Dépenses!$K:$K, Dépenses!$B:$B, A783, Dépenses!$C:$C, "OPEX"), "")</f>
        <v/>
      </c>
      <c r="R783" s="5">
        <f>IF(A783&lt;&gt;"", SUMIFS(Dépenses!$K:$K, Dépenses!$B:$B, A783, Dépenses!$C:$C, "OPEX", Dépenses!$L:$L, "Payé"), "")</f>
        <v/>
      </c>
      <c r="S783" s="5">
        <f>IF(SUM(O783,Q783)&gt;0, SUM(O783,Q783), "")</f>
        <v/>
      </c>
      <c r="T783" s="5">
        <f>IF(SUM(P783,R783)&gt;0, SUM(P783,R783), "")</f>
        <v/>
      </c>
      <c r="U783" s="5">
        <f>IF(N783&gt;0, S783-N783, "")</f>
        <v/>
      </c>
      <c r="V783" s="6">
        <f>IF(N783&gt;0, S783/N783, "")</f>
        <v/>
      </c>
      <c r="Y783" s="5" t="n"/>
      <c r="Z783" s="7">
        <f>IF(AND(Y783&gt;0,N783&gt;0), Y783/N783, "")</f>
        <v/>
      </c>
      <c r="AA783" s="7">
        <f>IF(AND(Y783&gt;0,N783&gt;0), N783/(Y783/12), "")</f>
        <v/>
      </c>
      <c r="AB783" s="5">
        <f>IF(N783&gt;0, MAX(N783-S783, 0), "")</f>
        <v/>
      </c>
      <c r="AC783" s="5">
        <f>IF(S783&gt;0, MAX(S783-T783, 0), "")</f>
        <v/>
      </c>
      <c r="AD783">
        <f>IF(V783="", "", IF(V783&gt;1, "Dépassement", IF(V783&gt;=0.9, "À surveiller", "OK")))</f>
        <v/>
      </c>
    </row>
    <row r="784">
      <c r="I784" s="4" t="n"/>
      <c r="J784" s="4" t="n"/>
      <c r="K784" s="4" t="n"/>
      <c r="L784" s="5" t="n"/>
      <c r="M784" s="5" t="n"/>
      <c r="N784" s="5">
        <f>IF(SUM(L784:M784)&gt;0, SUM(L784:M784), "")</f>
        <v/>
      </c>
      <c r="O784" s="5">
        <f>IF(A784&lt;&gt;"", SUMIFS(Dépenses!$K:$K, Dépenses!$B:$B, A784, Dépenses!$C:$C, "CAPEX"), "")</f>
        <v/>
      </c>
      <c r="P784" s="5">
        <f>IF(A784&lt;&gt;"", SUMIFS(Dépenses!$K:$K, Dépenses!$B:$B, A784, Dépenses!$C:$C, "CAPEX", Dépenses!$L:$L, "Payé"), "")</f>
        <v/>
      </c>
      <c r="Q784" s="5">
        <f>IF(A784&lt;&gt;"", SUMIFS(Dépenses!$K:$K, Dépenses!$B:$B, A784, Dépenses!$C:$C, "OPEX"), "")</f>
        <v/>
      </c>
      <c r="R784" s="5">
        <f>IF(A784&lt;&gt;"", SUMIFS(Dépenses!$K:$K, Dépenses!$B:$B, A784, Dépenses!$C:$C, "OPEX", Dépenses!$L:$L, "Payé"), "")</f>
        <v/>
      </c>
      <c r="S784" s="5">
        <f>IF(SUM(O784,Q784)&gt;0, SUM(O784,Q784), "")</f>
        <v/>
      </c>
      <c r="T784" s="5">
        <f>IF(SUM(P784,R784)&gt;0, SUM(P784,R784), "")</f>
        <v/>
      </c>
      <c r="U784" s="5">
        <f>IF(N784&gt;0, S784-N784, "")</f>
        <v/>
      </c>
      <c r="V784" s="6">
        <f>IF(N784&gt;0, S784/N784, "")</f>
        <v/>
      </c>
      <c r="Y784" s="5" t="n"/>
      <c r="Z784" s="7">
        <f>IF(AND(Y784&gt;0,N784&gt;0), Y784/N784, "")</f>
        <v/>
      </c>
      <c r="AA784" s="7">
        <f>IF(AND(Y784&gt;0,N784&gt;0), N784/(Y784/12), "")</f>
        <v/>
      </c>
      <c r="AB784" s="5">
        <f>IF(N784&gt;0, MAX(N784-S784, 0), "")</f>
        <v/>
      </c>
      <c r="AC784" s="5">
        <f>IF(S784&gt;0, MAX(S784-T784, 0), "")</f>
        <v/>
      </c>
      <c r="AD784">
        <f>IF(V784="", "", IF(V784&gt;1, "Dépassement", IF(V784&gt;=0.9, "À surveiller", "OK")))</f>
        <v/>
      </c>
    </row>
    <row r="785">
      <c r="I785" s="4" t="n"/>
      <c r="J785" s="4" t="n"/>
      <c r="K785" s="4" t="n"/>
      <c r="L785" s="5" t="n"/>
      <c r="M785" s="5" t="n"/>
      <c r="N785" s="5">
        <f>IF(SUM(L785:M785)&gt;0, SUM(L785:M785), "")</f>
        <v/>
      </c>
      <c r="O785" s="5">
        <f>IF(A785&lt;&gt;"", SUMIFS(Dépenses!$K:$K, Dépenses!$B:$B, A785, Dépenses!$C:$C, "CAPEX"), "")</f>
        <v/>
      </c>
      <c r="P785" s="5">
        <f>IF(A785&lt;&gt;"", SUMIFS(Dépenses!$K:$K, Dépenses!$B:$B, A785, Dépenses!$C:$C, "CAPEX", Dépenses!$L:$L, "Payé"), "")</f>
        <v/>
      </c>
      <c r="Q785" s="5">
        <f>IF(A785&lt;&gt;"", SUMIFS(Dépenses!$K:$K, Dépenses!$B:$B, A785, Dépenses!$C:$C, "OPEX"), "")</f>
        <v/>
      </c>
      <c r="R785" s="5">
        <f>IF(A785&lt;&gt;"", SUMIFS(Dépenses!$K:$K, Dépenses!$B:$B, A785, Dépenses!$C:$C, "OPEX", Dépenses!$L:$L, "Payé"), "")</f>
        <v/>
      </c>
      <c r="S785" s="5">
        <f>IF(SUM(O785,Q785)&gt;0, SUM(O785,Q785), "")</f>
        <v/>
      </c>
      <c r="T785" s="5">
        <f>IF(SUM(P785,R785)&gt;0, SUM(P785,R785), "")</f>
        <v/>
      </c>
      <c r="U785" s="5">
        <f>IF(N785&gt;0, S785-N785, "")</f>
        <v/>
      </c>
      <c r="V785" s="6">
        <f>IF(N785&gt;0, S785/N785, "")</f>
        <v/>
      </c>
      <c r="Y785" s="5" t="n"/>
      <c r="Z785" s="7">
        <f>IF(AND(Y785&gt;0,N785&gt;0), Y785/N785, "")</f>
        <v/>
      </c>
      <c r="AA785" s="7">
        <f>IF(AND(Y785&gt;0,N785&gt;0), N785/(Y785/12), "")</f>
        <v/>
      </c>
      <c r="AB785" s="5">
        <f>IF(N785&gt;0, MAX(N785-S785, 0), "")</f>
        <v/>
      </c>
      <c r="AC785" s="5">
        <f>IF(S785&gt;0, MAX(S785-T785, 0), "")</f>
        <v/>
      </c>
      <c r="AD785">
        <f>IF(V785="", "", IF(V785&gt;1, "Dépassement", IF(V785&gt;=0.9, "À surveiller", "OK")))</f>
        <v/>
      </c>
    </row>
    <row r="786">
      <c r="I786" s="4" t="n"/>
      <c r="J786" s="4" t="n"/>
      <c r="K786" s="4" t="n"/>
      <c r="L786" s="5" t="n"/>
      <c r="M786" s="5" t="n"/>
      <c r="N786" s="5">
        <f>IF(SUM(L786:M786)&gt;0, SUM(L786:M786), "")</f>
        <v/>
      </c>
      <c r="O786" s="5">
        <f>IF(A786&lt;&gt;"", SUMIFS(Dépenses!$K:$K, Dépenses!$B:$B, A786, Dépenses!$C:$C, "CAPEX"), "")</f>
        <v/>
      </c>
      <c r="P786" s="5">
        <f>IF(A786&lt;&gt;"", SUMIFS(Dépenses!$K:$K, Dépenses!$B:$B, A786, Dépenses!$C:$C, "CAPEX", Dépenses!$L:$L, "Payé"), "")</f>
        <v/>
      </c>
      <c r="Q786" s="5">
        <f>IF(A786&lt;&gt;"", SUMIFS(Dépenses!$K:$K, Dépenses!$B:$B, A786, Dépenses!$C:$C, "OPEX"), "")</f>
        <v/>
      </c>
      <c r="R786" s="5">
        <f>IF(A786&lt;&gt;"", SUMIFS(Dépenses!$K:$K, Dépenses!$B:$B, A786, Dépenses!$C:$C, "OPEX", Dépenses!$L:$L, "Payé"), "")</f>
        <v/>
      </c>
      <c r="S786" s="5">
        <f>IF(SUM(O786,Q786)&gt;0, SUM(O786,Q786), "")</f>
        <v/>
      </c>
      <c r="T786" s="5">
        <f>IF(SUM(P786,R786)&gt;0, SUM(P786,R786), "")</f>
        <v/>
      </c>
      <c r="U786" s="5">
        <f>IF(N786&gt;0, S786-N786, "")</f>
        <v/>
      </c>
      <c r="V786" s="6">
        <f>IF(N786&gt;0, S786/N786, "")</f>
        <v/>
      </c>
      <c r="Y786" s="5" t="n"/>
      <c r="Z786" s="7">
        <f>IF(AND(Y786&gt;0,N786&gt;0), Y786/N786, "")</f>
        <v/>
      </c>
      <c r="AA786" s="7">
        <f>IF(AND(Y786&gt;0,N786&gt;0), N786/(Y786/12), "")</f>
        <v/>
      </c>
      <c r="AB786" s="5">
        <f>IF(N786&gt;0, MAX(N786-S786, 0), "")</f>
        <v/>
      </c>
      <c r="AC786" s="5">
        <f>IF(S786&gt;0, MAX(S786-T786, 0), "")</f>
        <v/>
      </c>
      <c r="AD786">
        <f>IF(V786="", "", IF(V786&gt;1, "Dépassement", IF(V786&gt;=0.9, "À surveiller", "OK")))</f>
        <v/>
      </c>
    </row>
    <row r="787">
      <c r="I787" s="4" t="n"/>
      <c r="J787" s="4" t="n"/>
      <c r="K787" s="4" t="n"/>
      <c r="L787" s="5" t="n"/>
      <c r="M787" s="5" t="n"/>
      <c r="N787" s="5">
        <f>IF(SUM(L787:M787)&gt;0, SUM(L787:M787), "")</f>
        <v/>
      </c>
      <c r="O787" s="5">
        <f>IF(A787&lt;&gt;"", SUMIFS(Dépenses!$K:$K, Dépenses!$B:$B, A787, Dépenses!$C:$C, "CAPEX"), "")</f>
        <v/>
      </c>
      <c r="P787" s="5">
        <f>IF(A787&lt;&gt;"", SUMIFS(Dépenses!$K:$K, Dépenses!$B:$B, A787, Dépenses!$C:$C, "CAPEX", Dépenses!$L:$L, "Payé"), "")</f>
        <v/>
      </c>
      <c r="Q787" s="5">
        <f>IF(A787&lt;&gt;"", SUMIFS(Dépenses!$K:$K, Dépenses!$B:$B, A787, Dépenses!$C:$C, "OPEX"), "")</f>
        <v/>
      </c>
      <c r="R787" s="5">
        <f>IF(A787&lt;&gt;"", SUMIFS(Dépenses!$K:$K, Dépenses!$B:$B, A787, Dépenses!$C:$C, "OPEX", Dépenses!$L:$L, "Payé"), "")</f>
        <v/>
      </c>
      <c r="S787" s="5">
        <f>IF(SUM(O787,Q787)&gt;0, SUM(O787,Q787), "")</f>
        <v/>
      </c>
      <c r="T787" s="5">
        <f>IF(SUM(P787,R787)&gt;0, SUM(P787,R787), "")</f>
        <v/>
      </c>
      <c r="U787" s="5">
        <f>IF(N787&gt;0, S787-N787, "")</f>
        <v/>
      </c>
      <c r="V787" s="6">
        <f>IF(N787&gt;0, S787/N787, "")</f>
        <v/>
      </c>
      <c r="Y787" s="5" t="n"/>
      <c r="Z787" s="7">
        <f>IF(AND(Y787&gt;0,N787&gt;0), Y787/N787, "")</f>
        <v/>
      </c>
      <c r="AA787" s="7">
        <f>IF(AND(Y787&gt;0,N787&gt;0), N787/(Y787/12), "")</f>
        <v/>
      </c>
      <c r="AB787" s="5">
        <f>IF(N787&gt;0, MAX(N787-S787, 0), "")</f>
        <v/>
      </c>
      <c r="AC787" s="5">
        <f>IF(S787&gt;0, MAX(S787-T787, 0), "")</f>
        <v/>
      </c>
      <c r="AD787">
        <f>IF(V787="", "", IF(V787&gt;1, "Dépassement", IF(V787&gt;=0.9, "À surveiller", "OK")))</f>
        <v/>
      </c>
    </row>
    <row r="788">
      <c r="I788" s="4" t="n"/>
      <c r="J788" s="4" t="n"/>
      <c r="K788" s="4" t="n"/>
      <c r="L788" s="5" t="n"/>
      <c r="M788" s="5" t="n"/>
      <c r="N788" s="5">
        <f>IF(SUM(L788:M788)&gt;0, SUM(L788:M788), "")</f>
        <v/>
      </c>
      <c r="O788" s="5">
        <f>IF(A788&lt;&gt;"", SUMIFS(Dépenses!$K:$K, Dépenses!$B:$B, A788, Dépenses!$C:$C, "CAPEX"), "")</f>
        <v/>
      </c>
      <c r="P788" s="5">
        <f>IF(A788&lt;&gt;"", SUMIFS(Dépenses!$K:$K, Dépenses!$B:$B, A788, Dépenses!$C:$C, "CAPEX", Dépenses!$L:$L, "Payé"), "")</f>
        <v/>
      </c>
      <c r="Q788" s="5">
        <f>IF(A788&lt;&gt;"", SUMIFS(Dépenses!$K:$K, Dépenses!$B:$B, A788, Dépenses!$C:$C, "OPEX"), "")</f>
        <v/>
      </c>
      <c r="R788" s="5">
        <f>IF(A788&lt;&gt;"", SUMIFS(Dépenses!$K:$K, Dépenses!$B:$B, A788, Dépenses!$C:$C, "OPEX", Dépenses!$L:$L, "Payé"), "")</f>
        <v/>
      </c>
      <c r="S788" s="5">
        <f>IF(SUM(O788,Q788)&gt;0, SUM(O788,Q788), "")</f>
        <v/>
      </c>
      <c r="T788" s="5">
        <f>IF(SUM(P788,R788)&gt;0, SUM(P788,R788), "")</f>
        <v/>
      </c>
      <c r="U788" s="5">
        <f>IF(N788&gt;0, S788-N788, "")</f>
        <v/>
      </c>
      <c r="V788" s="6">
        <f>IF(N788&gt;0, S788/N788, "")</f>
        <v/>
      </c>
      <c r="Y788" s="5" t="n"/>
      <c r="Z788" s="7">
        <f>IF(AND(Y788&gt;0,N788&gt;0), Y788/N788, "")</f>
        <v/>
      </c>
      <c r="AA788" s="7">
        <f>IF(AND(Y788&gt;0,N788&gt;0), N788/(Y788/12), "")</f>
        <v/>
      </c>
      <c r="AB788" s="5">
        <f>IF(N788&gt;0, MAX(N788-S788, 0), "")</f>
        <v/>
      </c>
      <c r="AC788" s="5">
        <f>IF(S788&gt;0, MAX(S788-T788, 0), "")</f>
        <v/>
      </c>
      <c r="AD788">
        <f>IF(V788="", "", IF(V788&gt;1, "Dépassement", IF(V788&gt;=0.9, "À surveiller", "OK")))</f>
        <v/>
      </c>
    </row>
    <row r="789">
      <c r="I789" s="4" t="n"/>
      <c r="J789" s="4" t="n"/>
      <c r="K789" s="4" t="n"/>
      <c r="L789" s="5" t="n"/>
      <c r="M789" s="5" t="n"/>
      <c r="N789" s="5">
        <f>IF(SUM(L789:M789)&gt;0, SUM(L789:M789), "")</f>
        <v/>
      </c>
      <c r="O789" s="5">
        <f>IF(A789&lt;&gt;"", SUMIFS(Dépenses!$K:$K, Dépenses!$B:$B, A789, Dépenses!$C:$C, "CAPEX"), "")</f>
        <v/>
      </c>
      <c r="P789" s="5">
        <f>IF(A789&lt;&gt;"", SUMIFS(Dépenses!$K:$K, Dépenses!$B:$B, A789, Dépenses!$C:$C, "CAPEX", Dépenses!$L:$L, "Payé"), "")</f>
        <v/>
      </c>
      <c r="Q789" s="5">
        <f>IF(A789&lt;&gt;"", SUMIFS(Dépenses!$K:$K, Dépenses!$B:$B, A789, Dépenses!$C:$C, "OPEX"), "")</f>
        <v/>
      </c>
      <c r="R789" s="5">
        <f>IF(A789&lt;&gt;"", SUMIFS(Dépenses!$K:$K, Dépenses!$B:$B, A789, Dépenses!$C:$C, "OPEX", Dépenses!$L:$L, "Payé"), "")</f>
        <v/>
      </c>
      <c r="S789" s="5">
        <f>IF(SUM(O789,Q789)&gt;0, SUM(O789,Q789), "")</f>
        <v/>
      </c>
      <c r="T789" s="5">
        <f>IF(SUM(P789,R789)&gt;0, SUM(P789,R789), "")</f>
        <v/>
      </c>
      <c r="U789" s="5">
        <f>IF(N789&gt;0, S789-N789, "")</f>
        <v/>
      </c>
      <c r="V789" s="6">
        <f>IF(N789&gt;0, S789/N789, "")</f>
        <v/>
      </c>
      <c r="Y789" s="5" t="n"/>
      <c r="Z789" s="7">
        <f>IF(AND(Y789&gt;0,N789&gt;0), Y789/N789, "")</f>
        <v/>
      </c>
      <c r="AA789" s="7">
        <f>IF(AND(Y789&gt;0,N789&gt;0), N789/(Y789/12), "")</f>
        <v/>
      </c>
      <c r="AB789" s="5">
        <f>IF(N789&gt;0, MAX(N789-S789, 0), "")</f>
        <v/>
      </c>
      <c r="AC789" s="5">
        <f>IF(S789&gt;0, MAX(S789-T789, 0), "")</f>
        <v/>
      </c>
      <c r="AD789">
        <f>IF(V789="", "", IF(V789&gt;1, "Dépassement", IF(V789&gt;=0.9, "À surveiller", "OK")))</f>
        <v/>
      </c>
    </row>
    <row r="790">
      <c r="I790" s="4" t="n"/>
      <c r="J790" s="4" t="n"/>
      <c r="K790" s="4" t="n"/>
      <c r="L790" s="5" t="n"/>
      <c r="M790" s="5" t="n"/>
      <c r="N790" s="5">
        <f>IF(SUM(L790:M790)&gt;0, SUM(L790:M790), "")</f>
        <v/>
      </c>
      <c r="O790" s="5">
        <f>IF(A790&lt;&gt;"", SUMIFS(Dépenses!$K:$K, Dépenses!$B:$B, A790, Dépenses!$C:$C, "CAPEX"), "")</f>
        <v/>
      </c>
      <c r="P790" s="5">
        <f>IF(A790&lt;&gt;"", SUMIFS(Dépenses!$K:$K, Dépenses!$B:$B, A790, Dépenses!$C:$C, "CAPEX", Dépenses!$L:$L, "Payé"), "")</f>
        <v/>
      </c>
      <c r="Q790" s="5">
        <f>IF(A790&lt;&gt;"", SUMIFS(Dépenses!$K:$K, Dépenses!$B:$B, A790, Dépenses!$C:$C, "OPEX"), "")</f>
        <v/>
      </c>
      <c r="R790" s="5">
        <f>IF(A790&lt;&gt;"", SUMIFS(Dépenses!$K:$K, Dépenses!$B:$B, A790, Dépenses!$C:$C, "OPEX", Dépenses!$L:$L, "Payé"), "")</f>
        <v/>
      </c>
      <c r="S790" s="5">
        <f>IF(SUM(O790,Q790)&gt;0, SUM(O790,Q790), "")</f>
        <v/>
      </c>
      <c r="T790" s="5">
        <f>IF(SUM(P790,R790)&gt;0, SUM(P790,R790), "")</f>
        <v/>
      </c>
      <c r="U790" s="5">
        <f>IF(N790&gt;0, S790-N790, "")</f>
        <v/>
      </c>
      <c r="V790" s="6">
        <f>IF(N790&gt;0, S790/N790, "")</f>
        <v/>
      </c>
      <c r="Y790" s="5" t="n"/>
      <c r="Z790" s="7">
        <f>IF(AND(Y790&gt;0,N790&gt;0), Y790/N790, "")</f>
        <v/>
      </c>
      <c r="AA790" s="7">
        <f>IF(AND(Y790&gt;0,N790&gt;0), N790/(Y790/12), "")</f>
        <v/>
      </c>
      <c r="AB790" s="5">
        <f>IF(N790&gt;0, MAX(N790-S790, 0), "")</f>
        <v/>
      </c>
      <c r="AC790" s="5">
        <f>IF(S790&gt;0, MAX(S790-T790, 0), "")</f>
        <v/>
      </c>
      <c r="AD790">
        <f>IF(V790="", "", IF(V790&gt;1, "Dépassement", IF(V790&gt;=0.9, "À surveiller", "OK")))</f>
        <v/>
      </c>
    </row>
    <row r="791">
      <c r="I791" s="4" t="n"/>
      <c r="J791" s="4" t="n"/>
      <c r="K791" s="4" t="n"/>
      <c r="L791" s="5" t="n"/>
      <c r="M791" s="5" t="n"/>
      <c r="N791" s="5">
        <f>IF(SUM(L791:M791)&gt;0, SUM(L791:M791), "")</f>
        <v/>
      </c>
      <c r="O791" s="5">
        <f>IF(A791&lt;&gt;"", SUMIFS(Dépenses!$K:$K, Dépenses!$B:$B, A791, Dépenses!$C:$C, "CAPEX"), "")</f>
        <v/>
      </c>
      <c r="P791" s="5">
        <f>IF(A791&lt;&gt;"", SUMIFS(Dépenses!$K:$K, Dépenses!$B:$B, A791, Dépenses!$C:$C, "CAPEX", Dépenses!$L:$L, "Payé"), "")</f>
        <v/>
      </c>
      <c r="Q791" s="5">
        <f>IF(A791&lt;&gt;"", SUMIFS(Dépenses!$K:$K, Dépenses!$B:$B, A791, Dépenses!$C:$C, "OPEX"), "")</f>
        <v/>
      </c>
      <c r="R791" s="5">
        <f>IF(A791&lt;&gt;"", SUMIFS(Dépenses!$K:$K, Dépenses!$B:$B, A791, Dépenses!$C:$C, "OPEX", Dépenses!$L:$L, "Payé"), "")</f>
        <v/>
      </c>
      <c r="S791" s="5">
        <f>IF(SUM(O791,Q791)&gt;0, SUM(O791,Q791), "")</f>
        <v/>
      </c>
      <c r="T791" s="5">
        <f>IF(SUM(P791,R791)&gt;0, SUM(P791,R791), "")</f>
        <v/>
      </c>
      <c r="U791" s="5">
        <f>IF(N791&gt;0, S791-N791, "")</f>
        <v/>
      </c>
      <c r="V791" s="6">
        <f>IF(N791&gt;0, S791/N791, "")</f>
        <v/>
      </c>
      <c r="Y791" s="5" t="n"/>
      <c r="Z791" s="7">
        <f>IF(AND(Y791&gt;0,N791&gt;0), Y791/N791, "")</f>
        <v/>
      </c>
      <c r="AA791" s="7">
        <f>IF(AND(Y791&gt;0,N791&gt;0), N791/(Y791/12), "")</f>
        <v/>
      </c>
      <c r="AB791" s="5">
        <f>IF(N791&gt;0, MAX(N791-S791, 0), "")</f>
        <v/>
      </c>
      <c r="AC791" s="5">
        <f>IF(S791&gt;0, MAX(S791-T791, 0), "")</f>
        <v/>
      </c>
      <c r="AD791">
        <f>IF(V791="", "", IF(V791&gt;1, "Dépassement", IF(V791&gt;=0.9, "À surveiller", "OK")))</f>
        <v/>
      </c>
    </row>
    <row r="792">
      <c r="I792" s="4" t="n"/>
      <c r="J792" s="4" t="n"/>
      <c r="K792" s="4" t="n"/>
      <c r="L792" s="5" t="n"/>
      <c r="M792" s="5" t="n"/>
      <c r="N792" s="5">
        <f>IF(SUM(L792:M792)&gt;0, SUM(L792:M792), "")</f>
        <v/>
      </c>
      <c r="O792" s="5">
        <f>IF(A792&lt;&gt;"", SUMIFS(Dépenses!$K:$K, Dépenses!$B:$B, A792, Dépenses!$C:$C, "CAPEX"), "")</f>
        <v/>
      </c>
      <c r="P792" s="5">
        <f>IF(A792&lt;&gt;"", SUMIFS(Dépenses!$K:$K, Dépenses!$B:$B, A792, Dépenses!$C:$C, "CAPEX", Dépenses!$L:$L, "Payé"), "")</f>
        <v/>
      </c>
      <c r="Q792" s="5">
        <f>IF(A792&lt;&gt;"", SUMIFS(Dépenses!$K:$K, Dépenses!$B:$B, A792, Dépenses!$C:$C, "OPEX"), "")</f>
        <v/>
      </c>
      <c r="R792" s="5">
        <f>IF(A792&lt;&gt;"", SUMIFS(Dépenses!$K:$K, Dépenses!$B:$B, A792, Dépenses!$C:$C, "OPEX", Dépenses!$L:$L, "Payé"), "")</f>
        <v/>
      </c>
      <c r="S792" s="5">
        <f>IF(SUM(O792,Q792)&gt;0, SUM(O792,Q792), "")</f>
        <v/>
      </c>
      <c r="T792" s="5">
        <f>IF(SUM(P792,R792)&gt;0, SUM(P792,R792), "")</f>
        <v/>
      </c>
      <c r="U792" s="5">
        <f>IF(N792&gt;0, S792-N792, "")</f>
        <v/>
      </c>
      <c r="V792" s="6">
        <f>IF(N792&gt;0, S792/N792, "")</f>
        <v/>
      </c>
      <c r="Y792" s="5" t="n"/>
      <c r="Z792" s="7">
        <f>IF(AND(Y792&gt;0,N792&gt;0), Y792/N792, "")</f>
        <v/>
      </c>
      <c r="AA792" s="7">
        <f>IF(AND(Y792&gt;0,N792&gt;0), N792/(Y792/12), "")</f>
        <v/>
      </c>
      <c r="AB792" s="5">
        <f>IF(N792&gt;0, MAX(N792-S792, 0), "")</f>
        <v/>
      </c>
      <c r="AC792" s="5">
        <f>IF(S792&gt;0, MAX(S792-T792, 0), "")</f>
        <v/>
      </c>
      <c r="AD792">
        <f>IF(V792="", "", IF(V792&gt;1, "Dépassement", IF(V792&gt;=0.9, "À surveiller", "OK")))</f>
        <v/>
      </c>
    </row>
    <row r="793">
      <c r="I793" s="4" t="n"/>
      <c r="J793" s="4" t="n"/>
      <c r="K793" s="4" t="n"/>
      <c r="L793" s="5" t="n"/>
      <c r="M793" s="5" t="n"/>
      <c r="N793" s="5">
        <f>IF(SUM(L793:M793)&gt;0, SUM(L793:M793), "")</f>
        <v/>
      </c>
      <c r="O793" s="5">
        <f>IF(A793&lt;&gt;"", SUMIFS(Dépenses!$K:$K, Dépenses!$B:$B, A793, Dépenses!$C:$C, "CAPEX"), "")</f>
        <v/>
      </c>
      <c r="P793" s="5">
        <f>IF(A793&lt;&gt;"", SUMIFS(Dépenses!$K:$K, Dépenses!$B:$B, A793, Dépenses!$C:$C, "CAPEX", Dépenses!$L:$L, "Payé"), "")</f>
        <v/>
      </c>
      <c r="Q793" s="5">
        <f>IF(A793&lt;&gt;"", SUMIFS(Dépenses!$K:$K, Dépenses!$B:$B, A793, Dépenses!$C:$C, "OPEX"), "")</f>
        <v/>
      </c>
      <c r="R793" s="5">
        <f>IF(A793&lt;&gt;"", SUMIFS(Dépenses!$K:$K, Dépenses!$B:$B, A793, Dépenses!$C:$C, "OPEX", Dépenses!$L:$L, "Payé"), "")</f>
        <v/>
      </c>
      <c r="S793" s="5">
        <f>IF(SUM(O793,Q793)&gt;0, SUM(O793,Q793), "")</f>
        <v/>
      </c>
      <c r="T793" s="5">
        <f>IF(SUM(P793,R793)&gt;0, SUM(P793,R793), "")</f>
        <v/>
      </c>
      <c r="U793" s="5">
        <f>IF(N793&gt;0, S793-N793, "")</f>
        <v/>
      </c>
      <c r="V793" s="6">
        <f>IF(N793&gt;0, S793/N793, "")</f>
        <v/>
      </c>
      <c r="Y793" s="5" t="n"/>
      <c r="Z793" s="7">
        <f>IF(AND(Y793&gt;0,N793&gt;0), Y793/N793, "")</f>
        <v/>
      </c>
      <c r="AA793" s="7">
        <f>IF(AND(Y793&gt;0,N793&gt;0), N793/(Y793/12), "")</f>
        <v/>
      </c>
      <c r="AB793" s="5">
        <f>IF(N793&gt;0, MAX(N793-S793, 0), "")</f>
        <v/>
      </c>
      <c r="AC793" s="5">
        <f>IF(S793&gt;0, MAX(S793-T793, 0), "")</f>
        <v/>
      </c>
      <c r="AD793">
        <f>IF(V793="", "", IF(V793&gt;1, "Dépassement", IF(V793&gt;=0.9, "À surveiller", "OK")))</f>
        <v/>
      </c>
    </row>
    <row r="794">
      <c r="I794" s="4" t="n"/>
      <c r="J794" s="4" t="n"/>
      <c r="K794" s="4" t="n"/>
      <c r="L794" s="5" t="n"/>
      <c r="M794" s="5" t="n"/>
      <c r="N794" s="5">
        <f>IF(SUM(L794:M794)&gt;0, SUM(L794:M794), "")</f>
        <v/>
      </c>
      <c r="O794" s="5">
        <f>IF(A794&lt;&gt;"", SUMIFS(Dépenses!$K:$K, Dépenses!$B:$B, A794, Dépenses!$C:$C, "CAPEX"), "")</f>
        <v/>
      </c>
      <c r="P794" s="5">
        <f>IF(A794&lt;&gt;"", SUMIFS(Dépenses!$K:$K, Dépenses!$B:$B, A794, Dépenses!$C:$C, "CAPEX", Dépenses!$L:$L, "Payé"), "")</f>
        <v/>
      </c>
      <c r="Q794" s="5">
        <f>IF(A794&lt;&gt;"", SUMIFS(Dépenses!$K:$K, Dépenses!$B:$B, A794, Dépenses!$C:$C, "OPEX"), "")</f>
        <v/>
      </c>
      <c r="R794" s="5">
        <f>IF(A794&lt;&gt;"", SUMIFS(Dépenses!$K:$K, Dépenses!$B:$B, A794, Dépenses!$C:$C, "OPEX", Dépenses!$L:$L, "Payé"), "")</f>
        <v/>
      </c>
      <c r="S794" s="5">
        <f>IF(SUM(O794,Q794)&gt;0, SUM(O794,Q794), "")</f>
        <v/>
      </c>
      <c r="T794" s="5">
        <f>IF(SUM(P794,R794)&gt;0, SUM(P794,R794), "")</f>
        <v/>
      </c>
      <c r="U794" s="5">
        <f>IF(N794&gt;0, S794-N794, "")</f>
        <v/>
      </c>
      <c r="V794" s="6">
        <f>IF(N794&gt;0, S794/N794, "")</f>
        <v/>
      </c>
      <c r="Y794" s="5" t="n"/>
      <c r="Z794" s="7">
        <f>IF(AND(Y794&gt;0,N794&gt;0), Y794/N794, "")</f>
        <v/>
      </c>
      <c r="AA794" s="7">
        <f>IF(AND(Y794&gt;0,N794&gt;0), N794/(Y794/12), "")</f>
        <v/>
      </c>
      <c r="AB794" s="5">
        <f>IF(N794&gt;0, MAX(N794-S794, 0), "")</f>
        <v/>
      </c>
      <c r="AC794" s="5">
        <f>IF(S794&gt;0, MAX(S794-T794, 0), "")</f>
        <v/>
      </c>
      <c r="AD794">
        <f>IF(V794="", "", IF(V794&gt;1, "Dépassement", IF(V794&gt;=0.9, "À surveiller", "OK")))</f>
        <v/>
      </c>
    </row>
    <row r="795">
      <c r="I795" s="4" t="n"/>
      <c r="J795" s="4" t="n"/>
      <c r="K795" s="4" t="n"/>
      <c r="L795" s="5" t="n"/>
      <c r="M795" s="5" t="n"/>
      <c r="N795" s="5">
        <f>IF(SUM(L795:M795)&gt;0, SUM(L795:M795), "")</f>
        <v/>
      </c>
      <c r="O795" s="5">
        <f>IF(A795&lt;&gt;"", SUMIFS(Dépenses!$K:$K, Dépenses!$B:$B, A795, Dépenses!$C:$C, "CAPEX"), "")</f>
        <v/>
      </c>
      <c r="P795" s="5">
        <f>IF(A795&lt;&gt;"", SUMIFS(Dépenses!$K:$K, Dépenses!$B:$B, A795, Dépenses!$C:$C, "CAPEX", Dépenses!$L:$L, "Payé"), "")</f>
        <v/>
      </c>
      <c r="Q795" s="5">
        <f>IF(A795&lt;&gt;"", SUMIFS(Dépenses!$K:$K, Dépenses!$B:$B, A795, Dépenses!$C:$C, "OPEX"), "")</f>
        <v/>
      </c>
      <c r="R795" s="5">
        <f>IF(A795&lt;&gt;"", SUMIFS(Dépenses!$K:$K, Dépenses!$B:$B, A795, Dépenses!$C:$C, "OPEX", Dépenses!$L:$L, "Payé"), "")</f>
        <v/>
      </c>
      <c r="S795" s="5">
        <f>IF(SUM(O795,Q795)&gt;0, SUM(O795,Q795), "")</f>
        <v/>
      </c>
      <c r="T795" s="5">
        <f>IF(SUM(P795,R795)&gt;0, SUM(P795,R795), "")</f>
        <v/>
      </c>
      <c r="U795" s="5">
        <f>IF(N795&gt;0, S795-N795, "")</f>
        <v/>
      </c>
      <c r="V795" s="6">
        <f>IF(N795&gt;0, S795/N795, "")</f>
        <v/>
      </c>
      <c r="Y795" s="5" t="n"/>
      <c r="Z795" s="7">
        <f>IF(AND(Y795&gt;0,N795&gt;0), Y795/N795, "")</f>
        <v/>
      </c>
      <c r="AA795" s="7">
        <f>IF(AND(Y795&gt;0,N795&gt;0), N795/(Y795/12), "")</f>
        <v/>
      </c>
      <c r="AB795" s="5">
        <f>IF(N795&gt;0, MAX(N795-S795, 0), "")</f>
        <v/>
      </c>
      <c r="AC795" s="5">
        <f>IF(S795&gt;0, MAX(S795-T795, 0), "")</f>
        <v/>
      </c>
      <c r="AD795">
        <f>IF(V795="", "", IF(V795&gt;1, "Dépassement", IF(V795&gt;=0.9, "À surveiller", "OK")))</f>
        <v/>
      </c>
    </row>
    <row r="796">
      <c r="I796" s="4" t="n"/>
      <c r="J796" s="4" t="n"/>
      <c r="K796" s="4" t="n"/>
      <c r="L796" s="5" t="n"/>
      <c r="M796" s="5" t="n"/>
      <c r="N796" s="5">
        <f>IF(SUM(L796:M796)&gt;0, SUM(L796:M796), "")</f>
        <v/>
      </c>
      <c r="O796" s="5">
        <f>IF(A796&lt;&gt;"", SUMIFS(Dépenses!$K:$K, Dépenses!$B:$B, A796, Dépenses!$C:$C, "CAPEX"), "")</f>
        <v/>
      </c>
      <c r="P796" s="5">
        <f>IF(A796&lt;&gt;"", SUMIFS(Dépenses!$K:$K, Dépenses!$B:$B, A796, Dépenses!$C:$C, "CAPEX", Dépenses!$L:$L, "Payé"), "")</f>
        <v/>
      </c>
      <c r="Q796" s="5">
        <f>IF(A796&lt;&gt;"", SUMIFS(Dépenses!$K:$K, Dépenses!$B:$B, A796, Dépenses!$C:$C, "OPEX"), "")</f>
        <v/>
      </c>
      <c r="R796" s="5">
        <f>IF(A796&lt;&gt;"", SUMIFS(Dépenses!$K:$K, Dépenses!$B:$B, A796, Dépenses!$C:$C, "OPEX", Dépenses!$L:$L, "Payé"), "")</f>
        <v/>
      </c>
      <c r="S796" s="5">
        <f>IF(SUM(O796,Q796)&gt;0, SUM(O796,Q796), "")</f>
        <v/>
      </c>
      <c r="T796" s="5">
        <f>IF(SUM(P796,R796)&gt;0, SUM(P796,R796), "")</f>
        <v/>
      </c>
      <c r="U796" s="5">
        <f>IF(N796&gt;0, S796-N796, "")</f>
        <v/>
      </c>
      <c r="V796" s="6">
        <f>IF(N796&gt;0, S796/N796, "")</f>
        <v/>
      </c>
      <c r="Y796" s="5" t="n"/>
      <c r="Z796" s="7">
        <f>IF(AND(Y796&gt;0,N796&gt;0), Y796/N796, "")</f>
        <v/>
      </c>
      <c r="AA796" s="7">
        <f>IF(AND(Y796&gt;0,N796&gt;0), N796/(Y796/12), "")</f>
        <v/>
      </c>
      <c r="AB796" s="5">
        <f>IF(N796&gt;0, MAX(N796-S796, 0), "")</f>
        <v/>
      </c>
      <c r="AC796" s="5">
        <f>IF(S796&gt;0, MAX(S796-T796, 0), "")</f>
        <v/>
      </c>
      <c r="AD796">
        <f>IF(V796="", "", IF(V796&gt;1, "Dépassement", IF(V796&gt;=0.9, "À surveiller", "OK")))</f>
        <v/>
      </c>
    </row>
    <row r="797">
      <c r="I797" s="4" t="n"/>
      <c r="J797" s="4" t="n"/>
      <c r="K797" s="4" t="n"/>
      <c r="L797" s="5" t="n"/>
      <c r="M797" s="5" t="n"/>
      <c r="N797" s="5">
        <f>IF(SUM(L797:M797)&gt;0, SUM(L797:M797), "")</f>
        <v/>
      </c>
      <c r="O797" s="5">
        <f>IF(A797&lt;&gt;"", SUMIFS(Dépenses!$K:$K, Dépenses!$B:$B, A797, Dépenses!$C:$C, "CAPEX"), "")</f>
        <v/>
      </c>
      <c r="P797" s="5">
        <f>IF(A797&lt;&gt;"", SUMIFS(Dépenses!$K:$K, Dépenses!$B:$B, A797, Dépenses!$C:$C, "CAPEX", Dépenses!$L:$L, "Payé"), "")</f>
        <v/>
      </c>
      <c r="Q797" s="5">
        <f>IF(A797&lt;&gt;"", SUMIFS(Dépenses!$K:$K, Dépenses!$B:$B, A797, Dépenses!$C:$C, "OPEX"), "")</f>
        <v/>
      </c>
      <c r="R797" s="5">
        <f>IF(A797&lt;&gt;"", SUMIFS(Dépenses!$K:$K, Dépenses!$B:$B, A797, Dépenses!$C:$C, "OPEX", Dépenses!$L:$L, "Payé"), "")</f>
        <v/>
      </c>
      <c r="S797" s="5">
        <f>IF(SUM(O797,Q797)&gt;0, SUM(O797,Q797), "")</f>
        <v/>
      </c>
      <c r="T797" s="5">
        <f>IF(SUM(P797,R797)&gt;0, SUM(P797,R797), "")</f>
        <v/>
      </c>
      <c r="U797" s="5">
        <f>IF(N797&gt;0, S797-N797, "")</f>
        <v/>
      </c>
      <c r="V797" s="6">
        <f>IF(N797&gt;0, S797/N797, "")</f>
        <v/>
      </c>
      <c r="Y797" s="5" t="n"/>
      <c r="Z797" s="7">
        <f>IF(AND(Y797&gt;0,N797&gt;0), Y797/N797, "")</f>
        <v/>
      </c>
      <c r="AA797" s="7">
        <f>IF(AND(Y797&gt;0,N797&gt;0), N797/(Y797/12), "")</f>
        <v/>
      </c>
      <c r="AB797" s="5">
        <f>IF(N797&gt;0, MAX(N797-S797, 0), "")</f>
        <v/>
      </c>
      <c r="AC797" s="5">
        <f>IF(S797&gt;0, MAX(S797-T797, 0), "")</f>
        <v/>
      </c>
      <c r="AD797">
        <f>IF(V797="", "", IF(V797&gt;1, "Dépassement", IF(V797&gt;=0.9, "À surveiller", "OK")))</f>
        <v/>
      </c>
    </row>
    <row r="798">
      <c r="I798" s="4" t="n"/>
      <c r="J798" s="4" t="n"/>
      <c r="K798" s="4" t="n"/>
      <c r="L798" s="5" t="n"/>
      <c r="M798" s="5" t="n"/>
      <c r="N798" s="5">
        <f>IF(SUM(L798:M798)&gt;0, SUM(L798:M798), "")</f>
        <v/>
      </c>
      <c r="O798" s="5">
        <f>IF(A798&lt;&gt;"", SUMIFS(Dépenses!$K:$K, Dépenses!$B:$B, A798, Dépenses!$C:$C, "CAPEX"), "")</f>
        <v/>
      </c>
      <c r="P798" s="5">
        <f>IF(A798&lt;&gt;"", SUMIFS(Dépenses!$K:$K, Dépenses!$B:$B, A798, Dépenses!$C:$C, "CAPEX", Dépenses!$L:$L, "Payé"), "")</f>
        <v/>
      </c>
      <c r="Q798" s="5">
        <f>IF(A798&lt;&gt;"", SUMIFS(Dépenses!$K:$K, Dépenses!$B:$B, A798, Dépenses!$C:$C, "OPEX"), "")</f>
        <v/>
      </c>
      <c r="R798" s="5">
        <f>IF(A798&lt;&gt;"", SUMIFS(Dépenses!$K:$K, Dépenses!$B:$B, A798, Dépenses!$C:$C, "OPEX", Dépenses!$L:$L, "Payé"), "")</f>
        <v/>
      </c>
      <c r="S798" s="5">
        <f>IF(SUM(O798,Q798)&gt;0, SUM(O798,Q798), "")</f>
        <v/>
      </c>
      <c r="T798" s="5">
        <f>IF(SUM(P798,R798)&gt;0, SUM(P798,R798), "")</f>
        <v/>
      </c>
      <c r="U798" s="5">
        <f>IF(N798&gt;0, S798-N798, "")</f>
        <v/>
      </c>
      <c r="V798" s="6">
        <f>IF(N798&gt;0, S798/N798, "")</f>
        <v/>
      </c>
      <c r="Y798" s="5" t="n"/>
      <c r="Z798" s="7">
        <f>IF(AND(Y798&gt;0,N798&gt;0), Y798/N798, "")</f>
        <v/>
      </c>
      <c r="AA798" s="7">
        <f>IF(AND(Y798&gt;0,N798&gt;0), N798/(Y798/12), "")</f>
        <v/>
      </c>
      <c r="AB798" s="5">
        <f>IF(N798&gt;0, MAX(N798-S798, 0), "")</f>
        <v/>
      </c>
      <c r="AC798" s="5">
        <f>IF(S798&gt;0, MAX(S798-T798, 0), "")</f>
        <v/>
      </c>
      <c r="AD798">
        <f>IF(V798="", "", IF(V798&gt;1, "Dépassement", IF(V798&gt;=0.9, "À surveiller", "OK")))</f>
        <v/>
      </c>
    </row>
    <row r="799">
      <c r="I799" s="4" t="n"/>
      <c r="J799" s="4" t="n"/>
      <c r="K799" s="4" t="n"/>
      <c r="L799" s="5" t="n"/>
      <c r="M799" s="5" t="n"/>
      <c r="N799" s="5">
        <f>IF(SUM(L799:M799)&gt;0, SUM(L799:M799), "")</f>
        <v/>
      </c>
      <c r="O799" s="5">
        <f>IF(A799&lt;&gt;"", SUMIFS(Dépenses!$K:$K, Dépenses!$B:$B, A799, Dépenses!$C:$C, "CAPEX"), "")</f>
        <v/>
      </c>
      <c r="P799" s="5">
        <f>IF(A799&lt;&gt;"", SUMIFS(Dépenses!$K:$K, Dépenses!$B:$B, A799, Dépenses!$C:$C, "CAPEX", Dépenses!$L:$L, "Payé"), "")</f>
        <v/>
      </c>
      <c r="Q799" s="5">
        <f>IF(A799&lt;&gt;"", SUMIFS(Dépenses!$K:$K, Dépenses!$B:$B, A799, Dépenses!$C:$C, "OPEX"), "")</f>
        <v/>
      </c>
      <c r="R799" s="5">
        <f>IF(A799&lt;&gt;"", SUMIFS(Dépenses!$K:$K, Dépenses!$B:$B, A799, Dépenses!$C:$C, "OPEX", Dépenses!$L:$L, "Payé"), "")</f>
        <v/>
      </c>
      <c r="S799" s="5">
        <f>IF(SUM(O799,Q799)&gt;0, SUM(O799,Q799), "")</f>
        <v/>
      </c>
      <c r="T799" s="5">
        <f>IF(SUM(P799,R799)&gt;0, SUM(P799,R799), "")</f>
        <v/>
      </c>
      <c r="U799" s="5">
        <f>IF(N799&gt;0, S799-N799, "")</f>
        <v/>
      </c>
      <c r="V799" s="6">
        <f>IF(N799&gt;0, S799/N799, "")</f>
        <v/>
      </c>
      <c r="Y799" s="5" t="n"/>
      <c r="Z799" s="7">
        <f>IF(AND(Y799&gt;0,N799&gt;0), Y799/N799, "")</f>
        <v/>
      </c>
      <c r="AA799" s="7">
        <f>IF(AND(Y799&gt;0,N799&gt;0), N799/(Y799/12), "")</f>
        <v/>
      </c>
      <c r="AB799" s="5">
        <f>IF(N799&gt;0, MAX(N799-S799, 0), "")</f>
        <v/>
      </c>
      <c r="AC799" s="5">
        <f>IF(S799&gt;0, MAX(S799-T799, 0), "")</f>
        <v/>
      </c>
      <c r="AD799">
        <f>IF(V799="", "", IF(V799&gt;1, "Dépassement", IF(V799&gt;=0.9, "À surveiller", "OK")))</f>
        <v/>
      </c>
    </row>
    <row r="800">
      <c r="I800" s="4" t="n"/>
      <c r="J800" s="4" t="n"/>
      <c r="K800" s="4" t="n"/>
      <c r="L800" s="5" t="n"/>
      <c r="M800" s="5" t="n"/>
      <c r="N800" s="5">
        <f>IF(SUM(L800:M800)&gt;0, SUM(L800:M800), "")</f>
        <v/>
      </c>
      <c r="O800" s="5">
        <f>IF(A800&lt;&gt;"", SUMIFS(Dépenses!$K:$K, Dépenses!$B:$B, A800, Dépenses!$C:$C, "CAPEX"), "")</f>
        <v/>
      </c>
      <c r="P800" s="5">
        <f>IF(A800&lt;&gt;"", SUMIFS(Dépenses!$K:$K, Dépenses!$B:$B, A800, Dépenses!$C:$C, "CAPEX", Dépenses!$L:$L, "Payé"), "")</f>
        <v/>
      </c>
      <c r="Q800" s="5">
        <f>IF(A800&lt;&gt;"", SUMIFS(Dépenses!$K:$K, Dépenses!$B:$B, A800, Dépenses!$C:$C, "OPEX"), "")</f>
        <v/>
      </c>
      <c r="R800" s="5">
        <f>IF(A800&lt;&gt;"", SUMIFS(Dépenses!$K:$K, Dépenses!$B:$B, A800, Dépenses!$C:$C, "OPEX", Dépenses!$L:$L, "Payé"), "")</f>
        <v/>
      </c>
      <c r="S800" s="5">
        <f>IF(SUM(O800,Q800)&gt;0, SUM(O800,Q800), "")</f>
        <v/>
      </c>
      <c r="T800" s="5">
        <f>IF(SUM(P800,R800)&gt;0, SUM(P800,R800), "")</f>
        <v/>
      </c>
      <c r="U800" s="5">
        <f>IF(N800&gt;0, S800-N800, "")</f>
        <v/>
      </c>
      <c r="V800" s="6">
        <f>IF(N800&gt;0, S800/N800, "")</f>
        <v/>
      </c>
      <c r="Y800" s="5" t="n"/>
      <c r="Z800" s="7">
        <f>IF(AND(Y800&gt;0,N800&gt;0), Y800/N800, "")</f>
        <v/>
      </c>
      <c r="AA800" s="7">
        <f>IF(AND(Y800&gt;0,N800&gt;0), N800/(Y800/12), "")</f>
        <v/>
      </c>
      <c r="AB800" s="5">
        <f>IF(N800&gt;0, MAX(N800-S800, 0), "")</f>
        <v/>
      </c>
      <c r="AC800" s="5">
        <f>IF(S800&gt;0, MAX(S800-T800, 0), "")</f>
        <v/>
      </c>
      <c r="AD800">
        <f>IF(V800="", "", IF(V800&gt;1, "Dépassement", IF(V800&gt;=0.9, "À surveiller", "OK")))</f>
        <v/>
      </c>
    </row>
    <row r="801">
      <c r="I801" s="4" t="n"/>
      <c r="J801" s="4" t="n"/>
      <c r="K801" s="4" t="n"/>
      <c r="L801" s="5" t="n"/>
      <c r="M801" s="5" t="n"/>
      <c r="N801" s="5">
        <f>IF(SUM(L801:M801)&gt;0, SUM(L801:M801), "")</f>
        <v/>
      </c>
      <c r="O801" s="5">
        <f>IF(A801&lt;&gt;"", SUMIFS(Dépenses!$K:$K, Dépenses!$B:$B, A801, Dépenses!$C:$C, "CAPEX"), "")</f>
        <v/>
      </c>
      <c r="P801" s="5">
        <f>IF(A801&lt;&gt;"", SUMIFS(Dépenses!$K:$K, Dépenses!$B:$B, A801, Dépenses!$C:$C, "CAPEX", Dépenses!$L:$L, "Payé"), "")</f>
        <v/>
      </c>
      <c r="Q801" s="5">
        <f>IF(A801&lt;&gt;"", SUMIFS(Dépenses!$K:$K, Dépenses!$B:$B, A801, Dépenses!$C:$C, "OPEX"), "")</f>
        <v/>
      </c>
      <c r="R801" s="5">
        <f>IF(A801&lt;&gt;"", SUMIFS(Dépenses!$K:$K, Dépenses!$B:$B, A801, Dépenses!$C:$C, "OPEX", Dépenses!$L:$L, "Payé"), "")</f>
        <v/>
      </c>
      <c r="S801" s="5">
        <f>IF(SUM(O801,Q801)&gt;0, SUM(O801,Q801), "")</f>
        <v/>
      </c>
      <c r="T801" s="5">
        <f>IF(SUM(P801,R801)&gt;0, SUM(P801,R801), "")</f>
        <v/>
      </c>
      <c r="U801" s="5">
        <f>IF(N801&gt;0, S801-N801, "")</f>
        <v/>
      </c>
      <c r="V801" s="6">
        <f>IF(N801&gt;0, S801/N801, "")</f>
        <v/>
      </c>
      <c r="Y801" s="5" t="n"/>
      <c r="Z801" s="7">
        <f>IF(AND(Y801&gt;0,N801&gt;0), Y801/N801, "")</f>
        <v/>
      </c>
      <c r="AA801" s="7">
        <f>IF(AND(Y801&gt;0,N801&gt;0), N801/(Y801/12), "")</f>
        <v/>
      </c>
      <c r="AB801" s="5">
        <f>IF(N801&gt;0, MAX(N801-S801, 0), "")</f>
        <v/>
      </c>
      <c r="AC801" s="5">
        <f>IF(S801&gt;0, MAX(S801-T801, 0), "")</f>
        <v/>
      </c>
      <c r="AD801">
        <f>IF(V801="", "", IF(V801&gt;1, "Dépassement", IF(V801&gt;=0.9, "À surveiller", "OK")))</f>
        <v/>
      </c>
    </row>
    <row r="802">
      <c r="I802" s="4" t="n"/>
      <c r="J802" s="4" t="n"/>
      <c r="K802" s="4" t="n"/>
      <c r="L802" s="5" t="n"/>
      <c r="M802" s="5" t="n"/>
      <c r="N802" s="5">
        <f>IF(SUM(L802:M802)&gt;0, SUM(L802:M802), "")</f>
        <v/>
      </c>
      <c r="O802" s="5">
        <f>IF(A802&lt;&gt;"", SUMIFS(Dépenses!$K:$K, Dépenses!$B:$B, A802, Dépenses!$C:$C, "CAPEX"), "")</f>
        <v/>
      </c>
      <c r="P802" s="5">
        <f>IF(A802&lt;&gt;"", SUMIFS(Dépenses!$K:$K, Dépenses!$B:$B, A802, Dépenses!$C:$C, "CAPEX", Dépenses!$L:$L, "Payé"), "")</f>
        <v/>
      </c>
      <c r="Q802" s="5">
        <f>IF(A802&lt;&gt;"", SUMIFS(Dépenses!$K:$K, Dépenses!$B:$B, A802, Dépenses!$C:$C, "OPEX"), "")</f>
        <v/>
      </c>
      <c r="R802" s="5">
        <f>IF(A802&lt;&gt;"", SUMIFS(Dépenses!$K:$K, Dépenses!$B:$B, A802, Dépenses!$C:$C, "OPEX", Dépenses!$L:$L, "Payé"), "")</f>
        <v/>
      </c>
      <c r="S802" s="5">
        <f>IF(SUM(O802,Q802)&gt;0, SUM(O802,Q802), "")</f>
        <v/>
      </c>
      <c r="T802" s="5">
        <f>IF(SUM(P802,R802)&gt;0, SUM(P802,R802), "")</f>
        <v/>
      </c>
      <c r="U802" s="5">
        <f>IF(N802&gt;0, S802-N802, "")</f>
        <v/>
      </c>
      <c r="V802" s="6">
        <f>IF(N802&gt;0, S802/N802, "")</f>
        <v/>
      </c>
      <c r="Y802" s="5" t="n"/>
      <c r="Z802" s="7">
        <f>IF(AND(Y802&gt;0,N802&gt;0), Y802/N802, "")</f>
        <v/>
      </c>
      <c r="AA802" s="7">
        <f>IF(AND(Y802&gt;0,N802&gt;0), N802/(Y802/12), "")</f>
        <v/>
      </c>
      <c r="AB802" s="5">
        <f>IF(N802&gt;0, MAX(N802-S802, 0), "")</f>
        <v/>
      </c>
      <c r="AC802" s="5">
        <f>IF(S802&gt;0, MAX(S802-T802, 0), "")</f>
        <v/>
      </c>
      <c r="AD802">
        <f>IF(V802="", "", IF(V802&gt;1, "Dépassement", IF(V802&gt;=0.9, "À surveiller", "OK")))</f>
        <v/>
      </c>
    </row>
    <row r="803">
      <c r="I803" s="4" t="n"/>
      <c r="J803" s="4" t="n"/>
      <c r="K803" s="4" t="n"/>
      <c r="L803" s="5" t="n"/>
      <c r="M803" s="5" t="n"/>
      <c r="N803" s="5">
        <f>IF(SUM(L803:M803)&gt;0, SUM(L803:M803), "")</f>
        <v/>
      </c>
      <c r="O803" s="5">
        <f>IF(A803&lt;&gt;"", SUMIFS(Dépenses!$K:$K, Dépenses!$B:$B, A803, Dépenses!$C:$C, "CAPEX"), "")</f>
        <v/>
      </c>
      <c r="P803" s="5">
        <f>IF(A803&lt;&gt;"", SUMIFS(Dépenses!$K:$K, Dépenses!$B:$B, A803, Dépenses!$C:$C, "CAPEX", Dépenses!$L:$L, "Payé"), "")</f>
        <v/>
      </c>
      <c r="Q803" s="5">
        <f>IF(A803&lt;&gt;"", SUMIFS(Dépenses!$K:$K, Dépenses!$B:$B, A803, Dépenses!$C:$C, "OPEX"), "")</f>
        <v/>
      </c>
      <c r="R803" s="5">
        <f>IF(A803&lt;&gt;"", SUMIFS(Dépenses!$K:$K, Dépenses!$B:$B, A803, Dépenses!$C:$C, "OPEX", Dépenses!$L:$L, "Payé"), "")</f>
        <v/>
      </c>
      <c r="S803" s="5">
        <f>IF(SUM(O803,Q803)&gt;0, SUM(O803,Q803), "")</f>
        <v/>
      </c>
      <c r="T803" s="5">
        <f>IF(SUM(P803,R803)&gt;0, SUM(P803,R803), "")</f>
        <v/>
      </c>
      <c r="U803" s="5">
        <f>IF(N803&gt;0, S803-N803, "")</f>
        <v/>
      </c>
      <c r="V803" s="6">
        <f>IF(N803&gt;0, S803/N803, "")</f>
        <v/>
      </c>
      <c r="Y803" s="5" t="n"/>
      <c r="Z803" s="7">
        <f>IF(AND(Y803&gt;0,N803&gt;0), Y803/N803, "")</f>
        <v/>
      </c>
      <c r="AA803" s="7">
        <f>IF(AND(Y803&gt;0,N803&gt;0), N803/(Y803/12), "")</f>
        <v/>
      </c>
      <c r="AB803" s="5">
        <f>IF(N803&gt;0, MAX(N803-S803, 0), "")</f>
        <v/>
      </c>
      <c r="AC803" s="5">
        <f>IF(S803&gt;0, MAX(S803-T803, 0), "")</f>
        <v/>
      </c>
      <c r="AD803">
        <f>IF(V803="", "", IF(V803&gt;1, "Dépassement", IF(V803&gt;=0.9, "À surveiller", "OK")))</f>
        <v/>
      </c>
    </row>
    <row r="804">
      <c r="I804" s="4" t="n"/>
      <c r="J804" s="4" t="n"/>
      <c r="K804" s="4" t="n"/>
      <c r="L804" s="5" t="n"/>
      <c r="M804" s="5" t="n"/>
      <c r="N804" s="5">
        <f>IF(SUM(L804:M804)&gt;0, SUM(L804:M804), "")</f>
        <v/>
      </c>
      <c r="O804" s="5">
        <f>IF(A804&lt;&gt;"", SUMIFS(Dépenses!$K:$K, Dépenses!$B:$B, A804, Dépenses!$C:$C, "CAPEX"), "")</f>
        <v/>
      </c>
      <c r="P804" s="5">
        <f>IF(A804&lt;&gt;"", SUMIFS(Dépenses!$K:$K, Dépenses!$B:$B, A804, Dépenses!$C:$C, "CAPEX", Dépenses!$L:$L, "Payé"), "")</f>
        <v/>
      </c>
      <c r="Q804" s="5">
        <f>IF(A804&lt;&gt;"", SUMIFS(Dépenses!$K:$K, Dépenses!$B:$B, A804, Dépenses!$C:$C, "OPEX"), "")</f>
        <v/>
      </c>
      <c r="R804" s="5">
        <f>IF(A804&lt;&gt;"", SUMIFS(Dépenses!$K:$K, Dépenses!$B:$B, A804, Dépenses!$C:$C, "OPEX", Dépenses!$L:$L, "Payé"), "")</f>
        <v/>
      </c>
      <c r="S804" s="5">
        <f>IF(SUM(O804,Q804)&gt;0, SUM(O804,Q804), "")</f>
        <v/>
      </c>
      <c r="T804" s="5">
        <f>IF(SUM(P804,R804)&gt;0, SUM(P804,R804), "")</f>
        <v/>
      </c>
      <c r="U804" s="5">
        <f>IF(N804&gt;0, S804-N804, "")</f>
        <v/>
      </c>
      <c r="V804" s="6">
        <f>IF(N804&gt;0, S804/N804, "")</f>
        <v/>
      </c>
      <c r="Y804" s="5" t="n"/>
      <c r="Z804" s="7">
        <f>IF(AND(Y804&gt;0,N804&gt;0), Y804/N804, "")</f>
        <v/>
      </c>
      <c r="AA804" s="7">
        <f>IF(AND(Y804&gt;0,N804&gt;0), N804/(Y804/12), "")</f>
        <v/>
      </c>
      <c r="AB804" s="5">
        <f>IF(N804&gt;0, MAX(N804-S804, 0), "")</f>
        <v/>
      </c>
      <c r="AC804" s="5">
        <f>IF(S804&gt;0, MAX(S804-T804, 0), "")</f>
        <v/>
      </c>
      <c r="AD804">
        <f>IF(V804="", "", IF(V804&gt;1, "Dépassement", IF(V804&gt;=0.9, "À surveiller", "OK")))</f>
        <v/>
      </c>
    </row>
    <row r="805">
      <c r="I805" s="4" t="n"/>
      <c r="J805" s="4" t="n"/>
      <c r="K805" s="4" t="n"/>
      <c r="L805" s="5" t="n"/>
      <c r="M805" s="5" t="n"/>
      <c r="N805" s="5">
        <f>IF(SUM(L805:M805)&gt;0, SUM(L805:M805), "")</f>
        <v/>
      </c>
      <c r="O805" s="5">
        <f>IF(A805&lt;&gt;"", SUMIFS(Dépenses!$K:$K, Dépenses!$B:$B, A805, Dépenses!$C:$C, "CAPEX"), "")</f>
        <v/>
      </c>
      <c r="P805" s="5">
        <f>IF(A805&lt;&gt;"", SUMIFS(Dépenses!$K:$K, Dépenses!$B:$B, A805, Dépenses!$C:$C, "CAPEX", Dépenses!$L:$L, "Payé"), "")</f>
        <v/>
      </c>
      <c r="Q805" s="5">
        <f>IF(A805&lt;&gt;"", SUMIFS(Dépenses!$K:$K, Dépenses!$B:$B, A805, Dépenses!$C:$C, "OPEX"), "")</f>
        <v/>
      </c>
      <c r="R805" s="5">
        <f>IF(A805&lt;&gt;"", SUMIFS(Dépenses!$K:$K, Dépenses!$B:$B, A805, Dépenses!$C:$C, "OPEX", Dépenses!$L:$L, "Payé"), "")</f>
        <v/>
      </c>
      <c r="S805" s="5">
        <f>IF(SUM(O805,Q805)&gt;0, SUM(O805,Q805), "")</f>
        <v/>
      </c>
      <c r="T805" s="5">
        <f>IF(SUM(P805,R805)&gt;0, SUM(P805,R805), "")</f>
        <v/>
      </c>
      <c r="U805" s="5">
        <f>IF(N805&gt;0, S805-N805, "")</f>
        <v/>
      </c>
      <c r="V805" s="6">
        <f>IF(N805&gt;0, S805/N805, "")</f>
        <v/>
      </c>
      <c r="Y805" s="5" t="n"/>
      <c r="Z805" s="7">
        <f>IF(AND(Y805&gt;0,N805&gt;0), Y805/N805, "")</f>
        <v/>
      </c>
      <c r="AA805" s="7">
        <f>IF(AND(Y805&gt;0,N805&gt;0), N805/(Y805/12), "")</f>
        <v/>
      </c>
      <c r="AB805" s="5">
        <f>IF(N805&gt;0, MAX(N805-S805, 0), "")</f>
        <v/>
      </c>
      <c r="AC805" s="5">
        <f>IF(S805&gt;0, MAX(S805-T805, 0), "")</f>
        <v/>
      </c>
      <c r="AD805">
        <f>IF(V805="", "", IF(V805&gt;1, "Dépassement", IF(V805&gt;=0.9, "À surveiller", "OK")))</f>
        <v/>
      </c>
    </row>
    <row r="806">
      <c r="I806" s="4" t="n"/>
      <c r="J806" s="4" t="n"/>
      <c r="K806" s="4" t="n"/>
      <c r="L806" s="5" t="n"/>
      <c r="M806" s="5" t="n"/>
      <c r="N806" s="5">
        <f>IF(SUM(L806:M806)&gt;0, SUM(L806:M806), "")</f>
        <v/>
      </c>
      <c r="O806" s="5">
        <f>IF(A806&lt;&gt;"", SUMIFS(Dépenses!$K:$K, Dépenses!$B:$B, A806, Dépenses!$C:$C, "CAPEX"), "")</f>
        <v/>
      </c>
      <c r="P806" s="5">
        <f>IF(A806&lt;&gt;"", SUMIFS(Dépenses!$K:$K, Dépenses!$B:$B, A806, Dépenses!$C:$C, "CAPEX", Dépenses!$L:$L, "Payé"), "")</f>
        <v/>
      </c>
      <c r="Q806" s="5">
        <f>IF(A806&lt;&gt;"", SUMIFS(Dépenses!$K:$K, Dépenses!$B:$B, A806, Dépenses!$C:$C, "OPEX"), "")</f>
        <v/>
      </c>
      <c r="R806" s="5">
        <f>IF(A806&lt;&gt;"", SUMIFS(Dépenses!$K:$K, Dépenses!$B:$B, A806, Dépenses!$C:$C, "OPEX", Dépenses!$L:$L, "Payé"), "")</f>
        <v/>
      </c>
      <c r="S806" s="5">
        <f>IF(SUM(O806,Q806)&gt;0, SUM(O806,Q806), "")</f>
        <v/>
      </c>
      <c r="T806" s="5">
        <f>IF(SUM(P806,R806)&gt;0, SUM(P806,R806), "")</f>
        <v/>
      </c>
      <c r="U806" s="5">
        <f>IF(N806&gt;0, S806-N806, "")</f>
        <v/>
      </c>
      <c r="V806" s="6">
        <f>IF(N806&gt;0, S806/N806, "")</f>
        <v/>
      </c>
      <c r="Y806" s="5" t="n"/>
      <c r="Z806" s="7">
        <f>IF(AND(Y806&gt;0,N806&gt;0), Y806/N806, "")</f>
        <v/>
      </c>
      <c r="AA806" s="7">
        <f>IF(AND(Y806&gt;0,N806&gt;0), N806/(Y806/12), "")</f>
        <v/>
      </c>
      <c r="AB806" s="5">
        <f>IF(N806&gt;0, MAX(N806-S806, 0), "")</f>
        <v/>
      </c>
      <c r="AC806" s="5">
        <f>IF(S806&gt;0, MAX(S806-T806, 0), "")</f>
        <v/>
      </c>
      <c r="AD806">
        <f>IF(V806="", "", IF(V806&gt;1, "Dépassement", IF(V806&gt;=0.9, "À surveiller", "OK")))</f>
        <v/>
      </c>
    </row>
    <row r="807">
      <c r="I807" s="4" t="n"/>
      <c r="J807" s="4" t="n"/>
      <c r="K807" s="4" t="n"/>
      <c r="L807" s="5" t="n"/>
      <c r="M807" s="5" t="n"/>
      <c r="N807" s="5">
        <f>IF(SUM(L807:M807)&gt;0, SUM(L807:M807), "")</f>
        <v/>
      </c>
      <c r="O807" s="5">
        <f>IF(A807&lt;&gt;"", SUMIFS(Dépenses!$K:$K, Dépenses!$B:$B, A807, Dépenses!$C:$C, "CAPEX"), "")</f>
        <v/>
      </c>
      <c r="P807" s="5">
        <f>IF(A807&lt;&gt;"", SUMIFS(Dépenses!$K:$K, Dépenses!$B:$B, A807, Dépenses!$C:$C, "CAPEX", Dépenses!$L:$L, "Payé"), "")</f>
        <v/>
      </c>
      <c r="Q807" s="5">
        <f>IF(A807&lt;&gt;"", SUMIFS(Dépenses!$K:$K, Dépenses!$B:$B, A807, Dépenses!$C:$C, "OPEX"), "")</f>
        <v/>
      </c>
      <c r="R807" s="5">
        <f>IF(A807&lt;&gt;"", SUMIFS(Dépenses!$K:$K, Dépenses!$B:$B, A807, Dépenses!$C:$C, "OPEX", Dépenses!$L:$L, "Payé"), "")</f>
        <v/>
      </c>
      <c r="S807" s="5">
        <f>IF(SUM(O807,Q807)&gt;0, SUM(O807,Q807), "")</f>
        <v/>
      </c>
      <c r="T807" s="5">
        <f>IF(SUM(P807,R807)&gt;0, SUM(P807,R807), "")</f>
        <v/>
      </c>
      <c r="U807" s="5">
        <f>IF(N807&gt;0, S807-N807, "")</f>
        <v/>
      </c>
      <c r="V807" s="6">
        <f>IF(N807&gt;0, S807/N807, "")</f>
        <v/>
      </c>
      <c r="Y807" s="5" t="n"/>
      <c r="Z807" s="7">
        <f>IF(AND(Y807&gt;0,N807&gt;0), Y807/N807, "")</f>
        <v/>
      </c>
      <c r="AA807" s="7">
        <f>IF(AND(Y807&gt;0,N807&gt;0), N807/(Y807/12), "")</f>
        <v/>
      </c>
      <c r="AB807" s="5">
        <f>IF(N807&gt;0, MAX(N807-S807, 0), "")</f>
        <v/>
      </c>
      <c r="AC807" s="5">
        <f>IF(S807&gt;0, MAX(S807-T807, 0), "")</f>
        <v/>
      </c>
      <c r="AD807">
        <f>IF(V807="", "", IF(V807&gt;1, "Dépassement", IF(V807&gt;=0.9, "À surveiller", "OK")))</f>
        <v/>
      </c>
    </row>
    <row r="808">
      <c r="I808" s="4" t="n"/>
      <c r="J808" s="4" t="n"/>
      <c r="K808" s="4" t="n"/>
      <c r="L808" s="5" t="n"/>
      <c r="M808" s="5" t="n"/>
      <c r="N808" s="5">
        <f>IF(SUM(L808:M808)&gt;0, SUM(L808:M808), "")</f>
        <v/>
      </c>
      <c r="O808" s="5">
        <f>IF(A808&lt;&gt;"", SUMIFS(Dépenses!$K:$K, Dépenses!$B:$B, A808, Dépenses!$C:$C, "CAPEX"), "")</f>
        <v/>
      </c>
      <c r="P808" s="5">
        <f>IF(A808&lt;&gt;"", SUMIFS(Dépenses!$K:$K, Dépenses!$B:$B, A808, Dépenses!$C:$C, "CAPEX", Dépenses!$L:$L, "Payé"), "")</f>
        <v/>
      </c>
      <c r="Q808" s="5">
        <f>IF(A808&lt;&gt;"", SUMIFS(Dépenses!$K:$K, Dépenses!$B:$B, A808, Dépenses!$C:$C, "OPEX"), "")</f>
        <v/>
      </c>
      <c r="R808" s="5">
        <f>IF(A808&lt;&gt;"", SUMIFS(Dépenses!$K:$K, Dépenses!$B:$B, A808, Dépenses!$C:$C, "OPEX", Dépenses!$L:$L, "Payé"), "")</f>
        <v/>
      </c>
      <c r="S808" s="5">
        <f>IF(SUM(O808,Q808)&gt;0, SUM(O808,Q808), "")</f>
        <v/>
      </c>
      <c r="T808" s="5">
        <f>IF(SUM(P808,R808)&gt;0, SUM(P808,R808), "")</f>
        <v/>
      </c>
      <c r="U808" s="5">
        <f>IF(N808&gt;0, S808-N808, "")</f>
        <v/>
      </c>
      <c r="V808" s="6">
        <f>IF(N808&gt;0, S808/N808, "")</f>
        <v/>
      </c>
      <c r="Y808" s="5" t="n"/>
      <c r="Z808" s="7">
        <f>IF(AND(Y808&gt;0,N808&gt;0), Y808/N808, "")</f>
        <v/>
      </c>
      <c r="AA808" s="7">
        <f>IF(AND(Y808&gt;0,N808&gt;0), N808/(Y808/12), "")</f>
        <v/>
      </c>
      <c r="AB808" s="5">
        <f>IF(N808&gt;0, MAX(N808-S808, 0), "")</f>
        <v/>
      </c>
      <c r="AC808" s="5">
        <f>IF(S808&gt;0, MAX(S808-T808, 0), "")</f>
        <v/>
      </c>
      <c r="AD808">
        <f>IF(V808="", "", IF(V808&gt;1, "Dépassement", IF(V808&gt;=0.9, "À surveiller", "OK")))</f>
        <v/>
      </c>
    </row>
    <row r="809">
      <c r="I809" s="4" t="n"/>
      <c r="J809" s="4" t="n"/>
      <c r="K809" s="4" t="n"/>
      <c r="L809" s="5" t="n"/>
      <c r="M809" s="5" t="n"/>
      <c r="N809" s="5">
        <f>IF(SUM(L809:M809)&gt;0, SUM(L809:M809), "")</f>
        <v/>
      </c>
      <c r="O809" s="5">
        <f>IF(A809&lt;&gt;"", SUMIFS(Dépenses!$K:$K, Dépenses!$B:$B, A809, Dépenses!$C:$C, "CAPEX"), "")</f>
        <v/>
      </c>
      <c r="P809" s="5">
        <f>IF(A809&lt;&gt;"", SUMIFS(Dépenses!$K:$K, Dépenses!$B:$B, A809, Dépenses!$C:$C, "CAPEX", Dépenses!$L:$L, "Payé"), "")</f>
        <v/>
      </c>
      <c r="Q809" s="5">
        <f>IF(A809&lt;&gt;"", SUMIFS(Dépenses!$K:$K, Dépenses!$B:$B, A809, Dépenses!$C:$C, "OPEX"), "")</f>
        <v/>
      </c>
      <c r="R809" s="5">
        <f>IF(A809&lt;&gt;"", SUMIFS(Dépenses!$K:$K, Dépenses!$B:$B, A809, Dépenses!$C:$C, "OPEX", Dépenses!$L:$L, "Payé"), "")</f>
        <v/>
      </c>
      <c r="S809" s="5">
        <f>IF(SUM(O809,Q809)&gt;0, SUM(O809,Q809), "")</f>
        <v/>
      </c>
      <c r="T809" s="5">
        <f>IF(SUM(P809,R809)&gt;0, SUM(P809,R809), "")</f>
        <v/>
      </c>
      <c r="U809" s="5">
        <f>IF(N809&gt;0, S809-N809, "")</f>
        <v/>
      </c>
      <c r="V809" s="6">
        <f>IF(N809&gt;0, S809/N809, "")</f>
        <v/>
      </c>
      <c r="Y809" s="5" t="n"/>
      <c r="Z809" s="7">
        <f>IF(AND(Y809&gt;0,N809&gt;0), Y809/N809, "")</f>
        <v/>
      </c>
      <c r="AA809" s="7">
        <f>IF(AND(Y809&gt;0,N809&gt;0), N809/(Y809/12), "")</f>
        <v/>
      </c>
      <c r="AB809" s="5">
        <f>IF(N809&gt;0, MAX(N809-S809, 0), "")</f>
        <v/>
      </c>
      <c r="AC809" s="5">
        <f>IF(S809&gt;0, MAX(S809-T809, 0), "")</f>
        <v/>
      </c>
      <c r="AD809">
        <f>IF(V809="", "", IF(V809&gt;1, "Dépassement", IF(V809&gt;=0.9, "À surveiller", "OK")))</f>
        <v/>
      </c>
    </row>
    <row r="810">
      <c r="I810" s="4" t="n"/>
      <c r="J810" s="4" t="n"/>
      <c r="K810" s="4" t="n"/>
      <c r="L810" s="5" t="n"/>
      <c r="M810" s="5" t="n"/>
      <c r="N810" s="5">
        <f>IF(SUM(L810:M810)&gt;0, SUM(L810:M810), "")</f>
        <v/>
      </c>
      <c r="O810" s="5">
        <f>IF(A810&lt;&gt;"", SUMIFS(Dépenses!$K:$K, Dépenses!$B:$B, A810, Dépenses!$C:$C, "CAPEX"), "")</f>
        <v/>
      </c>
      <c r="P810" s="5">
        <f>IF(A810&lt;&gt;"", SUMIFS(Dépenses!$K:$K, Dépenses!$B:$B, A810, Dépenses!$C:$C, "CAPEX", Dépenses!$L:$L, "Payé"), "")</f>
        <v/>
      </c>
      <c r="Q810" s="5">
        <f>IF(A810&lt;&gt;"", SUMIFS(Dépenses!$K:$K, Dépenses!$B:$B, A810, Dépenses!$C:$C, "OPEX"), "")</f>
        <v/>
      </c>
      <c r="R810" s="5">
        <f>IF(A810&lt;&gt;"", SUMIFS(Dépenses!$K:$K, Dépenses!$B:$B, A810, Dépenses!$C:$C, "OPEX", Dépenses!$L:$L, "Payé"), "")</f>
        <v/>
      </c>
      <c r="S810" s="5">
        <f>IF(SUM(O810,Q810)&gt;0, SUM(O810,Q810), "")</f>
        <v/>
      </c>
      <c r="T810" s="5">
        <f>IF(SUM(P810,R810)&gt;0, SUM(P810,R810), "")</f>
        <v/>
      </c>
      <c r="U810" s="5">
        <f>IF(N810&gt;0, S810-N810, "")</f>
        <v/>
      </c>
      <c r="V810" s="6">
        <f>IF(N810&gt;0, S810/N810, "")</f>
        <v/>
      </c>
      <c r="Y810" s="5" t="n"/>
      <c r="Z810" s="7">
        <f>IF(AND(Y810&gt;0,N810&gt;0), Y810/N810, "")</f>
        <v/>
      </c>
      <c r="AA810" s="7">
        <f>IF(AND(Y810&gt;0,N810&gt;0), N810/(Y810/12), "")</f>
        <v/>
      </c>
      <c r="AB810" s="5">
        <f>IF(N810&gt;0, MAX(N810-S810, 0), "")</f>
        <v/>
      </c>
      <c r="AC810" s="5">
        <f>IF(S810&gt;0, MAX(S810-T810, 0), "")</f>
        <v/>
      </c>
      <c r="AD810">
        <f>IF(V810="", "", IF(V810&gt;1, "Dépassement", IF(V810&gt;=0.9, "À surveiller", "OK")))</f>
        <v/>
      </c>
    </row>
    <row r="811">
      <c r="I811" s="4" t="n"/>
      <c r="J811" s="4" t="n"/>
      <c r="K811" s="4" t="n"/>
      <c r="L811" s="5" t="n"/>
      <c r="M811" s="5" t="n"/>
      <c r="N811" s="5">
        <f>IF(SUM(L811:M811)&gt;0, SUM(L811:M811), "")</f>
        <v/>
      </c>
      <c r="O811" s="5">
        <f>IF(A811&lt;&gt;"", SUMIFS(Dépenses!$K:$K, Dépenses!$B:$B, A811, Dépenses!$C:$C, "CAPEX"), "")</f>
        <v/>
      </c>
      <c r="P811" s="5">
        <f>IF(A811&lt;&gt;"", SUMIFS(Dépenses!$K:$K, Dépenses!$B:$B, A811, Dépenses!$C:$C, "CAPEX", Dépenses!$L:$L, "Payé"), "")</f>
        <v/>
      </c>
      <c r="Q811" s="5">
        <f>IF(A811&lt;&gt;"", SUMIFS(Dépenses!$K:$K, Dépenses!$B:$B, A811, Dépenses!$C:$C, "OPEX"), "")</f>
        <v/>
      </c>
      <c r="R811" s="5">
        <f>IF(A811&lt;&gt;"", SUMIFS(Dépenses!$K:$K, Dépenses!$B:$B, A811, Dépenses!$C:$C, "OPEX", Dépenses!$L:$L, "Payé"), "")</f>
        <v/>
      </c>
      <c r="S811" s="5">
        <f>IF(SUM(O811,Q811)&gt;0, SUM(O811,Q811), "")</f>
        <v/>
      </c>
      <c r="T811" s="5">
        <f>IF(SUM(P811,R811)&gt;0, SUM(P811,R811), "")</f>
        <v/>
      </c>
      <c r="U811" s="5">
        <f>IF(N811&gt;0, S811-N811, "")</f>
        <v/>
      </c>
      <c r="V811" s="6">
        <f>IF(N811&gt;0, S811/N811, "")</f>
        <v/>
      </c>
      <c r="Y811" s="5" t="n"/>
      <c r="Z811" s="7">
        <f>IF(AND(Y811&gt;0,N811&gt;0), Y811/N811, "")</f>
        <v/>
      </c>
      <c r="AA811" s="7">
        <f>IF(AND(Y811&gt;0,N811&gt;0), N811/(Y811/12), "")</f>
        <v/>
      </c>
      <c r="AB811" s="5">
        <f>IF(N811&gt;0, MAX(N811-S811, 0), "")</f>
        <v/>
      </c>
      <c r="AC811" s="5">
        <f>IF(S811&gt;0, MAX(S811-T811, 0), "")</f>
        <v/>
      </c>
      <c r="AD811">
        <f>IF(V811="", "", IF(V811&gt;1, "Dépassement", IF(V811&gt;=0.9, "À surveiller", "OK")))</f>
        <v/>
      </c>
    </row>
    <row r="812">
      <c r="I812" s="4" t="n"/>
      <c r="J812" s="4" t="n"/>
      <c r="K812" s="4" t="n"/>
      <c r="L812" s="5" t="n"/>
      <c r="M812" s="5" t="n"/>
      <c r="N812" s="5">
        <f>IF(SUM(L812:M812)&gt;0, SUM(L812:M812), "")</f>
        <v/>
      </c>
      <c r="O812" s="5">
        <f>IF(A812&lt;&gt;"", SUMIFS(Dépenses!$K:$K, Dépenses!$B:$B, A812, Dépenses!$C:$C, "CAPEX"), "")</f>
        <v/>
      </c>
      <c r="P812" s="5">
        <f>IF(A812&lt;&gt;"", SUMIFS(Dépenses!$K:$K, Dépenses!$B:$B, A812, Dépenses!$C:$C, "CAPEX", Dépenses!$L:$L, "Payé"), "")</f>
        <v/>
      </c>
      <c r="Q812" s="5">
        <f>IF(A812&lt;&gt;"", SUMIFS(Dépenses!$K:$K, Dépenses!$B:$B, A812, Dépenses!$C:$C, "OPEX"), "")</f>
        <v/>
      </c>
      <c r="R812" s="5">
        <f>IF(A812&lt;&gt;"", SUMIFS(Dépenses!$K:$K, Dépenses!$B:$B, A812, Dépenses!$C:$C, "OPEX", Dépenses!$L:$L, "Payé"), "")</f>
        <v/>
      </c>
      <c r="S812" s="5">
        <f>IF(SUM(O812,Q812)&gt;0, SUM(O812,Q812), "")</f>
        <v/>
      </c>
      <c r="T812" s="5">
        <f>IF(SUM(P812,R812)&gt;0, SUM(P812,R812), "")</f>
        <v/>
      </c>
      <c r="U812" s="5">
        <f>IF(N812&gt;0, S812-N812, "")</f>
        <v/>
      </c>
      <c r="V812" s="6">
        <f>IF(N812&gt;0, S812/N812, "")</f>
        <v/>
      </c>
      <c r="Y812" s="5" t="n"/>
      <c r="Z812" s="7">
        <f>IF(AND(Y812&gt;0,N812&gt;0), Y812/N812, "")</f>
        <v/>
      </c>
      <c r="AA812" s="7">
        <f>IF(AND(Y812&gt;0,N812&gt;0), N812/(Y812/12), "")</f>
        <v/>
      </c>
      <c r="AB812" s="5">
        <f>IF(N812&gt;0, MAX(N812-S812, 0), "")</f>
        <v/>
      </c>
      <c r="AC812" s="5">
        <f>IF(S812&gt;0, MAX(S812-T812, 0), "")</f>
        <v/>
      </c>
      <c r="AD812">
        <f>IF(V812="", "", IF(V812&gt;1, "Dépassement", IF(V812&gt;=0.9, "À surveiller", "OK")))</f>
        <v/>
      </c>
    </row>
    <row r="813">
      <c r="I813" s="4" t="n"/>
      <c r="J813" s="4" t="n"/>
      <c r="K813" s="4" t="n"/>
      <c r="L813" s="5" t="n"/>
      <c r="M813" s="5" t="n"/>
      <c r="N813" s="5">
        <f>IF(SUM(L813:M813)&gt;0, SUM(L813:M813), "")</f>
        <v/>
      </c>
      <c r="O813" s="5">
        <f>IF(A813&lt;&gt;"", SUMIFS(Dépenses!$K:$K, Dépenses!$B:$B, A813, Dépenses!$C:$C, "CAPEX"), "")</f>
        <v/>
      </c>
      <c r="P813" s="5">
        <f>IF(A813&lt;&gt;"", SUMIFS(Dépenses!$K:$K, Dépenses!$B:$B, A813, Dépenses!$C:$C, "CAPEX", Dépenses!$L:$L, "Payé"), "")</f>
        <v/>
      </c>
      <c r="Q813" s="5">
        <f>IF(A813&lt;&gt;"", SUMIFS(Dépenses!$K:$K, Dépenses!$B:$B, A813, Dépenses!$C:$C, "OPEX"), "")</f>
        <v/>
      </c>
      <c r="R813" s="5">
        <f>IF(A813&lt;&gt;"", SUMIFS(Dépenses!$K:$K, Dépenses!$B:$B, A813, Dépenses!$C:$C, "OPEX", Dépenses!$L:$L, "Payé"), "")</f>
        <v/>
      </c>
      <c r="S813" s="5">
        <f>IF(SUM(O813,Q813)&gt;0, SUM(O813,Q813), "")</f>
        <v/>
      </c>
      <c r="T813" s="5">
        <f>IF(SUM(P813,R813)&gt;0, SUM(P813,R813), "")</f>
        <v/>
      </c>
      <c r="U813" s="5">
        <f>IF(N813&gt;0, S813-N813, "")</f>
        <v/>
      </c>
      <c r="V813" s="6">
        <f>IF(N813&gt;0, S813/N813, "")</f>
        <v/>
      </c>
      <c r="Y813" s="5" t="n"/>
      <c r="Z813" s="7">
        <f>IF(AND(Y813&gt;0,N813&gt;0), Y813/N813, "")</f>
        <v/>
      </c>
      <c r="AA813" s="7">
        <f>IF(AND(Y813&gt;0,N813&gt;0), N813/(Y813/12), "")</f>
        <v/>
      </c>
      <c r="AB813" s="5">
        <f>IF(N813&gt;0, MAX(N813-S813, 0), "")</f>
        <v/>
      </c>
      <c r="AC813" s="5">
        <f>IF(S813&gt;0, MAX(S813-T813, 0), "")</f>
        <v/>
      </c>
      <c r="AD813">
        <f>IF(V813="", "", IF(V813&gt;1, "Dépassement", IF(V813&gt;=0.9, "À surveiller", "OK")))</f>
        <v/>
      </c>
    </row>
    <row r="814">
      <c r="I814" s="4" t="n"/>
      <c r="J814" s="4" t="n"/>
      <c r="K814" s="4" t="n"/>
      <c r="L814" s="5" t="n"/>
      <c r="M814" s="5" t="n"/>
      <c r="N814" s="5">
        <f>IF(SUM(L814:M814)&gt;0, SUM(L814:M814), "")</f>
        <v/>
      </c>
      <c r="O814" s="5">
        <f>IF(A814&lt;&gt;"", SUMIFS(Dépenses!$K:$K, Dépenses!$B:$B, A814, Dépenses!$C:$C, "CAPEX"), "")</f>
        <v/>
      </c>
      <c r="P814" s="5">
        <f>IF(A814&lt;&gt;"", SUMIFS(Dépenses!$K:$K, Dépenses!$B:$B, A814, Dépenses!$C:$C, "CAPEX", Dépenses!$L:$L, "Payé"), "")</f>
        <v/>
      </c>
      <c r="Q814" s="5">
        <f>IF(A814&lt;&gt;"", SUMIFS(Dépenses!$K:$K, Dépenses!$B:$B, A814, Dépenses!$C:$C, "OPEX"), "")</f>
        <v/>
      </c>
      <c r="R814" s="5">
        <f>IF(A814&lt;&gt;"", SUMIFS(Dépenses!$K:$K, Dépenses!$B:$B, A814, Dépenses!$C:$C, "OPEX", Dépenses!$L:$L, "Payé"), "")</f>
        <v/>
      </c>
      <c r="S814" s="5">
        <f>IF(SUM(O814,Q814)&gt;0, SUM(O814,Q814), "")</f>
        <v/>
      </c>
      <c r="T814" s="5">
        <f>IF(SUM(P814,R814)&gt;0, SUM(P814,R814), "")</f>
        <v/>
      </c>
      <c r="U814" s="5">
        <f>IF(N814&gt;0, S814-N814, "")</f>
        <v/>
      </c>
      <c r="V814" s="6">
        <f>IF(N814&gt;0, S814/N814, "")</f>
        <v/>
      </c>
      <c r="Y814" s="5" t="n"/>
      <c r="Z814" s="7">
        <f>IF(AND(Y814&gt;0,N814&gt;0), Y814/N814, "")</f>
        <v/>
      </c>
      <c r="AA814" s="7">
        <f>IF(AND(Y814&gt;0,N814&gt;0), N814/(Y814/12), "")</f>
        <v/>
      </c>
      <c r="AB814" s="5">
        <f>IF(N814&gt;0, MAX(N814-S814, 0), "")</f>
        <v/>
      </c>
      <c r="AC814" s="5">
        <f>IF(S814&gt;0, MAX(S814-T814, 0), "")</f>
        <v/>
      </c>
      <c r="AD814">
        <f>IF(V814="", "", IF(V814&gt;1, "Dépassement", IF(V814&gt;=0.9, "À surveiller", "OK")))</f>
        <v/>
      </c>
    </row>
    <row r="815">
      <c r="I815" s="4" t="n"/>
      <c r="J815" s="4" t="n"/>
      <c r="K815" s="4" t="n"/>
      <c r="L815" s="5" t="n"/>
      <c r="M815" s="5" t="n"/>
      <c r="N815" s="5">
        <f>IF(SUM(L815:M815)&gt;0, SUM(L815:M815), "")</f>
        <v/>
      </c>
      <c r="O815" s="5">
        <f>IF(A815&lt;&gt;"", SUMIFS(Dépenses!$K:$K, Dépenses!$B:$B, A815, Dépenses!$C:$C, "CAPEX"), "")</f>
        <v/>
      </c>
      <c r="P815" s="5">
        <f>IF(A815&lt;&gt;"", SUMIFS(Dépenses!$K:$K, Dépenses!$B:$B, A815, Dépenses!$C:$C, "CAPEX", Dépenses!$L:$L, "Payé"), "")</f>
        <v/>
      </c>
      <c r="Q815" s="5">
        <f>IF(A815&lt;&gt;"", SUMIFS(Dépenses!$K:$K, Dépenses!$B:$B, A815, Dépenses!$C:$C, "OPEX"), "")</f>
        <v/>
      </c>
      <c r="R815" s="5">
        <f>IF(A815&lt;&gt;"", SUMIFS(Dépenses!$K:$K, Dépenses!$B:$B, A815, Dépenses!$C:$C, "OPEX", Dépenses!$L:$L, "Payé"), "")</f>
        <v/>
      </c>
      <c r="S815" s="5">
        <f>IF(SUM(O815,Q815)&gt;0, SUM(O815,Q815), "")</f>
        <v/>
      </c>
      <c r="T815" s="5">
        <f>IF(SUM(P815,R815)&gt;0, SUM(P815,R815), "")</f>
        <v/>
      </c>
      <c r="U815" s="5">
        <f>IF(N815&gt;0, S815-N815, "")</f>
        <v/>
      </c>
      <c r="V815" s="6">
        <f>IF(N815&gt;0, S815/N815, "")</f>
        <v/>
      </c>
      <c r="Y815" s="5" t="n"/>
      <c r="Z815" s="7">
        <f>IF(AND(Y815&gt;0,N815&gt;0), Y815/N815, "")</f>
        <v/>
      </c>
      <c r="AA815" s="7">
        <f>IF(AND(Y815&gt;0,N815&gt;0), N815/(Y815/12), "")</f>
        <v/>
      </c>
      <c r="AB815" s="5">
        <f>IF(N815&gt;0, MAX(N815-S815, 0), "")</f>
        <v/>
      </c>
      <c r="AC815" s="5">
        <f>IF(S815&gt;0, MAX(S815-T815, 0), "")</f>
        <v/>
      </c>
      <c r="AD815">
        <f>IF(V815="", "", IF(V815&gt;1, "Dépassement", IF(V815&gt;=0.9, "À surveiller", "OK")))</f>
        <v/>
      </c>
    </row>
    <row r="816">
      <c r="I816" s="4" t="n"/>
      <c r="J816" s="4" t="n"/>
      <c r="K816" s="4" t="n"/>
      <c r="L816" s="5" t="n"/>
      <c r="M816" s="5" t="n"/>
      <c r="N816" s="5">
        <f>IF(SUM(L816:M816)&gt;0, SUM(L816:M816), "")</f>
        <v/>
      </c>
      <c r="O816" s="5">
        <f>IF(A816&lt;&gt;"", SUMIFS(Dépenses!$K:$K, Dépenses!$B:$B, A816, Dépenses!$C:$C, "CAPEX"), "")</f>
        <v/>
      </c>
      <c r="P816" s="5">
        <f>IF(A816&lt;&gt;"", SUMIFS(Dépenses!$K:$K, Dépenses!$B:$B, A816, Dépenses!$C:$C, "CAPEX", Dépenses!$L:$L, "Payé"), "")</f>
        <v/>
      </c>
      <c r="Q816" s="5">
        <f>IF(A816&lt;&gt;"", SUMIFS(Dépenses!$K:$K, Dépenses!$B:$B, A816, Dépenses!$C:$C, "OPEX"), "")</f>
        <v/>
      </c>
      <c r="R816" s="5">
        <f>IF(A816&lt;&gt;"", SUMIFS(Dépenses!$K:$K, Dépenses!$B:$B, A816, Dépenses!$C:$C, "OPEX", Dépenses!$L:$L, "Payé"), "")</f>
        <v/>
      </c>
      <c r="S816" s="5">
        <f>IF(SUM(O816,Q816)&gt;0, SUM(O816,Q816), "")</f>
        <v/>
      </c>
      <c r="T816" s="5">
        <f>IF(SUM(P816,R816)&gt;0, SUM(P816,R816), "")</f>
        <v/>
      </c>
      <c r="U816" s="5">
        <f>IF(N816&gt;0, S816-N816, "")</f>
        <v/>
      </c>
      <c r="V816" s="6">
        <f>IF(N816&gt;0, S816/N816, "")</f>
        <v/>
      </c>
      <c r="Y816" s="5" t="n"/>
      <c r="Z816" s="7">
        <f>IF(AND(Y816&gt;0,N816&gt;0), Y816/N816, "")</f>
        <v/>
      </c>
      <c r="AA816" s="7">
        <f>IF(AND(Y816&gt;0,N816&gt;0), N816/(Y816/12), "")</f>
        <v/>
      </c>
      <c r="AB816" s="5">
        <f>IF(N816&gt;0, MAX(N816-S816, 0), "")</f>
        <v/>
      </c>
      <c r="AC816" s="5">
        <f>IF(S816&gt;0, MAX(S816-T816, 0), "")</f>
        <v/>
      </c>
      <c r="AD816">
        <f>IF(V816="", "", IF(V816&gt;1, "Dépassement", IF(V816&gt;=0.9, "À surveiller", "OK")))</f>
        <v/>
      </c>
    </row>
    <row r="817">
      <c r="I817" s="4" t="n"/>
      <c r="J817" s="4" t="n"/>
      <c r="K817" s="4" t="n"/>
      <c r="L817" s="5" t="n"/>
      <c r="M817" s="5" t="n"/>
      <c r="N817" s="5">
        <f>IF(SUM(L817:M817)&gt;0, SUM(L817:M817), "")</f>
        <v/>
      </c>
      <c r="O817" s="5">
        <f>IF(A817&lt;&gt;"", SUMIFS(Dépenses!$K:$K, Dépenses!$B:$B, A817, Dépenses!$C:$C, "CAPEX"), "")</f>
        <v/>
      </c>
      <c r="P817" s="5">
        <f>IF(A817&lt;&gt;"", SUMIFS(Dépenses!$K:$K, Dépenses!$B:$B, A817, Dépenses!$C:$C, "CAPEX", Dépenses!$L:$L, "Payé"), "")</f>
        <v/>
      </c>
      <c r="Q817" s="5">
        <f>IF(A817&lt;&gt;"", SUMIFS(Dépenses!$K:$K, Dépenses!$B:$B, A817, Dépenses!$C:$C, "OPEX"), "")</f>
        <v/>
      </c>
      <c r="R817" s="5">
        <f>IF(A817&lt;&gt;"", SUMIFS(Dépenses!$K:$K, Dépenses!$B:$B, A817, Dépenses!$C:$C, "OPEX", Dépenses!$L:$L, "Payé"), "")</f>
        <v/>
      </c>
      <c r="S817" s="5">
        <f>IF(SUM(O817,Q817)&gt;0, SUM(O817,Q817), "")</f>
        <v/>
      </c>
      <c r="T817" s="5">
        <f>IF(SUM(P817,R817)&gt;0, SUM(P817,R817), "")</f>
        <v/>
      </c>
      <c r="U817" s="5">
        <f>IF(N817&gt;0, S817-N817, "")</f>
        <v/>
      </c>
      <c r="V817" s="6">
        <f>IF(N817&gt;0, S817/N817, "")</f>
        <v/>
      </c>
      <c r="Y817" s="5" t="n"/>
      <c r="Z817" s="7">
        <f>IF(AND(Y817&gt;0,N817&gt;0), Y817/N817, "")</f>
        <v/>
      </c>
      <c r="AA817" s="7">
        <f>IF(AND(Y817&gt;0,N817&gt;0), N817/(Y817/12), "")</f>
        <v/>
      </c>
      <c r="AB817" s="5">
        <f>IF(N817&gt;0, MAX(N817-S817, 0), "")</f>
        <v/>
      </c>
      <c r="AC817" s="5">
        <f>IF(S817&gt;0, MAX(S817-T817, 0), "")</f>
        <v/>
      </c>
      <c r="AD817">
        <f>IF(V817="", "", IF(V817&gt;1, "Dépassement", IF(V817&gt;=0.9, "À surveiller", "OK")))</f>
        <v/>
      </c>
    </row>
    <row r="818">
      <c r="I818" s="4" t="n"/>
      <c r="J818" s="4" t="n"/>
      <c r="K818" s="4" t="n"/>
      <c r="L818" s="5" t="n"/>
      <c r="M818" s="5" t="n"/>
      <c r="N818" s="5">
        <f>IF(SUM(L818:M818)&gt;0, SUM(L818:M818), "")</f>
        <v/>
      </c>
      <c r="O818" s="5">
        <f>IF(A818&lt;&gt;"", SUMIFS(Dépenses!$K:$K, Dépenses!$B:$B, A818, Dépenses!$C:$C, "CAPEX"), "")</f>
        <v/>
      </c>
      <c r="P818" s="5">
        <f>IF(A818&lt;&gt;"", SUMIFS(Dépenses!$K:$K, Dépenses!$B:$B, A818, Dépenses!$C:$C, "CAPEX", Dépenses!$L:$L, "Payé"), "")</f>
        <v/>
      </c>
      <c r="Q818" s="5">
        <f>IF(A818&lt;&gt;"", SUMIFS(Dépenses!$K:$K, Dépenses!$B:$B, A818, Dépenses!$C:$C, "OPEX"), "")</f>
        <v/>
      </c>
      <c r="R818" s="5">
        <f>IF(A818&lt;&gt;"", SUMIFS(Dépenses!$K:$K, Dépenses!$B:$B, A818, Dépenses!$C:$C, "OPEX", Dépenses!$L:$L, "Payé"), "")</f>
        <v/>
      </c>
      <c r="S818" s="5">
        <f>IF(SUM(O818,Q818)&gt;0, SUM(O818,Q818), "")</f>
        <v/>
      </c>
      <c r="T818" s="5">
        <f>IF(SUM(P818,R818)&gt;0, SUM(P818,R818), "")</f>
        <v/>
      </c>
      <c r="U818" s="5">
        <f>IF(N818&gt;0, S818-N818, "")</f>
        <v/>
      </c>
      <c r="V818" s="6">
        <f>IF(N818&gt;0, S818/N818, "")</f>
        <v/>
      </c>
      <c r="Y818" s="5" t="n"/>
      <c r="Z818" s="7">
        <f>IF(AND(Y818&gt;0,N818&gt;0), Y818/N818, "")</f>
        <v/>
      </c>
      <c r="AA818" s="7">
        <f>IF(AND(Y818&gt;0,N818&gt;0), N818/(Y818/12), "")</f>
        <v/>
      </c>
      <c r="AB818" s="5">
        <f>IF(N818&gt;0, MAX(N818-S818, 0), "")</f>
        <v/>
      </c>
      <c r="AC818" s="5">
        <f>IF(S818&gt;0, MAX(S818-T818, 0), "")</f>
        <v/>
      </c>
      <c r="AD818">
        <f>IF(V818="", "", IF(V818&gt;1, "Dépassement", IF(V818&gt;=0.9, "À surveiller", "OK")))</f>
        <v/>
      </c>
    </row>
    <row r="819">
      <c r="I819" s="4" t="n"/>
      <c r="J819" s="4" t="n"/>
      <c r="K819" s="4" t="n"/>
      <c r="L819" s="5" t="n"/>
      <c r="M819" s="5" t="n"/>
      <c r="N819" s="5">
        <f>IF(SUM(L819:M819)&gt;0, SUM(L819:M819), "")</f>
        <v/>
      </c>
      <c r="O819" s="5">
        <f>IF(A819&lt;&gt;"", SUMIFS(Dépenses!$K:$K, Dépenses!$B:$B, A819, Dépenses!$C:$C, "CAPEX"), "")</f>
        <v/>
      </c>
      <c r="P819" s="5">
        <f>IF(A819&lt;&gt;"", SUMIFS(Dépenses!$K:$K, Dépenses!$B:$B, A819, Dépenses!$C:$C, "CAPEX", Dépenses!$L:$L, "Payé"), "")</f>
        <v/>
      </c>
      <c r="Q819" s="5">
        <f>IF(A819&lt;&gt;"", SUMIFS(Dépenses!$K:$K, Dépenses!$B:$B, A819, Dépenses!$C:$C, "OPEX"), "")</f>
        <v/>
      </c>
      <c r="R819" s="5">
        <f>IF(A819&lt;&gt;"", SUMIFS(Dépenses!$K:$K, Dépenses!$B:$B, A819, Dépenses!$C:$C, "OPEX", Dépenses!$L:$L, "Payé"), "")</f>
        <v/>
      </c>
      <c r="S819" s="5">
        <f>IF(SUM(O819,Q819)&gt;0, SUM(O819,Q819), "")</f>
        <v/>
      </c>
      <c r="T819" s="5">
        <f>IF(SUM(P819,R819)&gt;0, SUM(P819,R819), "")</f>
        <v/>
      </c>
      <c r="U819" s="5">
        <f>IF(N819&gt;0, S819-N819, "")</f>
        <v/>
      </c>
      <c r="V819" s="6">
        <f>IF(N819&gt;0, S819/N819, "")</f>
        <v/>
      </c>
      <c r="Y819" s="5" t="n"/>
      <c r="Z819" s="7">
        <f>IF(AND(Y819&gt;0,N819&gt;0), Y819/N819, "")</f>
        <v/>
      </c>
      <c r="AA819" s="7">
        <f>IF(AND(Y819&gt;0,N819&gt;0), N819/(Y819/12), "")</f>
        <v/>
      </c>
      <c r="AB819" s="5">
        <f>IF(N819&gt;0, MAX(N819-S819, 0), "")</f>
        <v/>
      </c>
      <c r="AC819" s="5">
        <f>IF(S819&gt;0, MAX(S819-T819, 0), "")</f>
        <v/>
      </c>
      <c r="AD819">
        <f>IF(V819="", "", IF(V819&gt;1, "Dépassement", IF(V819&gt;=0.9, "À surveiller", "OK")))</f>
        <v/>
      </c>
    </row>
    <row r="820">
      <c r="I820" s="4" t="n"/>
      <c r="J820" s="4" t="n"/>
      <c r="K820" s="4" t="n"/>
      <c r="L820" s="5" t="n"/>
      <c r="M820" s="5" t="n"/>
      <c r="N820" s="5">
        <f>IF(SUM(L820:M820)&gt;0, SUM(L820:M820), "")</f>
        <v/>
      </c>
      <c r="O820" s="5">
        <f>IF(A820&lt;&gt;"", SUMIFS(Dépenses!$K:$K, Dépenses!$B:$B, A820, Dépenses!$C:$C, "CAPEX"), "")</f>
        <v/>
      </c>
      <c r="P820" s="5">
        <f>IF(A820&lt;&gt;"", SUMIFS(Dépenses!$K:$K, Dépenses!$B:$B, A820, Dépenses!$C:$C, "CAPEX", Dépenses!$L:$L, "Payé"), "")</f>
        <v/>
      </c>
      <c r="Q820" s="5">
        <f>IF(A820&lt;&gt;"", SUMIFS(Dépenses!$K:$K, Dépenses!$B:$B, A820, Dépenses!$C:$C, "OPEX"), "")</f>
        <v/>
      </c>
      <c r="R820" s="5">
        <f>IF(A820&lt;&gt;"", SUMIFS(Dépenses!$K:$K, Dépenses!$B:$B, A820, Dépenses!$C:$C, "OPEX", Dépenses!$L:$L, "Payé"), "")</f>
        <v/>
      </c>
      <c r="S820" s="5">
        <f>IF(SUM(O820,Q820)&gt;0, SUM(O820,Q820), "")</f>
        <v/>
      </c>
      <c r="T820" s="5">
        <f>IF(SUM(P820,R820)&gt;0, SUM(P820,R820), "")</f>
        <v/>
      </c>
      <c r="U820" s="5">
        <f>IF(N820&gt;0, S820-N820, "")</f>
        <v/>
      </c>
      <c r="V820" s="6">
        <f>IF(N820&gt;0, S820/N820, "")</f>
        <v/>
      </c>
      <c r="Y820" s="5" t="n"/>
      <c r="Z820" s="7">
        <f>IF(AND(Y820&gt;0,N820&gt;0), Y820/N820, "")</f>
        <v/>
      </c>
      <c r="AA820" s="7">
        <f>IF(AND(Y820&gt;0,N820&gt;0), N820/(Y820/12), "")</f>
        <v/>
      </c>
      <c r="AB820" s="5">
        <f>IF(N820&gt;0, MAX(N820-S820, 0), "")</f>
        <v/>
      </c>
      <c r="AC820" s="5">
        <f>IF(S820&gt;0, MAX(S820-T820, 0), "")</f>
        <v/>
      </c>
      <c r="AD820">
        <f>IF(V820="", "", IF(V820&gt;1, "Dépassement", IF(V820&gt;=0.9, "À surveiller", "OK")))</f>
        <v/>
      </c>
    </row>
    <row r="821">
      <c r="I821" s="4" t="n"/>
      <c r="J821" s="4" t="n"/>
      <c r="K821" s="4" t="n"/>
      <c r="L821" s="5" t="n"/>
      <c r="M821" s="5" t="n"/>
      <c r="N821" s="5">
        <f>IF(SUM(L821:M821)&gt;0, SUM(L821:M821), "")</f>
        <v/>
      </c>
      <c r="O821" s="5">
        <f>IF(A821&lt;&gt;"", SUMIFS(Dépenses!$K:$K, Dépenses!$B:$B, A821, Dépenses!$C:$C, "CAPEX"), "")</f>
        <v/>
      </c>
      <c r="P821" s="5">
        <f>IF(A821&lt;&gt;"", SUMIFS(Dépenses!$K:$K, Dépenses!$B:$B, A821, Dépenses!$C:$C, "CAPEX", Dépenses!$L:$L, "Payé"), "")</f>
        <v/>
      </c>
      <c r="Q821" s="5">
        <f>IF(A821&lt;&gt;"", SUMIFS(Dépenses!$K:$K, Dépenses!$B:$B, A821, Dépenses!$C:$C, "OPEX"), "")</f>
        <v/>
      </c>
      <c r="R821" s="5">
        <f>IF(A821&lt;&gt;"", SUMIFS(Dépenses!$K:$K, Dépenses!$B:$B, A821, Dépenses!$C:$C, "OPEX", Dépenses!$L:$L, "Payé"), "")</f>
        <v/>
      </c>
      <c r="S821" s="5">
        <f>IF(SUM(O821,Q821)&gt;0, SUM(O821,Q821), "")</f>
        <v/>
      </c>
      <c r="T821" s="5">
        <f>IF(SUM(P821,R821)&gt;0, SUM(P821,R821), "")</f>
        <v/>
      </c>
      <c r="U821" s="5">
        <f>IF(N821&gt;0, S821-N821, "")</f>
        <v/>
      </c>
      <c r="V821" s="6">
        <f>IF(N821&gt;0, S821/N821, "")</f>
        <v/>
      </c>
      <c r="Y821" s="5" t="n"/>
      <c r="Z821" s="7">
        <f>IF(AND(Y821&gt;0,N821&gt;0), Y821/N821, "")</f>
        <v/>
      </c>
      <c r="AA821" s="7">
        <f>IF(AND(Y821&gt;0,N821&gt;0), N821/(Y821/12), "")</f>
        <v/>
      </c>
      <c r="AB821" s="5">
        <f>IF(N821&gt;0, MAX(N821-S821, 0), "")</f>
        <v/>
      </c>
      <c r="AC821" s="5">
        <f>IF(S821&gt;0, MAX(S821-T821, 0), "")</f>
        <v/>
      </c>
      <c r="AD821">
        <f>IF(V821="", "", IF(V821&gt;1, "Dépassement", IF(V821&gt;=0.9, "À surveiller", "OK")))</f>
        <v/>
      </c>
    </row>
    <row r="822">
      <c r="I822" s="4" t="n"/>
      <c r="J822" s="4" t="n"/>
      <c r="K822" s="4" t="n"/>
      <c r="L822" s="5" t="n"/>
      <c r="M822" s="5" t="n"/>
      <c r="N822" s="5">
        <f>IF(SUM(L822:M822)&gt;0, SUM(L822:M822), "")</f>
        <v/>
      </c>
      <c r="O822" s="5">
        <f>IF(A822&lt;&gt;"", SUMIFS(Dépenses!$K:$K, Dépenses!$B:$B, A822, Dépenses!$C:$C, "CAPEX"), "")</f>
        <v/>
      </c>
      <c r="P822" s="5">
        <f>IF(A822&lt;&gt;"", SUMIFS(Dépenses!$K:$K, Dépenses!$B:$B, A822, Dépenses!$C:$C, "CAPEX", Dépenses!$L:$L, "Payé"), "")</f>
        <v/>
      </c>
      <c r="Q822" s="5">
        <f>IF(A822&lt;&gt;"", SUMIFS(Dépenses!$K:$K, Dépenses!$B:$B, A822, Dépenses!$C:$C, "OPEX"), "")</f>
        <v/>
      </c>
      <c r="R822" s="5">
        <f>IF(A822&lt;&gt;"", SUMIFS(Dépenses!$K:$K, Dépenses!$B:$B, A822, Dépenses!$C:$C, "OPEX", Dépenses!$L:$L, "Payé"), "")</f>
        <v/>
      </c>
      <c r="S822" s="5">
        <f>IF(SUM(O822,Q822)&gt;0, SUM(O822,Q822), "")</f>
        <v/>
      </c>
      <c r="T822" s="5">
        <f>IF(SUM(P822,R822)&gt;0, SUM(P822,R822), "")</f>
        <v/>
      </c>
      <c r="U822" s="5">
        <f>IF(N822&gt;0, S822-N822, "")</f>
        <v/>
      </c>
      <c r="V822" s="6">
        <f>IF(N822&gt;0, S822/N822, "")</f>
        <v/>
      </c>
      <c r="Y822" s="5" t="n"/>
      <c r="Z822" s="7">
        <f>IF(AND(Y822&gt;0,N822&gt;0), Y822/N822, "")</f>
        <v/>
      </c>
      <c r="AA822" s="7">
        <f>IF(AND(Y822&gt;0,N822&gt;0), N822/(Y822/12), "")</f>
        <v/>
      </c>
      <c r="AB822" s="5">
        <f>IF(N822&gt;0, MAX(N822-S822, 0), "")</f>
        <v/>
      </c>
      <c r="AC822" s="5">
        <f>IF(S822&gt;0, MAX(S822-T822, 0), "")</f>
        <v/>
      </c>
      <c r="AD822">
        <f>IF(V822="", "", IF(V822&gt;1, "Dépassement", IF(V822&gt;=0.9, "À surveiller", "OK")))</f>
        <v/>
      </c>
    </row>
    <row r="823">
      <c r="I823" s="4" t="n"/>
      <c r="J823" s="4" t="n"/>
      <c r="K823" s="4" t="n"/>
      <c r="L823" s="5" t="n"/>
      <c r="M823" s="5" t="n"/>
      <c r="N823" s="5">
        <f>IF(SUM(L823:M823)&gt;0, SUM(L823:M823), "")</f>
        <v/>
      </c>
      <c r="O823" s="5">
        <f>IF(A823&lt;&gt;"", SUMIFS(Dépenses!$K:$K, Dépenses!$B:$B, A823, Dépenses!$C:$C, "CAPEX"), "")</f>
        <v/>
      </c>
      <c r="P823" s="5">
        <f>IF(A823&lt;&gt;"", SUMIFS(Dépenses!$K:$K, Dépenses!$B:$B, A823, Dépenses!$C:$C, "CAPEX", Dépenses!$L:$L, "Payé"), "")</f>
        <v/>
      </c>
      <c r="Q823" s="5">
        <f>IF(A823&lt;&gt;"", SUMIFS(Dépenses!$K:$K, Dépenses!$B:$B, A823, Dépenses!$C:$C, "OPEX"), "")</f>
        <v/>
      </c>
      <c r="R823" s="5">
        <f>IF(A823&lt;&gt;"", SUMIFS(Dépenses!$K:$K, Dépenses!$B:$B, A823, Dépenses!$C:$C, "OPEX", Dépenses!$L:$L, "Payé"), "")</f>
        <v/>
      </c>
      <c r="S823" s="5">
        <f>IF(SUM(O823,Q823)&gt;0, SUM(O823,Q823), "")</f>
        <v/>
      </c>
      <c r="T823" s="5">
        <f>IF(SUM(P823,R823)&gt;0, SUM(P823,R823), "")</f>
        <v/>
      </c>
      <c r="U823" s="5">
        <f>IF(N823&gt;0, S823-N823, "")</f>
        <v/>
      </c>
      <c r="V823" s="6">
        <f>IF(N823&gt;0, S823/N823, "")</f>
        <v/>
      </c>
      <c r="Y823" s="5" t="n"/>
      <c r="Z823" s="7">
        <f>IF(AND(Y823&gt;0,N823&gt;0), Y823/N823, "")</f>
        <v/>
      </c>
      <c r="AA823" s="7">
        <f>IF(AND(Y823&gt;0,N823&gt;0), N823/(Y823/12), "")</f>
        <v/>
      </c>
      <c r="AB823" s="5">
        <f>IF(N823&gt;0, MAX(N823-S823, 0), "")</f>
        <v/>
      </c>
      <c r="AC823" s="5">
        <f>IF(S823&gt;0, MAX(S823-T823, 0), "")</f>
        <v/>
      </c>
      <c r="AD823">
        <f>IF(V823="", "", IF(V823&gt;1, "Dépassement", IF(V823&gt;=0.9, "À surveiller", "OK")))</f>
        <v/>
      </c>
    </row>
    <row r="824">
      <c r="I824" s="4" t="n"/>
      <c r="J824" s="4" t="n"/>
      <c r="K824" s="4" t="n"/>
      <c r="L824" s="5" t="n"/>
      <c r="M824" s="5" t="n"/>
      <c r="N824" s="5">
        <f>IF(SUM(L824:M824)&gt;0, SUM(L824:M824), "")</f>
        <v/>
      </c>
      <c r="O824" s="5">
        <f>IF(A824&lt;&gt;"", SUMIFS(Dépenses!$K:$K, Dépenses!$B:$B, A824, Dépenses!$C:$C, "CAPEX"), "")</f>
        <v/>
      </c>
      <c r="P824" s="5">
        <f>IF(A824&lt;&gt;"", SUMIFS(Dépenses!$K:$K, Dépenses!$B:$B, A824, Dépenses!$C:$C, "CAPEX", Dépenses!$L:$L, "Payé"), "")</f>
        <v/>
      </c>
      <c r="Q824" s="5">
        <f>IF(A824&lt;&gt;"", SUMIFS(Dépenses!$K:$K, Dépenses!$B:$B, A824, Dépenses!$C:$C, "OPEX"), "")</f>
        <v/>
      </c>
      <c r="R824" s="5">
        <f>IF(A824&lt;&gt;"", SUMIFS(Dépenses!$K:$K, Dépenses!$B:$B, A824, Dépenses!$C:$C, "OPEX", Dépenses!$L:$L, "Payé"), "")</f>
        <v/>
      </c>
      <c r="S824" s="5">
        <f>IF(SUM(O824,Q824)&gt;0, SUM(O824,Q824), "")</f>
        <v/>
      </c>
      <c r="T824" s="5">
        <f>IF(SUM(P824,R824)&gt;0, SUM(P824,R824), "")</f>
        <v/>
      </c>
      <c r="U824" s="5">
        <f>IF(N824&gt;0, S824-N824, "")</f>
        <v/>
      </c>
      <c r="V824" s="6">
        <f>IF(N824&gt;0, S824/N824, "")</f>
        <v/>
      </c>
      <c r="Y824" s="5" t="n"/>
      <c r="Z824" s="7">
        <f>IF(AND(Y824&gt;0,N824&gt;0), Y824/N824, "")</f>
        <v/>
      </c>
      <c r="AA824" s="7">
        <f>IF(AND(Y824&gt;0,N824&gt;0), N824/(Y824/12), "")</f>
        <v/>
      </c>
      <c r="AB824" s="5">
        <f>IF(N824&gt;0, MAX(N824-S824, 0), "")</f>
        <v/>
      </c>
      <c r="AC824" s="5">
        <f>IF(S824&gt;0, MAX(S824-T824, 0), "")</f>
        <v/>
      </c>
      <c r="AD824">
        <f>IF(V824="", "", IF(V824&gt;1, "Dépassement", IF(V824&gt;=0.9, "À surveiller", "OK")))</f>
        <v/>
      </c>
    </row>
    <row r="825">
      <c r="I825" s="4" t="n"/>
      <c r="J825" s="4" t="n"/>
      <c r="K825" s="4" t="n"/>
      <c r="L825" s="5" t="n"/>
      <c r="M825" s="5" t="n"/>
      <c r="N825" s="5">
        <f>IF(SUM(L825:M825)&gt;0, SUM(L825:M825), "")</f>
        <v/>
      </c>
      <c r="O825" s="5">
        <f>IF(A825&lt;&gt;"", SUMIFS(Dépenses!$K:$K, Dépenses!$B:$B, A825, Dépenses!$C:$C, "CAPEX"), "")</f>
        <v/>
      </c>
      <c r="P825" s="5">
        <f>IF(A825&lt;&gt;"", SUMIFS(Dépenses!$K:$K, Dépenses!$B:$B, A825, Dépenses!$C:$C, "CAPEX", Dépenses!$L:$L, "Payé"), "")</f>
        <v/>
      </c>
      <c r="Q825" s="5">
        <f>IF(A825&lt;&gt;"", SUMIFS(Dépenses!$K:$K, Dépenses!$B:$B, A825, Dépenses!$C:$C, "OPEX"), "")</f>
        <v/>
      </c>
      <c r="R825" s="5">
        <f>IF(A825&lt;&gt;"", SUMIFS(Dépenses!$K:$K, Dépenses!$B:$B, A825, Dépenses!$C:$C, "OPEX", Dépenses!$L:$L, "Payé"), "")</f>
        <v/>
      </c>
      <c r="S825" s="5">
        <f>IF(SUM(O825,Q825)&gt;0, SUM(O825,Q825), "")</f>
        <v/>
      </c>
      <c r="T825" s="5">
        <f>IF(SUM(P825,R825)&gt;0, SUM(P825,R825), "")</f>
        <v/>
      </c>
      <c r="U825" s="5">
        <f>IF(N825&gt;0, S825-N825, "")</f>
        <v/>
      </c>
      <c r="V825" s="6">
        <f>IF(N825&gt;0, S825/N825, "")</f>
        <v/>
      </c>
      <c r="Y825" s="5" t="n"/>
      <c r="Z825" s="7">
        <f>IF(AND(Y825&gt;0,N825&gt;0), Y825/N825, "")</f>
        <v/>
      </c>
      <c r="AA825" s="7">
        <f>IF(AND(Y825&gt;0,N825&gt;0), N825/(Y825/12), "")</f>
        <v/>
      </c>
      <c r="AB825" s="5">
        <f>IF(N825&gt;0, MAX(N825-S825, 0), "")</f>
        <v/>
      </c>
      <c r="AC825" s="5">
        <f>IF(S825&gt;0, MAX(S825-T825, 0), "")</f>
        <v/>
      </c>
      <c r="AD825">
        <f>IF(V825="", "", IF(V825&gt;1, "Dépassement", IF(V825&gt;=0.9, "À surveiller", "OK")))</f>
        <v/>
      </c>
    </row>
    <row r="826">
      <c r="I826" s="4" t="n"/>
      <c r="J826" s="4" t="n"/>
      <c r="K826" s="4" t="n"/>
      <c r="L826" s="5" t="n"/>
      <c r="M826" s="5" t="n"/>
      <c r="N826" s="5">
        <f>IF(SUM(L826:M826)&gt;0, SUM(L826:M826), "")</f>
        <v/>
      </c>
      <c r="O826" s="5">
        <f>IF(A826&lt;&gt;"", SUMIFS(Dépenses!$K:$K, Dépenses!$B:$B, A826, Dépenses!$C:$C, "CAPEX"), "")</f>
        <v/>
      </c>
      <c r="P826" s="5">
        <f>IF(A826&lt;&gt;"", SUMIFS(Dépenses!$K:$K, Dépenses!$B:$B, A826, Dépenses!$C:$C, "CAPEX", Dépenses!$L:$L, "Payé"), "")</f>
        <v/>
      </c>
      <c r="Q826" s="5">
        <f>IF(A826&lt;&gt;"", SUMIFS(Dépenses!$K:$K, Dépenses!$B:$B, A826, Dépenses!$C:$C, "OPEX"), "")</f>
        <v/>
      </c>
      <c r="R826" s="5">
        <f>IF(A826&lt;&gt;"", SUMIFS(Dépenses!$K:$K, Dépenses!$B:$B, A826, Dépenses!$C:$C, "OPEX", Dépenses!$L:$L, "Payé"), "")</f>
        <v/>
      </c>
      <c r="S826" s="5">
        <f>IF(SUM(O826,Q826)&gt;0, SUM(O826,Q826), "")</f>
        <v/>
      </c>
      <c r="T826" s="5">
        <f>IF(SUM(P826,R826)&gt;0, SUM(P826,R826), "")</f>
        <v/>
      </c>
      <c r="U826" s="5">
        <f>IF(N826&gt;0, S826-N826, "")</f>
        <v/>
      </c>
      <c r="V826" s="6">
        <f>IF(N826&gt;0, S826/N826, "")</f>
        <v/>
      </c>
      <c r="Y826" s="5" t="n"/>
      <c r="Z826" s="7">
        <f>IF(AND(Y826&gt;0,N826&gt;0), Y826/N826, "")</f>
        <v/>
      </c>
      <c r="AA826" s="7">
        <f>IF(AND(Y826&gt;0,N826&gt;0), N826/(Y826/12), "")</f>
        <v/>
      </c>
      <c r="AB826" s="5">
        <f>IF(N826&gt;0, MAX(N826-S826, 0), "")</f>
        <v/>
      </c>
      <c r="AC826" s="5">
        <f>IF(S826&gt;0, MAX(S826-T826, 0), "")</f>
        <v/>
      </c>
      <c r="AD826">
        <f>IF(V826="", "", IF(V826&gt;1, "Dépassement", IF(V826&gt;=0.9, "À surveiller", "OK")))</f>
        <v/>
      </c>
    </row>
    <row r="827">
      <c r="I827" s="4" t="n"/>
      <c r="J827" s="4" t="n"/>
      <c r="K827" s="4" t="n"/>
      <c r="L827" s="5" t="n"/>
      <c r="M827" s="5" t="n"/>
      <c r="N827" s="5">
        <f>IF(SUM(L827:M827)&gt;0, SUM(L827:M827), "")</f>
        <v/>
      </c>
      <c r="O827" s="5">
        <f>IF(A827&lt;&gt;"", SUMIFS(Dépenses!$K:$K, Dépenses!$B:$B, A827, Dépenses!$C:$C, "CAPEX"), "")</f>
        <v/>
      </c>
      <c r="P827" s="5">
        <f>IF(A827&lt;&gt;"", SUMIFS(Dépenses!$K:$K, Dépenses!$B:$B, A827, Dépenses!$C:$C, "CAPEX", Dépenses!$L:$L, "Payé"), "")</f>
        <v/>
      </c>
      <c r="Q827" s="5">
        <f>IF(A827&lt;&gt;"", SUMIFS(Dépenses!$K:$K, Dépenses!$B:$B, A827, Dépenses!$C:$C, "OPEX"), "")</f>
        <v/>
      </c>
      <c r="R827" s="5">
        <f>IF(A827&lt;&gt;"", SUMIFS(Dépenses!$K:$K, Dépenses!$B:$B, A827, Dépenses!$C:$C, "OPEX", Dépenses!$L:$L, "Payé"), "")</f>
        <v/>
      </c>
      <c r="S827" s="5">
        <f>IF(SUM(O827,Q827)&gt;0, SUM(O827,Q827), "")</f>
        <v/>
      </c>
      <c r="T827" s="5">
        <f>IF(SUM(P827,R827)&gt;0, SUM(P827,R827), "")</f>
        <v/>
      </c>
      <c r="U827" s="5">
        <f>IF(N827&gt;0, S827-N827, "")</f>
        <v/>
      </c>
      <c r="V827" s="6">
        <f>IF(N827&gt;0, S827/N827, "")</f>
        <v/>
      </c>
      <c r="Y827" s="5" t="n"/>
      <c r="Z827" s="7">
        <f>IF(AND(Y827&gt;0,N827&gt;0), Y827/N827, "")</f>
        <v/>
      </c>
      <c r="AA827" s="7">
        <f>IF(AND(Y827&gt;0,N827&gt;0), N827/(Y827/12), "")</f>
        <v/>
      </c>
      <c r="AB827" s="5">
        <f>IF(N827&gt;0, MAX(N827-S827, 0), "")</f>
        <v/>
      </c>
      <c r="AC827" s="5">
        <f>IF(S827&gt;0, MAX(S827-T827, 0), "")</f>
        <v/>
      </c>
      <c r="AD827">
        <f>IF(V827="", "", IF(V827&gt;1, "Dépassement", IF(V827&gt;=0.9, "À surveiller", "OK")))</f>
        <v/>
      </c>
    </row>
    <row r="828">
      <c r="I828" s="4" t="n"/>
      <c r="J828" s="4" t="n"/>
      <c r="K828" s="4" t="n"/>
      <c r="L828" s="5" t="n"/>
      <c r="M828" s="5" t="n"/>
      <c r="N828" s="5">
        <f>IF(SUM(L828:M828)&gt;0, SUM(L828:M828), "")</f>
        <v/>
      </c>
      <c r="O828" s="5">
        <f>IF(A828&lt;&gt;"", SUMIFS(Dépenses!$K:$K, Dépenses!$B:$B, A828, Dépenses!$C:$C, "CAPEX"), "")</f>
        <v/>
      </c>
      <c r="P828" s="5">
        <f>IF(A828&lt;&gt;"", SUMIFS(Dépenses!$K:$K, Dépenses!$B:$B, A828, Dépenses!$C:$C, "CAPEX", Dépenses!$L:$L, "Payé"), "")</f>
        <v/>
      </c>
      <c r="Q828" s="5">
        <f>IF(A828&lt;&gt;"", SUMIFS(Dépenses!$K:$K, Dépenses!$B:$B, A828, Dépenses!$C:$C, "OPEX"), "")</f>
        <v/>
      </c>
      <c r="R828" s="5">
        <f>IF(A828&lt;&gt;"", SUMIFS(Dépenses!$K:$K, Dépenses!$B:$B, A828, Dépenses!$C:$C, "OPEX", Dépenses!$L:$L, "Payé"), "")</f>
        <v/>
      </c>
      <c r="S828" s="5">
        <f>IF(SUM(O828,Q828)&gt;0, SUM(O828,Q828), "")</f>
        <v/>
      </c>
      <c r="T828" s="5">
        <f>IF(SUM(P828,R828)&gt;0, SUM(P828,R828), "")</f>
        <v/>
      </c>
      <c r="U828" s="5">
        <f>IF(N828&gt;0, S828-N828, "")</f>
        <v/>
      </c>
      <c r="V828" s="6">
        <f>IF(N828&gt;0, S828/N828, "")</f>
        <v/>
      </c>
      <c r="Y828" s="5" t="n"/>
      <c r="Z828" s="7">
        <f>IF(AND(Y828&gt;0,N828&gt;0), Y828/N828, "")</f>
        <v/>
      </c>
      <c r="AA828" s="7">
        <f>IF(AND(Y828&gt;0,N828&gt;0), N828/(Y828/12), "")</f>
        <v/>
      </c>
      <c r="AB828" s="5">
        <f>IF(N828&gt;0, MAX(N828-S828, 0), "")</f>
        <v/>
      </c>
      <c r="AC828" s="5">
        <f>IF(S828&gt;0, MAX(S828-T828, 0), "")</f>
        <v/>
      </c>
      <c r="AD828">
        <f>IF(V828="", "", IF(V828&gt;1, "Dépassement", IF(V828&gt;=0.9, "À surveiller", "OK")))</f>
        <v/>
      </c>
    </row>
    <row r="829">
      <c r="I829" s="4" t="n"/>
      <c r="J829" s="4" t="n"/>
      <c r="K829" s="4" t="n"/>
      <c r="L829" s="5" t="n"/>
      <c r="M829" s="5" t="n"/>
      <c r="N829" s="5">
        <f>IF(SUM(L829:M829)&gt;0, SUM(L829:M829), "")</f>
        <v/>
      </c>
      <c r="O829" s="5">
        <f>IF(A829&lt;&gt;"", SUMIFS(Dépenses!$K:$K, Dépenses!$B:$B, A829, Dépenses!$C:$C, "CAPEX"), "")</f>
        <v/>
      </c>
      <c r="P829" s="5">
        <f>IF(A829&lt;&gt;"", SUMIFS(Dépenses!$K:$K, Dépenses!$B:$B, A829, Dépenses!$C:$C, "CAPEX", Dépenses!$L:$L, "Payé"), "")</f>
        <v/>
      </c>
      <c r="Q829" s="5">
        <f>IF(A829&lt;&gt;"", SUMIFS(Dépenses!$K:$K, Dépenses!$B:$B, A829, Dépenses!$C:$C, "OPEX"), "")</f>
        <v/>
      </c>
      <c r="R829" s="5">
        <f>IF(A829&lt;&gt;"", SUMIFS(Dépenses!$K:$K, Dépenses!$B:$B, A829, Dépenses!$C:$C, "OPEX", Dépenses!$L:$L, "Payé"), "")</f>
        <v/>
      </c>
      <c r="S829" s="5">
        <f>IF(SUM(O829,Q829)&gt;0, SUM(O829,Q829), "")</f>
        <v/>
      </c>
      <c r="T829" s="5">
        <f>IF(SUM(P829,R829)&gt;0, SUM(P829,R829), "")</f>
        <v/>
      </c>
      <c r="U829" s="5">
        <f>IF(N829&gt;0, S829-N829, "")</f>
        <v/>
      </c>
      <c r="V829" s="6">
        <f>IF(N829&gt;0, S829/N829, "")</f>
        <v/>
      </c>
      <c r="Y829" s="5" t="n"/>
      <c r="Z829" s="7">
        <f>IF(AND(Y829&gt;0,N829&gt;0), Y829/N829, "")</f>
        <v/>
      </c>
      <c r="AA829" s="7">
        <f>IF(AND(Y829&gt;0,N829&gt;0), N829/(Y829/12), "")</f>
        <v/>
      </c>
      <c r="AB829" s="5">
        <f>IF(N829&gt;0, MAX(N829-S829, 0), "")</f>
        <v/>
      </c>
      <c r="AC829" s="5">
        <f>IF(S829&gt;0, MAX(S829-T829, 0), "")</f>
        <v/>
      </c>
      <c r="AD829">
        <f>IF(V829="", "", IF(V829&gt;1, "Dépassement", IF(V829&gt;=0.9, "À surveiller", "OK")))</f>
        <v/>
      </c>
    </row>
    <row r="830">
      <c r="I830" s="4" t="n"/>
      <c r="J830" s="4" t="n"/>
      <c r="K830" s="4" t="n"/>
      <c r="L830" s="5" t="n"/>
      <c r="M830" s="5" t="n"/>
      <c r="N830" s="5">
        <f>IF(SUM(L830:M830)&gt;0, SUM(L830:M830), "")</f>
        <v/>
      </c>
      <c r="O830" s="5">
        <f>IF(A830&lt;&gt;"", SUMIFS(Dépenses!$K:$K, Dépenses!$B:$B, A830, Dépenses!$C:$C, "CAPEX"), "")</f>
        <v/>
      </c>
      <c r="P830" s="5">
        <f>IF(A830&lt;&gt;"", SUMIFS(Dépenses!$K:$K, Dépenses!$B:$B, A830, Dépenses!$C:$C, "CAPEX", Dépenses!$L:$L, "Payé"), "")</f>
        <v/>
      </c>
      <c r="Q830" s="5">
        <f>IF(A830&lt;&gt;"", SUMIFS(Dépenses!$K:$K, Dépenses!$B:$B, A830, Dépenses!$C:$C, "OPEX"), "")</f>
        <v/>
      </c>
      <c r="R830" s="5">
        <f>IF(A830&lt;&gt;"", SUMIFS(Dépenses!$K:$K, Dépenses!$B:$B, A830, Dépenses!$C:$C, "OPEX", Dépenses!$L:$L, "Payé"), "")</f>
        <v/>
      </c>
      <c r="S830" s="5">
        <f>IF(SUM(O830,Q830)&gt;0, SUM(O830,Q830), "")</f>
        <v/>
      </c>
      <c r="T830" s="5">
        <f>IF(SUM(P830,R830)&gt;0, SUM(P830,R830), "")</f>
        <v/>
      </c>
      <c r="U830" s="5">
        <f>IF(N830&gt;0, S830-N830, "")</f>
        <v/>
      </c>
      <c r="V830" s="6">
        <f>IF(N830&gt;0, S830/N830, "")</f>
        <v/>
      </c>
      <c r="Y830" s="5" t="n"/>
      <c r="Z830" s="7">
        <f>IF(AND(Y830&gt;0,N830&gt;0), Y830/N830, "")</f>
        <v/>
      </c>
      <c r="AA830" s="7">
        <f>IF(AND(Y830&gt;0,N830&gt;0), N830/(Y830/12), "")</f>
        <v/>
      </c>
      <c r="AB830" s="5">
        <f>IF(N830&gt;0, MAX(N830-S830, 0), "")</f>
        <v/>
      </c>
      <c r="AC830" s="5">
        <f>IF(S830&gt;0, MAX(S830-T830, 0), "")</f>
        <v/>
      </c>
      <c r="AD830">
        <f>IF(V830="", "", IF(V830&gt;1, "Dépassement", IF(V830&gt;=0.9, "À surveiller", "OK")))</f>
        <v/>
      </c>
    </row>
    <row r="831">
      <c r="I831" s="4" t="n"/>
      <c r="J831" s="4" t="n"/>
      <c r="K831" s="4" t="n"/>
      <c r="L831" s="5" t="n"/>
      <c r="M831" s="5" t="n"/>
      <c r="N831" s="5">
        <f>IF(SUM(L831:M831)&gt;0, SUM(L831:M831), "")</f>
        <v/>
      </c>
      <c r="O831" s="5">
        <f>IF(A831&lt;&gt;"", SUMIFS(Dépenses!$K:$K, Dépenses!$B:$B, A831, Dépenses!$C:$C, "CAPEX"), "")</f>
        <v/>
      </c>
      <c r="P831" s="5">
        <f>IF(A831&lt;&gt;"", SUMIFS(Dépenses!$K:$K, Dépenses!$B:$B, A831, Dépenses!$C:$C, "CAPEX", Dépenses!$L:$L, "Payé"), "")</f>
        <v/>
      </c>
      <c r="Q831" s="5">
        <f>IF(A831&lt;&gt;"", SUMIFS(Dépenses!$K:$K, Dépenses!$B:$B, A831, Dépenses!$C:$C, "OPEX"), "")</f>
        <v/>
      </c>
      <c r="R831" s="5">
        <f>IF(A831&lt;&gt;"", SUMIFS(Dépenses!$K:$K, Dépenses!$B:$B, A831, Dépenses!$C:$C, "OPEX", Dépenses!$L:$L, "Payé"), "")</f>
        <v/>
      </c>
      <c r="S831" s="5">
        <f>IF(SUM(O831,Q831)&gt;0, SUM(O831,Q831), "")</f>
        <v/>
      </c>
      <c r="T831" s="5">
        <f>IF(SUM(P831,R831)&gt;0, SUM(P831,R831), "")</f>
        <v/>
      </c>
      <c r="U831" s="5">
        <f>IF(N831&gt;0, S831-N831, "")</f>
        <v/>
      </c>
      <c r="V831" s="6">
        <f>IF(N831&gt;0, S831/N831, "")</f>
        <v/>
      </c>
      <c r="Y831" s="5" t="n"/>
      <c r="Z831" s="7">
        <f>IF(AND(Y831&gt;0,N831&gt;0), Y831/N831, "")</f>
        <v/>
      </c>
      <c r="AA831" s="7">
        <f>IF(AND(Y831&gt;0,N831&gt;0), N831/(Y831/12), "")</f>
        <v/>
      </c>
      <c r="AB831" s="5">
        <f>IF(N831&gt;0, MAX(N831-S831, 0), "")</f>
        <v/>
      </c>
      <c r="AC831" s="5">
        <f>IF(S831&gt;0, MAX(S831-T831, 0), "")</f>
        <v/>
      </c>
      <c r="AD831">
        <f>IF(V831="", "", IF(V831&gt;1, "Dépassement", IF(V831&gt;=0.9, "À surveiller", "OK")))</f>
        <v/>
      </c>
    </row>
    <row r="832">
      <c r="I832" s="4" t="n"/>
      <c r="J832" s="4" t="n"/>
      <c r="K832" s="4" t="n"/>
      <c r="L832" s="5" t="n"/>
      <c r="M832" s="5" t="n"/>
      <c r="N832" s="5">
        <f>IF(SUM(L832:M832)&gt;0, SUM(L832:M832), "")</f>
        <v/>
      </c>
      <c r="O832" s="5">
        <f>IF(A832&lt;&gt;"", SUMIFS(Dépenses!$K:$K, Dépenses!$B:$B, A832, Dépenses!$C:$C, "CAPEX"), "")</f>
        <v/>
      </c>
      <c r="P832" s="5">
        <f>IF(A832&lt;&gt;"", SUMIFS(Dépenses!$K:$K, Dépenses!$B:$B, A832, Dépenses!$C:$C, "CAPEX", Dépenses!$L:$L, "Payé"), "")</f>
        <v/>
      </c>
      <c r="Q832" s="5">
        <f>IF(A832&lt;&gt;"", SUMIFS(Dépenses!$K:$K, Dépenses!$B:$B, A832, Dépenses!$C:$C, "OPEX"), "")</f>
        <v/>
      </c>
      <c r="R832" s="5">
        <f>IF(A832&lt;&gt;"", SUMIFS(Dépenses!$K:$K, Dépenses!$B:$B, A832, Dépenses!$C:$C, "OPEX", Dépenses!$L:$L, "Payé"), "")</f>
        <v/>
      </c>
      <c r="S832" s="5">
        <f>IF(SUM(O832,Q832)&gt;0, SUM(O832,Q832), "")</f>
        <v/>
      </c>
      <c r="T832" s="5">
        <f>IF(SUM(P832,R832)&gt;0, SUM(P832,R832), "")</f>
        <v/>
      </c>
      <c r="U832" s="5">
        <f>IF(N832&gt;0, S832-N832, "")</f>
        <v/>
      </c>
      <c r="V832" s="6">
        <f>IF(N832&gt;0, S832/N832, "")</f>
        <v/>
      </c>
      <c r="Y832" s="5" t="n"/>
      <c r="Z832" s="7">
        <f>IF(AND(Y832&gt;0,N832&gt;0), Y832/N832, "")</f>
        <v/>
      </c>
      <c r="AA832" s="7">
        <f>IF(AND(Y832&gt;0,N832&gt;0), N832/(Y832/12), "")</f>
        <v/>
      </c>
      <c r="AB832" s="5">
        <f>IF(N832&gt;0, MAX(N832-S832, 0), "")</f>
        <v/>
      </c>
      <c r="AC832" s="5">
        <f>IF(S832&gt;0, MAX(S832-T832, 0), "")</f>
        <v/>
      </c>
      <c r="AD832">
        <f>IF(V832="", "", IF(V832&gt;1, "Dépassement", IF(V832&gt;=0.9, "À surveiller", "OK")))</f>
        <v/>
      </c>
    </row>
    <row r="833">
      <c r="I833" s="4" t="n"/>
      <c r="J833" s="4" t="n"/>
      <c r="K833" s="4" t="n"/>
      <c r="L833" s="5" t="n"/>
      <c r="M833" s="5" t="n"/>
      <c r="N833" s="5">
        <f>IF(SUM(L833:M833)&gt;0, SUM(L833:M833), "")</f>
        <v/>
      </c>
      <c r="O833" s="5">
        <f>IF(A833&lt;&gt;"", SUMIFS(Dépenses!$K:$K, Dépenses!$B:$B, A833, Dépenses!$C:$C, "CAPEX"), "")</f>
        <v/>
      </c>
      <c r="P833" s="5">
        <f>IF(A833&lt;&gt;"", SUMIFS(Dépenses!$K:$K, Dépenses!$B:$B, A833, Dépenses!$C:$C, "CAPEX", Dépenses!$L:$L, "Payé"), "")</f>
        <v/>
      </c>
      <c r="Q833" s="5">
        <f>IF(A833&lt;&gt;"", SUMIFS(Dépenses!$K:$K, Dépenses!$B:$B, A833, Dépenses!$C:$C, "OPEX"), "")</f>
        <v/>
      </c>
      <c r="R833" s="5">
        <f>IF(A833&lt;&gt;"", SUMIFS(Dépenses!$K:$K, Dépenses!$B:$B, A833, Dépenses!$C:$C, "OPEX", Dépenses!$L:$L, "Payé"), "")</f>
        <v/>
      </c>
      <c r="S833" s="5">
        <f>IF(SUM(O833,Q833)&gt;0, SUM(O833,Q833), "")</f>
        <v/>
      </c>
      <c r="T833" s="5">
        <f>IF(SUM(P833,R833)&gt;0, SUM(P833,R833), "")</f>
        <v/>
      </c>
      <c r="U833" s="5">
        <f>IF(N833&gt;0, S833-N833, "")</f>
        <v/>
      </c>
      <c r="V833" s="6">
        <f>IF(N833&gt;0, S833/N833, "")</f>
        <v/>
      </c>
      <c r="Y833" s="5" t="n"/>
      <c r="Z833" s="7">
        <f>IF(AND(Y833&gt;0,N833&gt;0), Y833/N833, "")</f>
        <v/>
      </c>
      <c r="AA833" s="7">
        <f>IF(AND(Y833&gt;0,N833&gt;0), N833/(Y833/12), "")</f>
        <v/>
      </c>
      <c r="AB833" s="5">
        <f>IF(N833&gt;0, MAX(N833-S833, 0), "")</f>
        <v/>
      </c>
      <c r="AC833" s="5">
        <f>IF(S833&gt;0, MAX(S833-T833, 0), "")</f>
        <v/>
      </c>
      <c r="AD833">
        <f>IF(V833="", "", IF(V833&gt;1, "Dépassement", IF(V833&gt;=0.9, "À surveiller", "OK")))</f>
        <v/>
      </c>
    </row>
    <row r="834">
      <c r="I834" s="4" t="n"/>
      <c r="J834" s="4" t="n"/>
      <c r="K834" s="4" t="n"/>
      <c r="L834" s="5" t="n"/>
      <c r="M834" s="5" t="n"/>
      <c r="N834" s="5">
        <f>IF(SUM(L834:M834)&gt;0, SUM(L834:M834), "")</f>
        <v/>
      </c>
      <c r="O834" s="5">
        <f>IF(A834&lt;&gt;"", SUMIFS(Dépenses!$K:$K, Dépenses!$B:$B, A834, Dépenses!$C:$C, "CAPEX"), "")</f>
        <v/>
      </c>
      <c r="P834" s="5">
        <f>IF(A834&lt;&gt;"", SUMIFS(Dépenses!$K:$K, Dépenses!$B:$B, A834, Dépenses!$C:$C, "CAPEX", Dépenses!$L:$L, "Payé"), "")</f>
        <v/>
      </c>
      <c r="Q834" s="5">
        <f>IF(A834&lt;&gt;"", SUMIFS(Dépenses!$K:$K, Dépenses!$B:$B, A834, Dépenses!$C:$C, "OPEX"), "")</f>
        <v/>
      </c>
      <c r="R834" s="5">
        <f>IF(A834&lt;&gt;"", SUMIFS(Dépenses!$K:$K, Dépenses!$B:$B, A834, Dépenses!$C:$C, "OPEX", Dépenses!$L:$L, "Payé"), "")</f>
        <v/>
      </c>
      <c r="S834" s="5">
        <f>IF(SUM(O834,Q834)&gt;0, SUM(O834,Q834), "")</f>
        <v/>
      </c>
      <c r="T834" s="5">
        <f>IF(SUM(P834,R834)&gt;0, SUM(P834,R834), "")</f>
        <v/>
      </c>
      <c r="U834" s="5">
        <f>IF(N834&gt;0, S834-N834, "")</f>
        <v/>
      </c>
      <c r="V834" s="6">
        <f>IF(N834&gt;0, S834/N834, "")</f>
        <v/>
      </c>
      <c r="Y834" s="5" t="n"/>
      <c r="Z834" s="7">
        <f>IF(AND(Y834&gt;0,N834&gt;0), Y834/N834, "")</f>
        <v/>
      </c>
      <c r="AA834" s="7">
        <f>IF(AND(Y834&gt;0,N834&gt;0), N834/(Y834/12), "")</f>
        <v/>
      </c>
      <c r="AB834" s="5">
        <f>IF(N834&gt;0, MAX(N834-S834, 0), "")</f>
        <v/>
      </c>
      <c r="AC834" s="5">
        <f>IF(S834&gt;0, MAX(S834-T834, 0), "")</f>
        <v/>
      </c>
      <c r="AD834">
        <f>IF(V834="", "", IF(V834&gt;1, "Dépassement", IF(V834&gt;=0.9, "À surveiller", "OK")))</f>
        <v/>
      </c>
    </row>
    <row r="835">
      <c r="I835" s="4" t="n"/>
      <c r="J835" s="4" t="n"/>
      <c r="K835" s="4" t="n"/>
      <c r="L835" s="5" t="n"/>
      <c r="M835" s="5" t="n"/>
      <c r="N835" s="5">
        <f>IF(SUM(L835:M835)&gt;0, SUM(L835:M835), "")</f>
        <v/>
      </c>
      <c r="O835" s="5">
        <f>IF(A835&lt;&gt;"", SUMIFS(Dépenses!$K:$K, Dépenses!$B:$B, A835, Dépenses!$C:$C, "CAPEX"), "")</f>
        <v/>
      </c>
      <c r="P835" s="5">
        <f>IF(A835&lt;&gt;"", SUMIFS(Dépenses!$K:$K, Dépenses!$B:$B, A835, Dépenses!$C:$C, "CAPEX", Dépenses!$L:$L, "Payé"), "")</f>
        <v/>
      </c>
      <c r="Q835" s="5">
        <f>IF(A835&lt;&gt;"", SUMIFS(Dépenses!$K:$K, Dépenses!$B:$B, A835, Dépenses!$C:$C, "OPEX"), "")</f>
        <v/>
      </c>
      <c r="R835" s="5">
        <f>IF(A835&lt;&gt;"", SUMIFS(Dépenses!$K:$K, Dépenses!$B:$B, A835, Dépenses!$C:$C, "OPEX", Dépenses!$L:$L, "Payé"), "")</f>
        <v/>
      </c>
      <c r="S835" s="5">
        <f>IF(SUM(O835,Q835)&gt;0, SUM(O835,Q835), "")</f>
        <v/>
      </c>
      <c r="T835" s="5">
        <f>IF(SUM(P835,R835)&gt;0, SUM(P835,R835), "")</f>
        <v/>
      </c>
      <c r="U835" s="5">
        <f>IF(N835&gt;0, S835-N835, "")</f>
        <v/>
      </c>
      <c r="V835" s="6">
        <f>IF(N835&gt;0, S835/N835, "")</f>
        <v/>
      </c>
      <c r="Y835" s="5" t="n"/>
      <c r="Z835" s="7">
        <f>IF(AND(Y835&gt;0,N835&gt;0), Y835/N835, "")</f>
        <v/>
      </c>
      <c r="AA835" s="7">
        <f>IF(AND(Y835&gt;0,N835&gt;0), N835/(Y835/12), "")</f>
        <v/>
      </c>
      <c r="AB835" s="5">
        <f>IF(N835&gt;0, MAX(N835-S835, 0), "")</f>
        <v/>
      </c>
      <c r="AC835" s="5">
        <f>IF(S835&gt;0, MAX(S835-T835, 0), "")</f>
        <v/>
      </c>
      <c r="AD835">
        <f>IF(V835="", "", IF(V835&gt;1, "Dépassement", IF(V835&gt;=0.9, "À surveiller", "OK")))</f>
        <v/>
      </c>
    </row>
    <row r="836">
      <c r="I836" s="4" t="n"/>
      <c r="J836" s="4" t="n"/>
      <c r="K836" s="4" t="n"/>
      <c r="L836" s="5" t="n"/>
      <c r="M836" s="5" t="n"/>
      <c r="N836" s="5">
        <f>IF(SUM(L836:M836)&gt;0, SUM(L836:M836), "")</f>
        <v/>
      </c>
      <c r="O836" s="5">
        <f>IF(A836&lt;&gt;"", SUMIFS(Dépenses!$K:$K, Dépenses!$B:$B, A836, Dépenses!$C:$C, "CAPEX"), "")</f>
        <v/>
      </c>
      <c r="P836" s="5">
        <f>IF(A836&lt;&gt;"", SUMIFS(Dépenses!$K:$K, Dépenses!$B:$B, A836, Dépenses!$C:$C, "CAPEX", Dépenses!$L:$L, "Payé"), "")</f>
        <v/>
      </c>
      <c r="Q836" s="5">
        <f>IF(A836&lt;&gt;"", SUMIFS(Dépenses!$K:$K, Dépenses!$B:$B, A836, Dépenses!$C:$C, "OPEX"), "")</f>
        <v/>
      </c>
      <c r="R836" s="5">
        <f>IF(A836&lt;&gt;"", SUMIFS(Dépenses!$K:$K, Dépenses!$B:$B, A836, Dépenses!$C:$C, "OPEX", Dépenses!$L:$L, "Payé"), "")</f>
        <v/>
      </c>
      <c r="S836" s="5">
        <f>IF(SUM(O836,Q836)&gt;0, SUM(O836,Q836), "")</f>
        <v/>
      </c>
      <c r="T836" s="5">
        <f>IF(SUM(P836,R836)&gt;0, SUM(P836,R836), "")</f>
        <v/>
      </c>
      <c r="U836" s="5">
        <f>IF(N836&gt;0, S836-N836, "")</f>
        <v/>
      </c>
      <c r="V836" s="6">
        <f>IF(N836&gt;0, S836/N836, "")</f>
        <v/>
      </c>
      <c r="Y836" s="5" t="n"/>
      <c r="Z836" s="7">
        <f>IF(AND(Y836&gt;0,N836&gt;0), Y836/N836, "")</f>
        <v/>
      </c>
      <c r="AA836" s="7">
        <f>IF(AND(Y836&gt;0,N836&gt;0), N836/(Y836/12), "")</f>
        <v/>
      </c>
      <c r="AB836" s="5">
        <f>IF(N836&gt;0, MAX(N836-S836, 0), "")</f>
        <v/>
      </c>
      <c r="AC836" s="5">
        <f>IF(S836&gt;0, MAX(S836-T836, 0), "")</f>
        <v/>
      </c>
      <c r="AD836">
        <f>IF(V836="", "", IF(V836&gt;1, "Dépassement", IF(V836&gt;=0.9, "À surveiller", "OK")))</f>
        <v/>
      </c>
    </row>
    <row r="837">
      <c r="I837" s="4" t="n"/>
      <c r="J837" s="4" t="n"/>
      <c r="K837" s="4" t="n"/>
      <c r="L837" s="5" t="n"/>
      <c r="M837" s="5" t="n"/>
      <c r="N837" s="5">
        <f>IF(SUM(L837:M837)&gt;0, SUM(L837:M837), "")</f>
        <v/>
      </c>
      <c r="O837" s="5">
        <f>IF(A837&lt;&gt;"", SUMIFS(Dépenses!$K:$K, Dépenses!$B:$B, A837, Dépenses!$C:$C, "CAPEX"), "")</f>
        <v/>
      </c>
      <c r="P837" s="5">
        <f>IF(A837&lt;&gt;"", SUMIFS(Dépenses!$K:$K, Dépenses!$B:$B, A837, Dépenses!$C:$C, "CAPEX", Dépenses!$L:$L, "Payé"), "")</f>
        <v/>
      </c>
      <c r="Q837" s="5">
        <f>IF(A837&lt;&gt;"", SUMIFS(Dépenses!$K:$K, Dépenses!$B:$B, A837, Dépenses!$C:$C, "OPEX"), "")</f>
        <v/>
      </c>
      <c r="R837" s="5">
        <f>IF(A837&lt;&gt;"", SUMIFS(Dépenses!$K:$K, Dépenses!$B:$B, A837, Dépenses!$C:$C, "OPEX", Dépenses!$L:$L, "Payé"), "")</f>
        <v/>
      </c>
      <c r="S837" s="5">
        <f>IF(SUM(O837,Q837)&gt;0, SUM(O837,Q837), "")</f>
        <v/>
      </c>
      <c r="T837" s="5">
        <f>IF(SUM(P837,R837)&gt;0, SUM(P837,R837), "")</f>
        <v/>
      </c>
      <c r="U837" s="5">
        <f>IF(N837&gt;0, S837-N837, "")</f>
        <v/>
      </c>
      <c r="V837" s="6">
        <f>IF(N837&gt;0, S837/N837, "")</f>
        <v/>
      </c>
      <c r="Y837" s="5" t="n"/>
      <c r="Z837" s="7">
        <f>IF(AND(Y837&gt;0,N837&gt;0), Y837/N837, "")</f>
        <v/>
      </c>
      <c r="AA837" s="7">
        <f>IF(AND(Y837&gt;0,N837&gt;0), N837/(Y837/12), "")</f>
        <v/>
      </c>
      <c r="AB837" s="5">
        <f>IF(N837&gt;0, MAX(N837-S837, 0), "")</f>
        <v/>
      </c>
      <c r="AC837" s="5">
        <f>IF(S837&gt;0, MAX(S837-T837, 0), "")</f>
        <v/>
      </c>
      <c r="AD837">
        <f>IF(V837="", "", IF(V837&gt;1, "Dépassement", IF(V837&gt;=0.9, "À surveiller", "OK")))</f>
        <v/>
      </c>
    </row>
    <row r="838">
      <c r="I838" s="4" t="n"/>
      <c r="J838" s="4" t="n"/>
      <c r="K838" s="4" t="n"/>
      <c r="L838" s="5" t="n"/>
      <c r="M838" s="5" t="n"/>
      <c r="N838" s="5">
        <f>IF(SUM(L838:M838)&gt;0, SUM(L838:M838), "")</f>
        <v/>
      </c>
      <c r="O838" s="5">
        <f>IF(A838&lt;&gt;"", SUMIFS(Dépenses!$K:$K, Dépenses!$B:$B, A838, Dépenses!$C:$C, "CAPEX"), "")</f>
        <v/>
      </c>
      <c r="P838" s="5">
        <f>IF(A838&lt;&gt;"", SUMIFS(Dépenses!$K:$K, Dépenses!$B:$B, A838, Dépenses!$C:$C, "CAPEX", Dépenses!$L:$L, "Payé"), "")</f>
        <v/>
      </c>
      <c r="Q838" s="5">
        <f>IF(A838&lt;&gt;"", SUMIFS(Dépenses!$K:$K, Dépenses!$B:$B, A838, Dépenses!$C:$C, "OPEX"), "")</f>
        <v/>
      </c>
      <c r="R838" s="5">
        <f>IF(A838&lt;&gt;"", SUMIFS(Dépenses!$K:$K, Dépenses!$B:$B, A838, Dépenses!$C:$C, "OPEX", Dépenses!$L:$L, "Payé"), "")</f>
        <v/>
      </c>
      <c r="S838" s="5">
        <f>IF(SUM(O838,Q838)&gt;0, SUM(O838,Q838), "")</f>
        <v/>
      </c>
      <c r="T838" s="5">
        <f>IF(SUM(P838,R838)&gt;0, SUM(P838,R838), "")</f>
        <v/>
      </c>
      <c r="U838" s="5">
        <f>IF(N838&gt;0, S838-N838, "")</f>
        <v/>
      </c>
      <c r="V838" s="6">
        <f>IF(N838&gt;0, S838/N838, "")</f>
        <v/>
      </c>
      <c r="Y838" s="5" t="n"/>
      <c r="Z838" s="7">
        <f>IF(AND(Y838&gt;0,N838&gt;0), Y838/N838, "")</f>
        <v/>
      </c>
      <c r="AA838" s="7">
        <f>IF(AND(Y838&gt;0,N838&gt;0), N838/(Y838/12), "")</f>
        <v/>
      </c>
      <c r="AB838" s="5">
        <f>IF(N838&gt;0, MAX(N838-S838, 0), "")</f>
        <v/>
      </c>
      <c r="AC838" s="5">
        <f>IF(S838&gt;0, MAX(S838-T838, 0), "")</f>
        <v/>
      </c>
      <c r="AD838">
        <f>IF(V838="", "", IF(V838&gt;1, "Dépassement", IF(V838&gt;=0.9, "À surveiller", "OK")))</f>
        <v/>
      </c>
    </row>
    <row r="839">
      <c r="I839" s="4" t="n"/>
      <c r="J839" s="4" t="n"/>
      <c r="K839" s="4" t="n"/>
      <c r="L839" s="5" t="n"/>
      <c r="M839" s="5" t="n"/>
      <c r="N839" s="5">
        <f>IF(SUM(L839:M839)&gt;0, SUM(L839:M839), "")</f>
        <v/>
      </c>
      <c r="O839" s="5">
        <f>IF(A839&lt;&gt;"", SUMIFS(Dépenses!$K:$K, Dépenses!$B:$B, A839, Dépenses!$C:$C, "CAPEX"), "")</f>
        <v/>
      </c>
      <c r="P839" s="5">
        <f>IF(A839&lt;&gt;"", SUMIFS(Dépenses!$K:$K, Dépenses!$B:$B, A839, Dépenses!$C:$C, "CAPEX", Dépenses!$L:$L, "Payé"), "")</f>
        <v/>
      </c>
      <c r="Q839" s="5">
        <f>IF(A839&lt;&gt;"", SUMIFS(Dépenses!$K:$K, Dépenses!$B:$B, A839, Dépenses!$C:$C, "OPEX"), "")</f>
        <v/>
      </c>
      <c r="R839" s="5">
        <f>IF(A839&lt;&gt;"", SUMIFS(Dépenses!$K:$K, Dépenses!$B:$B, A839, Dépenses!$C:$C, "OPEX", Dépenses!$L:$L, "Payé"), "")</f>
        <v/>
      </c>
      <c r="S839" s="5">
        <f>IF(SUM(O839,Q839)&gt;0, SUM(O839,Q839), "")</f>
        <v/>
      </c>
      <c r="T839" s="5">
        <f>IF(SUM(P839,R839)&gt;0, SUM(P839,R839), "")</f>
        <v/>
      </c>
      <c r="U839" s="5">
        <f>IF(N839&gt;0, S839-N839, "")</f>
        <v/>
      </c>
      <c r="V839" s="6">
        <f>IF(N839&gt;0, S839/N839, "")</f>
        <v/>
      </c>
      <c r="Y839" s="5" t="n"/>
      <c r="Z839" s="7">
        <f>IF(AND(Y839&gt;0,N839&gt;0), Y839/N839, "")</f>
        <v/>
      </c>
      <c r="AA839" s="7">
        <f>IF(AND(Y839&gt;0,N839&gt;0), N839/(Y839/12), "")</f>
        <v/>
      </c>
      <c r="AB839" s="5">
        <f>IF(N839&gt;0, MAX(N839-S839, 0), "")</f>
        <v/>
      </c>
      <c r="AC839" s="5">
        <f>IF(S839&gt;0, MAX(S839-T839, 0), "")</f>
        <v/>
      </c>
      <c r="AD839">
        <f>IF(V839="", "", IF(V839&gt;1, "Dépassement", IF(V839&gt;=0.9, "À surveiller", "OK")))</f>
        <v/>
      </c>
    </row>
    <row r="840">
      <c r="I840" s="4" t="n"/>
      <c r="J840" s="4" t="n"/>
      <c r="K840" s="4" t="n"/>
      <c r="L840" s="5" t="n"/>
      <c r="M840" s="5" t="n"/>
      <c r="N840" s="5">
        <f>IF(SUM(L840:M840)&gt;0, SUM(L840:M840), "")</f>
        <v/>
      </c>
      <c r="O840" s="5">
        <f>IF(A840&lt;&gt;"", SUMIFS(Dépenses!$K:$K, Dépenses!$B:$B, A840, Dépenses!$C:$C, "CAPEX"), "")</f>
        <v/>
      </c>
      <c r="P840" s="5">
        <f>IF(A840&lt;&gt;"", SUMIFS(Dépenses!$K:$K, Dépenses!$B:$B, A840, Dépenses!$C:$C, "CAPEX", Dépenses!$L:$L, "Payé"), "")</f>
        <v/>
      </c>
      <c r="Q840" s="5">
        <f>IF(A840&lt;&gt;"", SUMIFS(Dépenses!$K:$K, Dépenses!$B:$B, A840, Dépenses!$C:$C, "OPEX"), "")</f>
        <v/>
      </c>
      <c r="R840" s="5">
        <f>IF(A840&lt;&gt;"", SUMIFS(Dépenses!$K:$K, Dépenses!$B:$B, A840, Dépenses!$C:$C, "OPEX", Dépenses!$L:$L, "Payé"), "")</f>
        <v/>
      </c>
      <c r="S840" s="5">
        <f>IF(SUM(O840,Q840)&gt;0, SUM(O840,Q840), "")</f>
        <v/>
      </c>
      <c r="T840" s="5">
        <f>IF(SUM(P840,R840)&gt;0, SUM(P840,R840), "")</f>
        <v/>
      </c>
      <c r="U840" s="5">
        <f>IF(N840&gt;0, S840-N840, "")</f>
        <v/>
      </c>
      <c r="V840" s="6">
        <f>IF(N840&gt;0, S840/N840, "")</f>
        <v/>
      </c>
      <c r="Y840" s="5" t="n"/>
      <c r="Z840" s="7">
        <f>IF(AND(Y840&gt;0,N840&gt;0), Y840/N840, "")</f>
        <v/>
      </c>
      <c r="AA840" s="7">
        <f>IF(AND(Y840&gt;0,N840&gt;0), N840/(Y840/12), "")</f>
        <v/>
      </c>
      <c r="AB840" s="5">
        <f>IF(N840&gt;0, MAX(N840-S840, 0), "")</f>
        <v/>
      </c>
      <c r="AC840" s="5">
        <f>IF(S840&gt;0, MAX(S840-T840, 0), "")</f>
        <v/>
      </c>
      <c r="AD840">
        <f>IF(V840="", "", IF(V840&gt;1, "Dépassement", IF(V840&gt;=0.9, "À surveiller", "OK")))</f>
        <v/>
      </c>
    </row>
    <row r="841">
      <c r="I841" s="4" t="n"/>
      <c r="J841" s="4" t="n"/>
      <c r="K841" s="4" t="n"/>
      <c r="L841" s="5" t="n"/>
      <c r="M841" s="5" t="n"/>
      <c r="N841" s="5">
        <f>IF(SUM(L841:M841)&gt;0, SUM(L841:M841), "")</f>
        <v/>
      </c>
      <c r="O841" s="5">
        <f>IF(A841&lt;&gt;"", SUMIFS(Dépenses!$K:$K, Dépenses!$B:$B, A841, Dépenses!$C:$C, "CAPEX"), "")</f>
        <v/>
      </c>
      <c r="P841" s="5">
        <f>IF(A841&lt;&gt;"", SUMIFS(Dépenses!$K:$K, Dépenses!$B:$B, A841, Dépenses!$C:$C, "CAPEX", Dépenses!$L:$L, "Payé"), "")</f>
        <v/>
      </c>
      <c r="Q841" s="5">
        <f>IF(A841&lt;&gt;"", SUMIFS(Dépenses!$K:$K, Dépenses!$B:$B, A841, Dépenses!$C:$C, "OPEX"), "")</f>
        <v/>
      </c>
      <c r="R841" s="5">
        <f>IF(A841&lt;&gt;"", SUMIFS(Dépenses!$K:$K, Dépenses!$B:$B, A841, Dépenses!$C:$C, "OPEX", Dépenses!$L:$L, "Payé"), "")</f>
        <v/>
      </c>
      <c r="S841" s="5">
        <f>IF(SUM(O841,Q841)&gt;0, SUM(O841,Q841), "")</f>
        <v/>
      </c>
      <c r="T841" s="5">
        <f>IF(SUM(P841,R841)&gt;0, SUM(P841,R841), "")</f>
        <v/>
      </c>
      <c r="U841" s="5">
        <f>IF(N841&gt;0, S841-N841, "")</f>
        <v/>
      </c>
      <c r="V841" s="6">
        <f>IF(N841&gt;0, S841/N841, "")</f>
        <v/>
      </c>
      <c r="Y841" s="5" t="n"/>
      <c r="Z841" s="7">
        <f>IF(AND(Y841&gt;0,N841&gt;0), Y841/N841, "")</f>
        <v/>
      </c>
      <c r="AA841" s="7">
        <f>IF(AND(Y841&gt;0,N841&gt;0), N841/(Y841/12), "")</f>
        <v/>
      </c>
      <c r="AB841" s="5">
        <f>IF(N841&gt;0, MAX(N841-S841, 0), "")</f>
        <v/>
      </c>
      <c r="AC841" s="5">
        <f>IF(S841&gt;0, MAX(S841-T841, 0), "")</f>
        <v/>
      </c>
      <c r="AD841">
        <f>IF(V841="", "", IF(V841&gt;1, "Dépassement", IF(V841&gt;=0.9, "À surveiller", "OK")))</f>
        <v/>
      </c>
    </row>
    <row r="842">
      <c r="I842" s="4" t="n"/>
      <c r="J842" s="4" t="n"/>
      <c r="K842" s="4" t="n"/>
      <c r="L842" s="5" t="n"/>
      <c r="M842" s="5" t="n"/>
      <c r="N842" s="5">
        <f>IF(SUM(L842:M842)&gt;0, SUM(L842:M842), "")</f>
        <v/>
      </c>
      <c r="O842" s="5">
        <f>IF(A842&lt;&gt;"", SUMIFS(Dépenses!$K:$K, Dépenses!$B:$B, A842, Dépenses!$C:$C, "CAPEX"), "")</f>
        <v/>
      </c>
      <c r="P842" s="5">
        <f>IF(A842&lt;&gt;"", SUMIFS(Dépenses!$K:$K, Dépenses!$B:$B, A842, Dépenses!$C:$C, "CAPEX", Dépenses!$L:$L, "Payé"), "")</f>
        <v/>
      </c>
      <c r="Q842" s="5">
        <f>IF(A842&lt;&gt;"", SUMIFS(Dépenses!$K:$K, Dépenses!$B:$B, A842, Dépenses!$C:$C, "OPEX"), "")</f>
        <v/>
      </c>
      <c r="R842" s="5">
        <f>IF(A842&lt;&gt;"", SUMIFS(Dépenses!$K:$K, Dépenses!$B:$B, A842, Dépenses!$C:$C, "OPEX", Dépenses!$L:$L, "Payé"), "")</f>
        <v/>
      </c>
      <c r="S842" s="5">
        <f>IF(SUM(O842,Q842)&gt;0, SUM(O842,Q842), "")</f>
        <v/>
      </c>
      <c r="T842" s="5">
        <f>IF(SUM(P842,R842)&gt;0, SUM(P842,R842), "")</f>
        <v/>
      </c>
      <c r="U842" s="5">
        <f>IF(N842&gt;0, S842-N842, "")</f>
        <v/>
      </c>
      <c r="V842" s="6">
        <f>IF(N842&gt;0, S842/N842, "")</f>
        <v/>
      </c>
      <c r="Y842" s="5" t="n"/>
      <c r="Z842" s="7">
        <f>IF(AND(Y842&gt;0,N842&gt;0), Y842/N842, "")</f>
        <v/>
      </c>
      <c r="AA842" s="7">
        <f>IF(AND(Y842&gt;0,N842&gt;0), N842/(Y842/12), "")</f>
        <v/>
      </c>
      <c r="AB842" s="5">
        <f>IF(N842&gt;0, MAX(N842-S842, 0), "")</f>
        <v/>
      </c>
      <c r="AC842" s="5">
        <f>IF(S842&gt;0, MAX(S842-T842, 0), "")</f>
        <v/>
      </c>
      <c r="AD842">
        <f>IF(V842="", "", IF(V842&gt;1, "Dépassement", IF(V842&gt;=0.9, "À surveiller", "OK")))</f>
        <v/>
      </c>
    </row>
    <row r="843">
      <c r="I843" s="4" t="n"/>
      <c r="J843" s="4" t="n"/>
      <c r="K843" s="4" t="n"/>
      <c r="L843" s="5" t="n"/>
      <c r="M843" s="5" t="n"/>
      <c r="N843" s="5">
        <f>IF(SUM(L843:M843)&gt;0, SUM(L843:M843), "")</f>
        <v/>
      </c>
      <c r="O843" s="5">
        <f>IF(A843&lt;&gt;"", SUMIFS(Dépenses!$K:$K, Dépenses!$B:$B, A843, Dépenses!$C:$C, "CAPEX"), "")</f>
        <v/>
      </c>
      <c r="P843" s="5">
        <f>IF(A843&lt;&gt;"", SUMIFS(Dépenses!$K:$K, Dépenses!$B:$B, A843, Dépenses!$C:$C, "CAPEX", Dépenses!$L:$L, "Payé"), "")</f>
        <v/>
      </c>
      <c r="Q843" s="5">
        <f>IF(A843&lt;&gt;"", SUMIFS(Dépenses!$K:$K, Dépenses!$B:$B, A843, Dépenses!$C:$C, "OPEX"), "")</f>
        <v/>
      </c>
      <c r="R843" s="5">
        <f>IF(A843&lt;&gt;"", SUMIFS(Dépenses!$K:$K, Dépenses!$B:$B, A843, Dépenses!$C:$C, "OPEX", Dépenses!$L:$L, "Payé"), "")</f>
        <v/>
      </c>
      <c r="S843" s="5">
        <f>IF(SUM(O843,Q843)&gt;0, SUM(O843,Q843), "")</f>
        <v/>
      </c>
      <c r="T843" s="5">
        <f>IF(SUM(P843,R843)&gt;0, SUM(P843,R843), "")</f>
        <v/>
      </c>
      <c r="U843" s="5">
        <f>IF(N843&gt;0, S843-N843, "")</f>
        <v/>
      </c>
      <c r="V843" s="6">
        <f>IF(N843&gt;0, S843/N843, "")</f>
        <v/>
      </c>
      <c r="Y843" s="5" t="n"/>
      <c r="Z843" s="7">
        <f>IF(AND(Y843&gt;0,N843&gt;0), Y843/N843, "")</f>
        <v/>
      </c>
      <c r="AA843" s="7">
        <f>IF(AND(Y843&gt;0,N843&gt;0), N843/(Y843/12), "")</f>
        <v/>
      </c>
      <c r="AB843" s="5">
        <f>IF(N843&gt;0, MAX(N843-S843, 0), "")</f>
        <v/>
      </c>
      <c r="AC843" s="5">
        <f>IF(S843&gt;0, MAX(S843-T843, 0), "")</f>
        <v/>
      </c>
      <c r="AD843">
        <f>IF(V843="", "", IF(V843&gt;1, "Dépassement", IF(V843&gt;=0.9, "À surveiller", "OK")))</f>
        <v/>
      </c>
    </row>
    <row r="844">
      <c r="I844" s="4" t="n"/>
      <c r="J844" s="4" t="n"/>
      <c r="K844" s="4" t="n"/>
      <c r="L844" s="5" t="n"/>
      <c r="M844" s="5" t="n"/>
      <c r="N844" s="5">
        <f>IF(SUM(L844:M844)&gt;0, SUM(L844:M844), "")</f>
        <v/>
      </c>
      <c r="O844" s="5">
        <f>IF(A844&lt;&gt;"", SUMIFS(Dépenses!$K:$K, Dépenses!$B:$B, A844, Dépenses!$C:$C, "CAPEX"), "")</f>
        <v/>
      </c>
      <c r="P844" s="5">
        <f>IF(A844&lt;&gt;"", SUMIFS(Dépenses!$K:$K, Dépenses!$B:$B, A844, Dépenses!$C:$C, "CAPEX", Dépenses!$L:$L, "Payé"), "")</f>
        <v/>
      </c>
      <c r="Q844" s="5">
        <f>IF(A844&lt;&gt;"", SUMIFS(Dépenses!$K:$K, Dépenses!$B:$B, A844, Dépenses!$C:$C, "OPEX"), "")</f>
        <v/>
      </c>
      <c r="R844" s="5">
        <f>IF(A844&lt;&gt;"", SUMIFS(Dépenses!$K:$K, Dépenses!$B:$B, A844, Dépenses!$C:$C, "OPEX", Dépenses!$L:$L, "Payé"), "")</f>
        <v/>
      </c>
      <c r="S844" s="5">
        <f>IF(SUM(O844,Q844)&gt;0, SUM(O844,Q844), "")</f>
        <v/>
      </c>
      <c r="T844" s="5">
        <f>IF(SUM(P844,R844)&gt;0, SUM(P844,R844), "")</f>
        <v/>
      </c>
      <c r="U844" s="5">
        <f>IF(N844&gt;0, S844-N844, "")</f>
        <v/>
      </c>
      <c r="V844" s="6">
        <f>IF(N844&gt;0, S844/N844, "")</f>
        <v/>
      </c>
      <c r="Y844" s="5" t="n"/>
      <c r="Z844" s="7">
        <f>IF(AND(Y844&gt;0,N844&gt;0), Y844/N844, "")</f>
        <v/>
      </c>
      <c r="AA844" s="7">
        <f>IF(AND(Y844&gt;0,N844&gt;0), N844/(Y844/12), "")</f>
        <v/>
      </c>
      <c r="AB844" s="5">
        <f>IF(N844&gt;0, MAX(N844-S844, 0), "")</f>
        <v/>
      </c>
      <c r="AC844" s="5">
        <f>IF(S844&gt;0, MAX(S844-T844, 0), "")</f>
        <v/>
      </c>
      <c r="AD844">
        <f>IF(V844="", "", IF(V844&gt;1, "Dépassement", IF(V844&gt;=0.9, "À surveiller", "OK")))</f>
        <v/>
      </c>
    </row>
    <row r="845">
      <c r="I845" s="4" t="n"/>
      <c r="J845" s="4" t="n"/>
      <c r="K845" s="4" t="n"/>
      <c r="L845" s="5" t="n"/>
      <c r="M845" s="5" t="n"/>
      <c r="N845" s="5">
        <f>IF(SUM(L845:M845)&gt;0, SUM(L845:M845), "")</f>
        <v/>
      </c>
      <c r="O845" s="5">
        <f>IF(A845&lt;&gt;"", SUMIFS(Dépenses!$K:$K, Dépenses!$B:$B, A845, Dépenses!$C:$C, "CAPEX"), "")</f>
        <v/>
      </c>
      <c r="P845" s="5">
        <f>IF(A845&lt;&gt;"", SUMIFS(Dépenses!$K:$K, Dépenses!$B:$B, A845, Dépenses!$C:$C, "CAPEX", Dépenses!$L:$L, "Payé"), "")</f>
        <v/>
      </c>
      <c r="Q845" s="5">
        <f>IF(A845&lt;&gt;"", SUMIFS(Dépenses!$K:$K, Dépenses!$B:$B, A845, Dépenses!$C:$C, "OPEX"), "")</f>
        <v/>
      </c>
      <c r="R845" s="5">
        <f>IF(A845&lt;&gt;"", SUMIFS(Dépenses!$K:$K, Dépenses!$B:$B, A845, Dépenses!$C:$C, "OPEX", Dépenses!$L:$L, "Payé"), "")</f>
        <v/>
      </c>
      <c r="S845" s="5">
        <f>IF(SUM(O845,Q845)&gt;0, SUM(O845,Q845), "")</f>
        <v/>
      </c>
      <c r="T845" s="5">
        <f>IF(SUM(P845,R845)&gt;0, SUM(P845,R845), "")</f>
        <v/>
      </c>
      <c r="U845" s="5">
        <f>IF(N845&gt;0, S845-N845, "")</f>
        <v/>
      </c>
      <c r="V845" s="6">
        <f>IF(N845&gt;0, S845/N845, "")</f>
        <v/>
      </c>
      <c r="Y845" s="5" t="n"/>
      <c r="Z845" s="7">
        <f>IF(AND(Y845&gt;0,N845&gt;0), Y845/N845, "")</f>
        <v/>
      </c>
      <c r="AA845" s="7">
        <f>IF(AND(Y845&gt;0,N845&gt;0), N845/(Y845/12), "")</f>
        <v/>
      </c>
      <c r="AB845" s="5">
        <f>IF(N845&gt;0, MAX(N845-S845, 0), "")</f>
        <v/>
      </c>
      <c r="AC845" s="5">
        <f>IF(S845&gt;0, MAX(S845-T845, 0), "")</f>
        <v/>
      </c>
      <c r="AD845">
        <f>IF(V845="", "", IF(V845&gt;1, "Dépassement", IF(V845&gt;=0.9, "À surveiller", "OK")))</f>
        <v/>
      </c>
    </row>
    <row r="846">
      <c r="I846" s="4" t="n"/>
      <c r="J846" s="4" t="n"/>
      <c r="K846" s="4" t="n"/>
      <c r="L846" s="5" t="n"/>
      <c r="M846" s="5" t="n"/>
      <c r="N846" s="5">
        <f>IF(SUM(L846:M846)&gt;0, SUM(L846:M846), "")</f>
        <v/>
      </c>
      <c r="O846" s="5">
        <f>IF(A846&lt;&gt;"", SUMIFS(Dépenses!$K:$K, Dépenses!$B:$B, A846, Dépenses!$C:$C, "CAPEX"), "")</f>
        <v/>
      </c>
      <c r="P846" s="5">
        <f>IF(A846&lt;&gt;"", SUMIFS(Dépenses!$K:$K, Dépenses!$B:$B, A846, Dépenses!$C:$C, "CAPEX", Dépenses!$L:$L, "Payé"), "")</f>
        <v/>
      </c>
      <c r="Q846" s="5">
        <f>IF(A846&lt;&gt;"", SUMIFS(Dépenses!$K:$K, Dépenses!$B:$B, A846, Dépenses!$C:$C, "OPEX"), "")</f>
        <v/>
      </c>
      <c r="R846" s="5">
        <f>IF(A846&lt;&gt;"", SUMIFS(Dépenses!$K:$K, Dépenses!$B:$B, A846, Dépenses!$C:$C, "OPEX", Dépenses!$L:$L, "Payé"), "")</f>
        <v/>
      </c>
      <c r="S846" s="5">
        <f>IF(SUM(O846,Q846)&gt;0, SUM(O846,Q846), "")</f>
        <v/>
      </c>
      <c r="T846" s="5">
        <f>IF(SUM(P846,R846)&gt;0, SUM(P846,R846), "")</f>
        <v/>
      </c>
      <c r="U846" s="5">
        <f>IF(N846&gt;0, S846-N846, "")</f>
        <v/>
      </c>
      <c r="V846" s="6">
        <f>IF(N846&gt;0, S846/N846, "")</f>
        <v/>
      </c>
      <c r="Y846" s="5" t="n"/>
      <c r="Z846" s="7">
        <f>IF(AND(Y846&gt;0,N846&gt;0), Y846/N846, "")</f>
        <v/>
      </c>
      <c r="AA846" s="7">
        <f>IF(AND(Y846&gt;0,N846&gt;0), N846/(Y846/12), "")</f>
        <v/>
      </c>
      <c r="AB846" s="5">
        <f>IF(N846&gt;0, MAX(N846-S846, 0), "")</f>
        <v/>
      </c>
      <c r="AC846" s="5">
        <f>IF(S846&gt;0, MAX(S846-T846, 0), "")</f>
        <v/>
      </c>
      <c r="AD846">
        <f>IF(V846="", "", IF(V846&gt;1, "Dépassement", IF(V846&gt;=0.9, "À surveiller", "OK")))</f>
        <v/>
      </c>
    </row>
    <row r="847">
      <c r="I847" s="4" t="n"/>
      <c r="J847" s="4" t="n"/>
      <c r="K847" s="4" t="n"/>
      <c r="L847" s="5" t="n"/>
      <c r="M847" s="5" t="n"/>
      <c r="N847" s="5">
        <f>IF(SUM(L847:M847)&gt;0, SUM(L847:M847), "")</f>
        <v/>
      </c>
      <c r="O847" s="5">
        <f>IF(A847&lt;&gt;"", SUMIFS(Dépenses!$K:$K, Dépenses!$B:$B, A847, Dépenses!$C:$C, "CAPEX"), "")</f>
        <v/>
      </c>
      <c r="P847" s="5">
        <f>IF(A847&lt;&gt;"", SUMIFS(Dépenses!$K:$K, Dépenses!$B:$B, A847, Dépenses!$C:$C, "CAPEX", Dépenses!$L:$L, "Payé"), "")</f>
        <v/>
      </c>
      <c r="Q847" s="5">
        <f>IF(A847&lt;&gt;"", SUMIFS(Dépenses!$K:$K, Dépenses!$B:$B, A847, Dépenses!$C:$C, "OPEX"), "")</f>
        <v/>
      </c>
      <c r="R847" s="5">
        <f>IF(A847&lt;&gt;"", SUMIFS(Dépenses!$K:$K, Dépenses!$B:$B, A847, Dépenses!$C:$C, "OPEX", Dépenses!$L:$L, "Payé"), "")</f>
        <v/>
      </c>
      <c r="S847" s="5">
        <f>IF(SUM(O847,Q847)&gt;0, SUM(O847,Q847), "")</f>
        <v/>
      </c>
      <c r="T847" s="5">
        <f>IF(SUM(P847,R847)&gt;0, SUM(P847,R847), "")</f>
        <v/>
      </c>
      <c r="U847" s="5">
        <f>IF(N847&gt;0, S847-N847, "")</f>
        <v/>
      </c>
      <c r="V847" s="6">
        <f>IF(N847&gt;0, S847/N847, "")</f>
        <v/>
      </c>
      <c r="Y847" s="5" t="n"/>
      <c r="Z847" s="7">
        <f>IF(AND(Y847&gt;0,N847&gt;0), Y847/N847, "")</f>
        <v/>
      </c>
      <c r="AA847" s="7">
        <f>IF(AND(Y847&gt;0,N847&gt;0), N847/(Y847/12), "")</f>
        <v/>
      </c>
      <c r="AB847" s="5">
        <f>IF(N847&gt;0, MAX(N847-S847, 0), "")</f>
        <v/>
      </c>
      <c r="AC847" s="5">
        <f>IF(S847&gt;0, MAX(S847-T847, 0), "")</f>
        <v/>
      </c>
      <c r="AD847">
        <f>IF(V847="", "", IF(V847&gt;1, "Dépassement", IF(V847&gt;=0.9, "À surveiller", "OK")))</f>
        <v/>
      </c>
    </row>
    <row r="848">
      <c r="I848" s="4" t="n"/>
      <c r="J848" s="4" t="n"/>
      <c r="K848" s="4" t="n"/>
      <c r="L848" s="5" t="n"/>
      <c r="M848" s="5" t="n"/>
      <c r="N848" s="5">
        <f>IF(SUM(L848:M848)&gt;0, SUM(L848:M848), "")</f>
        <v/>
      </c>
      <c r="O848" s="5">
        <f>IF(A848&lt;&gt;"", SUMIFS(Dépenses!$K:$K, Dépenses!$B:$B, A848, Dépenses!$C:$C, "CAPEX"), "")</f>
        <v/>
      </c>
      <c r="P848" s="5">
        <f>IF(A848&lt;&gt;"", SUMIFS(Dépenses!$K:$K, Dépenses!$B:$B, A848, Dépenses!$C:$C, "CAPEX", Dépenses!$L:$L, "Payé"), "")</f>
        <v/>
      </c>
      <c r="Q848" s="5">
        <f>IF(A848&lt;&gt;"", SUMIFS(Dépenses!$K:$K, Dépenses!$B:$B, A848, Dépenses!$C:$C, "OPEX"), "")</f>
        <v/>
      </c>
      <c r="R848" s="5">
        <f>IF(A848&lt;&gt;"", SUMIFS(Dépenses!$K:$K, Dépenses!$B:$B, A848, Dépenses!$C:$C, "OPEX", Dépenses!$L:$L, "Payé"), "")</f>
        <v/>
      </c>
      <c r="S848" s="5">
        <f>IF(SUM(O848,Q848)&gt;0, SUM(O848,Q848), "")</f>
        <v/>
      </c>
      <c r="T848" s="5">
        <f>IF(SUM(P848,R848)&gt;0, SUM(P848,R848), "")</f>
        <v/>
      </c>
      <c r="U848" s="5">
        <f>IF(N848&gt;0, S848-N848, "")</f>
        <v/>
      </c>
      <c r="V848" s="6">
        <f>IF(N848&gt;0, S848/N848, "")</f>
        <v/>
      </c>
      <c r="Y848" s="5" t="n"/>
      <c r="Z848" s="7">
        <f>IF(AND(Y848&gt;0,N848&gt;0), Y848/N848, "")</f>
        <v/>
      </c>
      <c r="AA848" s="7">
        <f>IF(AND(Y848&gt;0,N848&gt;0), N848/(Y848/12), "")</f>
        <v/>
      </c>
      <c r="AB848" s="5">
        <f>IF(N848&gt;0, MAX(N848-S848, 0), "")</f>
        <v/>
      </c>
      <c r="AC848" s="5">
        <f>IF(S848&gt;0, MAX(S848-T848, 0), "")</f>
        <v/>
      </c>
      <c r="AD848">
        <f>IF(V848="", "", IF(V848&gt;1, "Dépassement", IF(V848&gt;=0.9, "À surveiller", "OK")))</f>
        <v/>
      </c>
    </row>
    <row r="849">
      <c r="I849" s="4" t="n"/>
      <c r="J849" s="4" t="n"/>
      <c r="K849" s="4" t="n"/>
      <c r="L849" s="5" t="n"/>
      <c r="M849" s="5" t="n"/>
      <c r="N849" s="5">
        <f>IF(SUM(L849:M849)&gt;0, SUM(L849:M849), "")</f>
        <v/>
      </c>
      <c r="O849" s="5">
        <f>IF(A849&lt;&gt;"", SUMIFS(Dépenses!$K:$K, Dépenses!$B:$B, A849, Dépenses!$C:$C, "CAPEX"), "")</f>
        <v/>
      </c>
      <c r="P849" s="5">
        <f>IF(A849&lt;&gt;"", SUMIFS(Dépenses!$K:$K, Dépenses!$B:$B, A849, Dépenses!$C:$C, "CAPEX", Dépenses!$L:$L, "Payé"), "")</f>
        <v/>
      </c>
      <c r="Q849" s="5">
        <f>IF(A849&lt;&gt;"", SUMIFS(Dépenses!$K:$K, Dépenses!$B:$B, A849, Dépenses!$C:$C, "OPEX"), "")</f>
        <v/>
      </c>
      <c r="R849" s="5">
        <f>IF(A849&lt;&gt;"", SUMIFS(Dépenses!$K:$K, Dépenses!$B:$B, A849, Dépenses!$C:$C, "OPEX", Dépenses!$L:$L, "Payé"), "")</f>
        <v/>
      </c>
      <c r="S849" s="5">
        <f>IF(SUM(O849,Q849)&gt;0, SUM(O849,Q849), "")</f>
        <v/>
      </c>
      <c r="T849" s="5">
        <f>IF(SUM(P849,R849)&gt;0, SUM(P849,R849), "")</f>
        <v/>
      </c>
      <c r="U849" s="5">
        <f>IF(N849&gt;0, S849-N849, "")</f>
        <v/>
      </c>
      <c r="V849" s="6">
        <f>IF(N849&gt;0, S849/N849, "")</f>
        <v/>
      </c>
      <c r="Y849" s="5" t="n"/>
      <c r="Z849" s="7">
        <f>IF(AND(Y849&gt;0,N849&gt;0), Y849/N849, "")</f>
        <v/>
      </c>
      <c r="AA849" s="7">
        <f>IF(AND(Y849&gt;0,N849&gt;0), N849/(Y849/12), "")</f>
        <v/>
      </c>
      <c r="AB849" s="5">
        <f>IF(N849&gt;0, MAX(N849-S849, 0), "")</f>
        <v/>
      </c>
      <c r="AC849" s="5">
        <f>IF(S849&gt;0, MAX(S849-T849, 0), "")</f>
        <v/>
      </c>
      <c r="AD849">
        <f>IF(V849="", "", IF(V849&gt;1, "Dépassement", IF(V849&gt;=0.9, "À surveiller", "OK")))</f>
        <v/>
      </c>
    </row>
    <row r="850">
      <c r="I850" s="4" t="n"/>
      <c r="J850" s="4" t="n"/>
      <c r="K850" s="4" t="n"/>
      <c r="L850" s="5" t="n"/>
      <c r="M850" s="5" t="n"/>
      <c r="N850" s="5">
        <f>IF(SUM(L850:M850)&gt;0, SUM(L850:M850), "")</f>
        <v/>
      </c>
      <c r="O850" s="5">
        <f>IF(A850&lt;&gt;"", SUMIFS(Dépenses!$K:$K, Dépenses!$B:$B, A850, Dépenses!$C:$C, "CAPEX"), "")</f>
        <v/>
      </c>
      <c r="P850" s="5">
        <f>IF(A850&lt;&gt;"", SUMIFS(Dépenses!$K:$K, Dépenses!$B:$B, A850, Dépenses!$C:$C, "CAPEX", Dépenses!$L:$L, "Payé"), "")</f>
        <v/>
      </c>
      <c r="Q850" s="5">
        <f>IF(A850&lt;&gt;"", SUMIFS(Dépenses!$K:$K, Dépenses!$B:$B, A850, Dépenses!$C:$C, "OPEX"), "")</f>
        <v/>
      </c>
      <c r="R850" s="5">
        <f>IF(A850&lt;&gt;"", SUMIFS(Dépenses!$K:$K, Dépenses!$B:$B, A850, Dépenses!$C:$C, "OPEX", Dépenses!$L:$L, "Payé"), "")</f>
        <v/>
      </c>
      <c r="S850" s="5">
        <f>IF(SUM(O850,Q850)&gt;0, SUM(O850,Q850), "")</f>
        <v/>
      </c>
      <c r="T850" s="5">
        <f>IF(SUM(P850,R850)&gt;0, SUM(P850,R850), "")</f>
        <v/>
      </c>
      <c r="U850" s="5">
        <f>IF(N850&gt;0, S850-N850, "")</f>
        <v/>
      </c>
      <c r="V850" s="6">
        <f>IF(N850&gt;0, S850/N850, "")</f>
        <v/>
      </c>
      <c r="Y850" s="5" t="n"/>
      <c r="Z850" s="7">
        <f>IF(AND(Y850&gt;0,N850&gt;0), Y850/N850, "")</f>
        <v/>
      </c>
      <c r="AA850" s="7">
        <f>IF(AND(Y850&gt;0,N850&gt;0), N850/(Y850/12), "")</f>
        <v/>
      </c>
      <c r="AB850" s="5">
        <f>IF(N850&gt;0, MAX(N850-S850, 0), "")</f>
        <v/>
      </c>
      <c r="AC850" s="5">
        <f>IF(S850&gt;0, MAX(S850-T850, 0), "")</f>
        <v/>
      </c>
      <c r="AD850">
        <f>IF(V850="", "", IF(V850&gt;1, "Dépassement", IF(V850&gt;=0.9, "À surveiller", "OK")))</f>
        <v/>
      </c>
    </row>
    <row r="851">
      <c r="I851" s="4" t="n"/>
      <c r="J851" s="4" t="n"/>
      <c r="K851" s="4" t="n"/>
      <c r="L851" s="5" t="n"/>
      <c r="M851" s="5" t="n"/>
      <c r="N851" s="5">
        <f>IF(SUM(L851:M851)&gt;0, SUM(L851:M851), "")</f>
        <v/>
      </c>
      <c r="O851" s="5">
        <f>IF(A851&lt;&gt;"", SUMIFS(Dépenses!$K:$K, Dépenses!$B:$B, A851, Dépenses!$C:$C, "CAPEX"), "")</f>
        <v/>
      </c>
      <c r="P851" s="5">
        <f>IF(A851&lt;&gt;"", SUMIFS(Dépenses!$K:$K, Dépenses!$B:$B, A851, Dépenses!$C:$C, "CAPEX", Dépenses!$L:$L, "Payé"), "")</f>
        <v/>
      </c>
      <c r="Q851" s="5">
        <f>IF(A851&lt;&gt;"", SUMIFS(Dépenses!$K:$K, Dépenses!$B:$B, A851, Dépenses!$C:$C, "OPEX"), "")</f>
        <v/>
      </c>
      <c r="R851" s="5">
        <f>IF(A851&lt;&gt;"", SUMIFS(Dépenses!$K:$K, Dépenses!$B:$B, A851, Dépenses!$C:$C, "OPEX", Dépenses!$L:$L, "Payé"), "")</f>
        <v/>
      </c>
      <c r="S851" s="5">
        <f>IF(SUM(O851,Q851)&gt;0, SUM(O851,Q851), "")</f>
        <v/>
      </c>
      <c r="T851" s="5">
        <f>IF(SUM(P851,R851)&gt;0, SUM(P851,R851), "")</f>
        <v/>
      </c>
      <c r="U851" s="5">
        <f>IF(N851&gt;0, S851-N851, "")</f>
        <v/>
      </c>
      <c r="V851" s="6">
        <f>IF(N851&gt;0, S851/N851, "")</f>
        <v/>
      </c>
      <c r="Y851" s="5" t="n"/>
      <c r="Z851" s="7">
        <f>IF(AND(Y851&gt;0,N851&gt;0), Y851/N851, "")</f>
        <v/>
      </c>
      <c r="AA851" s="7">
        <f>IF(AND(Y851&gt;0,N851&gt;0), N851/(Y851/12), "")</f>
        <v/>
      </c>
      <c r="AB851" s="5">
        <f>IF(N851&gt;0, MAX(N851-S851, 0), "")</f>
        <v/>
      </c>
      <c r="AC851" s="5">
        <f>IF(S851&gt;0, MAX(S851-T851, 0), "")</f>
        <v/>
      </c>
      <c r="AD851">
        <f>IF(V851="", "", IF(V851&gt;1, "Dépassement", IF(V851&gt;=0.9, "À surveiller", "OK")))</f>
        <v/>
      </c>
    </row>
    <row r="852">
      <c r="I852" s="4" t="n"/>
      <c r="J852" s="4" t="n"/>
      <c r="K852" s="4" t="n"/>
      <c r="L852" s="5" t="n"/>
      <c r="M852" s="5" t="n"/>
      <c r="N852" s="5">
        <f>IF(SUM(L852:M852)&gt;0, SUM(L852:M852), "")</f>
        <v/>
      </c>
      <c r="O852" s="5">
        <f>IF(A852&lt;&gt;"", SUMIFS(Dépenses!$K:$K, Dépenses!$B:$B, A852, Dépenses!$C:$C, "CAPEX"), "")</f>
        <v/>
      </c>
      <c r="P852" s="5">
        <f>IF(A852&lt;&gt;"", SUMIFS(Dépenses!$K:$K, Dépenses!$B:$B, A852, Dépenses!$C:$C, "CAPEX", Dépenses!$L:$L, "Payé"), "")</f>
        <v/>
      </c>
      <c r="Q852" s="5">
        <f>IF(A852&lt;&gt;"", SUMIFS(Dépenses!$K:$K, Dépenses!$B:$B, A852, Dépenses!$C:$C, "OPEX"), "")</f>
        <v/>
      </c>
      <c r="R852" s="5">
        <f>IF(A852&lt;&gt;"", SUMIFS(Dépenses!$K:$K, Dépenses!$B:$B, A852, Dépenses!$C:$C, "OPEX", Dépenses!$L:$L, "Payé"), "")</f>
        <v/>
      </c>
      <c r="S852" s="5">
        <f>IF(SUM(O852,Q852)&gt;0, SUM(O852,Q852), "")</f>
        <v/>
      </c>
      <c r="T852" s="5">
        <f>IF(SUM(P852,R852)&gt;0, SUM(P852,R852), "")</f>
        <v/>
      </c>
      <c r="U852" s="5">
        <f>IF(N852&gt;0, S852-N852, "")</f>
        <v/>
      </c>
      <c r="V852" s="6">
        <f>IF(N852&gt;0, S852/N852, "")</f>
        <v/>
      </c>
      <c r="Y852" s="5" t="n"/>
      <c r="Z852" s="7">
        <f>IF(AND(Y852&gt;0,N852&gt;0), Y852/N852, "")</f>
        <v/>
      </c>
      <c r="AA852" s="7">
        <f>IF(AND(Y852&gt;0,N852&gt;0), N852/(Y852/12), "")</f>
        <v/>
      </c>
      <c r="AB852" s="5">
        <f>IF(N852&gt;0, MAX(N852-S852, 0), "")</f>
        <v/>
      </c>
      <c r="AC852" s="5">
        <f>IF(S852&gt;0, MAX(S852-T852, 0), "")</f>
        <v/>
      </c>
      <c r="AD852">
        <f>IF(V852="", "", IF(V852&gt;1, "Dépassement", IF(V852&gt;=0.9, "À surveiller", "OK")))</f>
        <v/>
      </c>
    </row>
    <row r="853">
      <c r="I853" s="4" t="n"/>
      <c r="J853" s="4" t="n"/>
      <c r="K853" s="4" t="n"/>
      <c r="L853" s="5" t="n"/>
      <c r="M853" s="5" t="n"/>
      <c r="N853" s="5">
        <f>IF(SUM(L853:M853)&gt;0, SUM(L853:M853), "")</f>
        <v/>
      </c>
      <c r="O853" s="5">
        <f>IF(A853&lt;&gt;"", SUMIFS(Dépenses!$K:$K, Dépenses!$B:$B, A853, Dépenses!$C:$C, "CAPEX"), "")</f>
        <v/>
      </c>
      <c r="P853" s="5">
        <f>IF(A853&lt;&gt;"", SUMIFS(Dépenses!$K:$K, Dépenses!$B:$B, A853, Dépenses!$C:$C, "CAPEX", Dépenses!$L:$L, "Payé"), "")</f>
        <v/>
      </c>
      <c r="Q853" s="5">
        <f>IF(A853&lt;&gt;"", SUMIFS(Dépenses!$K:$K, Dépenses!$B:$B, A853, Dépenses!$C:$C, "OPEX"), "")</f>
        <v/>
      </c>
      <c r="R853" s="5">
        <f>IF(A853&lt;&gt;"", SUMIFS(Dépenses!$K:$K, Dépenses!$B:$B, A853, Dépenses!$C:$C, "OPEX", Dépenses!$L:$L, "Payé"), "")</f>
        <v/>
      </c>
      <c r="S853" s="5">
        <f>IF(SUM(O853,Q853)&gt;0, SUM(O853,Q853), "")</f>
        <v/>
      </c>
      <c r="T853" s="5">
        <f>IF(SUM(P853,R853)&gt;0, SUM(P853,R853), "")</f>
        <v/>
      </c>
      <c r="U853" s="5">
        <f>IF(N853&gt;0, S853-N853, "")</f>
        <v/>
      </c>
      <c r="V853" s="6">
        <f>IF(N853&gt;0, S853/N853, "")</f>
        <v/>
      </c>
      <c r="Y853" s="5" t="n"/>
      <c r="Z853" s="7">
        <f>IF(AND(Y853&gt;0,N853&gt;0), Y853/N853, "")</f>
        <v/>
      </c>
      <c r="AA853" s="7">
        <f>IF(AND(Y853&gt;0,N853&gt;0), N853/(Y853/12), "")</f>
        <v/>
      </c>
      <c r="AB853" s="5">
        <f>IF(N853&gt;0, MAX(N853-S853, 0), "")</f>
        <v/>
      </c>
      <c r="AC853" s="5">
        <f>IF(S853&gt;0, MAX(S853-T853, 0), "")</f>
        <v/>
      </c>
      <c r="AD853">
        <f>IF(V853="", "", IF(V853&gt;1, "Dépassement", IF(V853&gt;=0.9, "À surveiller", "OK")))</f>
        <v/>
      </c>
    </row>
    <row r="854">
      <c r="I854" s="4" t="n"/>
      <c r="J854" s="4" t="n"/>
      <c r="K854" s="4" t="n"/>
      <c r="L854" s="5" t="n"/>
      <c r="M854" s="5" t="n"/>
      <c r="N854" s="5">
        <f>IF(SUM(L854:M854)&gt;0, SUM(L854:M854), "")</f>
        <v/>
      </c>
      <c r="O854" s="5">
        <f>IF(A854&lt;&gt;"", SUMIFS(Dépenses!$K:$K, Dépenses!$B:$B, A854, Dépenses!$C:$C, "CAPEX"), "")</f>
        <v/>
      </c>
      <c r="P854" s="5">
        <f>IF(A854&lt;&gt;"", SUMIFS(Dépenses!$K:$K, Dépenses!$B:$B, A854, Dépenses!$C:$C, "CAPEX", Dépenses!$L:$L, "Payé"), "")</f>
        <v/>
      </c>
      <c r="Q854" s="5">
        <f>IF(A854&lt;&gt;"", SUMIFS(Dépenses!$K:$K, Dépenses!$B:$B, A854, Dépenses!$C:$C, "OPEX"), "")</f>
        <v/>
      </c>
      <c r="R854" s="5">
        <f>IF(A854&lt;&gt;"", SUMIFS(Dépenses!$K:$K, Dépenses!$B:$B, A854, Dépenses!$C:$C, "OPEX", Dépenses!$L:$L, "Payé"), "")</f>
        <v/>
      </c>
      <c r="S854" s="5">
        <f>IF(SUM(O854,Q854)&gt;0, SUM(O854,Q854), "")</f>
        <v/>
      </c>
      <c r="T854" s="5">
        <f>IF(SUM(P854,R854)&gt;0, SUM(P854,R854), "")</f>
        <v/>
      </c>
      <c r="U854" s="5">
        <f>IF(N854&gt;0, S854-N854, "")</f>
        <v/>
      </c>
      <c r="V854" s="6">
        <f>IF(N854&gt;0, S854/N854, "")</f>
        <v/>
      </c>
      <c r="Y854" s="5" t="n"/>
      <c r="Z854" s="7">
        <f>IF(AND(Y854&gt;0,N854&gt;0), Y854/N854, "")</f>
        <v/>
      </c>
      <c r="AA854" s="7">
        <f>IF(AND(Y854&gt;0,N854&gt;0), N854/(Y854/12), "")</f>
        <v/>
      </c>
      <c r="AB854" s="5">
        <f>IF(N854&gt;0, MAX(N854-S854, 0), "")</f>
        <v/>
      </c>
      <c r="AC854" s="5">
        <f>IF(S854&gt;0, MAX(S854-T854, 0), "")</f>
        <v/>
      </c>
      <c r="AD854">
        <f>IF(V854="", "", IF(V854&gt;1, "Dépassement", IF(V854&gt;=0.9, "À surveiller", "OK")))</f>
        <v/>
      </c>
    </row>
    <row r="855">
      <c r="I855" s="4" t="n"/>
      <c r="J855" s="4" t="n"/>
      <c r="K855" s="4" t="n"/>
      <c r="L855" s="5" t="n"/>
      <c r="M855" s="5" t="n"/>
      <c r="N855" s="5">
        <f>IF(SUM(L855:M855)&gt;0, SUM(L855:M855), "")</f>
        <v/>
      </c>
      <c r="O855" s="5">
        <f>IF(A855&lt;&gt;"", SUMIFS(Dépenses!$K:$K, Dépenses!$B:$B, A855, Dépenses!$C:$C, "CAPEX"), "")</f>
        <v/>
      </c>
      <c r="P855" s="5">
        <f>IF(A855&lt;&gt;"", SUMIFS(Dépenses!$K:$K, Dépenses!$B:$B, A855, Dépenses!$C:$C, "CAPEX", Dépenses!$L:$L, "Payé"), "")</f>
        <v/>
      </c>
      <c r="Q855" s="5">
        <f>IF(A855&lt;&gt;"", SUMIFS(Dépenses!$K:$K, Dépenses!$B:$B, A855, Dépenses!$C:$C, "OPEX"), "")</f>
        <v/>
      </c>
      <c r="R855" s="5">
        <f>IF(A855&lt;&gt;"", SUMIFS(Dépenses!$K:$K, Dépenses!$B:$B, A855, Dépenses!$C:$C, "OPEX", Dépenses!$L:$L, "Payé"), "")</f>
        <v/>
      </c>
      <c r="S855" s="5">
        <f>IF(SUM(O855,Q855)&gt;0, SUM(O855,Q855), "")</f>
        <v/>
      </c>
      <c r="T855" s="5">
        <f>IF(SUM(P855,R855)&gt;0, SUM(P855,R855), "")</f>
        <v/>
      </c>
      <c r="U855" s="5">
        <f>IF(N855&gt;0, S855-N855, "")</f>
        <v/>
      </c>
      <c r="V855" s="6">
        <f>IF(N855&gt;0, S855/N855, "")</f>
        <v/>
      </c>
      <c r="Y855" s="5" t="n"/>
      <c r="Z855" s="7">
        <f>IF(AND(Y855&gt;0,N855&gt;0), Y855/N855, "")</f>
        <v/>
      </c>
      <c r="AA855" s="7">
        <f>IF(AND(Y855&gt;0,N855&gt;0), N855/(Y855/12), "")</f>
        <v/>
      </c>
      <c r="AB855" s="5">
        <f>IF(N855&gt;0, MAX(N855-S855, 0), "")</f>
        <v/>
      </c>
      <c r="AC855" s="5">
        <f>IF(S855&gt;0, MAX(S855-T855, 0), "")</f>
        <v/>
      </c>
      <c r="AD855">
        <f>IF(V855="", "", IF(V855&gt;1, "Dépassement", IF(V855&gt;=0.9, "À surveiller", "OK")))</f>
        <v/>
      </c>
    </row>
    <row r="856">
      <c r="I856" s="4" t="n"/>
      <c r="J856" s="4" t="n"/>
      <c r="K856" s="4" t="n"/>
      <c r="L856" s="5" t="n"/>
      <c r="M856" s="5" t="n"/>
      <c r="N856" s="5">
        <f>IF(SUM(L856:M856)&gt;0, SUM(L856:M856), "")</f>
        <v/>
      </c>
      <c r="O856" s="5">
        <f>IF(A856&lt;&gt;"", SUMIFS(Dépenses!$K:$K, Dépenses!$B:$B, A856, Dépenses!$C:$C, "CAPEX"), "")</f>
        <v/>
      </c>
      <c r="P856" s="5">
        <f>IF(A856&lt;&gt;"", SUMIFS(Dépenses!$K:$K, Dépenses!$B:$B, A856, Dépenses!$C:$C, "CAPEX", Dépenses!$L:$L, "Payé"), "")</f>
        <v/>
      </c>
      <c r="Q856" s="5">
        <f>IF(A856&lt;&gt;"", SUMIFS(Dépenses!$K:$K, Dépenses!$B:$B, A856, Dépenses!$C:$C, "OPEX"), "")</f>
        <v/>
      </c>
      <c r="R856" s="5">
        <f>IF(A856&lt;&gt;"", SUMIFS(Dépenses!$K:$K, Dépenses!$B:$B, A856, Dépenses!$C:$C, "OPEX", Dépenses!$L:$L, "Payé"), "")</f>
        <v/>
      </c>
      <c r="S856" s="5">
        <f>IF(SUM(O856,Q856)&gt;0, SUM(O856,Q856), "")</f>
        <v/>
      </c>
      <c r="T856" s="5">
        <f>IF(SUM(P856,R856)&gt;0, SUM(P856,R856), "")</f>
        <v/>
      </c>
      <c r="U856" s="5">
        <f>IF(N856&gt;0, S856-N856, "")</f>
        <v/>
      </c>
      <c r="V856" s="6">
        <f>IF(N856&gt;0, S856/N856, "")</f>
        <v/>
      </c>
      <c r="Y856" s="5" t="n"/>
      <c r="Z856" s="7">
        <f>IF(AND(Y856&gt;0,N856&gt;0), Y856/N856, "")</f>
        <v/>
      </c>
      <c r="AA856" s="7">
        <f>IF(AND(Y856&gt;0,N856&gt;0), N856/(Y856/12), "")</f>
        <v/>
      </c>
      <c r="AB856" s="5">
        <f>IF(N856&gt;0, MAX(N856-S856, 0), "")</f>
        <v/>
      </c>
      <c r="AC856" s="5">
        <f>IF(S856&gt;0, MAX(S856-T856, 0), "")</f>
        <v/>
      </c>
      <c r="AD856">
        <f>IF(V856="", "", IF(V856&gt;1, "Dépassement", IF(V856&gt;=0.9, "À surveiller", "OK")))</f>
        <v/>
      </c>
    </row>
    <row r="857">
      <c r="I857" s="4" t="n"/>
      <c r="J857" s="4" t="n"/>
      <c r="K857" s="4" t="n"/>
      <c r="L857" s="5" t="n"/>
      <c r="M857" s="5" t="n"/>
      <c r="N857" s="5">
        <f>IF(SUM(L857:M857)&gt;0, SUM(L857:M857), "")</f>
        <v/>
      </c>
      <c r="O857" s="5">
        <f>IF(A857&lt;&gt;"", SUMIFS(Dépenses!$K:$K, Dépenses!$B:$B, A857, Dépenses!$C:$C, "CAPEX"), "")</f>
        <v/>
      </c>
      <c r="P857" s="5">
        <f>IF(A857&lt;&gt;"", SUMIFS(Dépenses!$K:$K, Dépenses!$B:$B, A857, Dépenses!$C:$C, "CAPEX", Dépenses!$L:$L, "Payé"), "")</f>
        <v/>
      </c>
      <c r="Q857" s="5">
        <f>IF(A857&lt;&gt;"", SUMIFS(Dépenses!$K:$K, Dépenses!$B:$B, A857, Dépenses!$C:$C, "OPEX"), "")</f>
        <v/>
      </c>
      <c r="R857" s="5">
        <f>IF(A857&lt;&gt;"", SUMIFS(Dépenses!$K:$K, Dépenses!$B:$B, A857, Dépenses!$C:$C, "OPEX", Dépenses!$L:$L, "Payé"), "")</f>
        <v/>
      </c>
      <c r="S857" s="5">
        <f>IF(SUM(O857,Q857)&gt;0, SUM(O857,Q857), "")</f>
        <v/>
      </c>
      <c r="T857" s="5">
        <f>IF(SUM(P857,R857)&gt;0, SUM(P857,R857), "")</f>
        <v/>
      </c>
      <c r="U857" s="5">
        <f>IF(N857&gt;0, S857-N857, "")</f>
        <v/>
      </c>
      <c r="V857" s="6">
        <f>IF(N857&gt;0, S857/N857, "")</f>
        <v/>
      </c>
      <c r="Y857" s="5" t="n"/>
      <c r="Z857" s="7">
        <f>IF(AND(Y857&gt;0,N857&gt;0), Y857/N857, "")</f>
        <v/>
      </c>
      <c r="AA857" s="7">
        <f>IF(AND(Y857&gt;0,N857&gt;0), N857/(Y857/12), "")</f>
        <v/>
      </c>
      <c r="AB857" s="5">
        <f>IF(N857&gt;0, MAX(N857-S857, 0), "")</f>
        <v/>
      </c>
      <c r="AC857" s="5">
        <f>IF(S857&gt;0, MAX(S857-T857, 0), "")</f>
        <v/>
      </c>
      <c r="AD857">
        <f>IF(V857="", "", IF(V857&gt;1, "Dépassement", IF(V857&gt;=0.9, "À surveiller", "OK")))</f>
        <v/>
      </c>
    </row>
    <row r="858">
      <c r="I858" s="4" t="n"/>
      <c r="J858" s="4" t="n"/>
      <c r="K858" s="4" t="n"/>
      <c r="L858" s="5" t="n"/>
      <c r="M858" s="5" t="n"/>
      <c r="N858" s="5">
        <f>IF(SUM(L858:M858)&gt;0, SUM(L858:M858), "")</f>
        <v/>
      </c>
      <c r="O858" s="5">
        <f>IF(A858&lt;&gt;"", SUMIFS(Dépenses!$K:$K, Dépenses!$B:$B, A858, Dépenses!$C:$C, "CAPEX"), "")</f>
        <v/>
      </c>
      <c r="P858" s="5">
        <f>IF(A858&lt;&gt;"", SUMIFS(Dépenses!$K:$K, Dépenses!$B:$B, A858, Dépenses!$C:$C, "CAPEX", Dépenses!$L:$L, "Payé"), "")</f>
        <v/>
      </c>
      <c r="Q858" s="5">
        <f>IF(A858&lt;&gt;"", SUMIFS(Dépenses!$K:$K, Dépenses!$B:$B, A858, Dépenses!$C:$C, "OPEX"), "")</f>
        <v/>
      </c>
      <c r="R858" s="5">
        <f>IF(A858&lt;&gt;"", SUMIFS(Dépenses!$K:$K, Dépenses!$B:$B, A858, Dépenses!$C:$C, "OPEX", Dépenses!$L:$L, "Payé"), "")</f>
        <v/>
      </c>
      <c r="S858" s="5">
        <f>IF(SUM(O858,Q858)&gt;0, SUM(O858,Q858), "")</f>
        <v/>
      </c>
      <c r="T858" s="5">
        <f>IF(SUM(P858,R858)&gt;0, SUM(P858,R858), "")</f>
        <v/>
      </c>
      <c r="U858" s="5">
        <f>IF(N858&gt;0, S858-N858, "")</f>
        <v/>
      </c>
      <c r="V858" s="6">
        <f>IF(N858&gt;0, S858/N858, "")</f>
        <v/>
      </c>
      <c r="Y858" s="5" t="n"/>
      <c r="Z858" s="7">
        <f>IF(AND(Y858&gt;0,N858&gt;0), Y858/N858, "")</f>
        <v/>
      </c>
      <c r="AA858" s="7">
        <f>IF(AND(Y858&gt;0,N858&gt;0), N858/(Y858/12), "")</f>
        <v/>
      </c>
      <c r="AB858" s="5">
        <f>IF(N858&gt;0, MAX(N858-S858, 0), "")</f>
        <v/>
      </c>
      <c r="AC858" s="5">
        <f>IF(S858&gt;0, MAX(S858-T858, 0), "")</f>
        <v/>
      </c>
      <c r="AD858">
        <f>IF(V858="", "", IF(V858&gt;1, "Dépassement", IF(V858&gt;=0.9, "À surveiller", "OK")))</f>
        <v/>
      </c>
    </row>
    <row r="859">
      <c r="I859" s="4" t="n"/>
      <c r="J859" s="4" t="n"/>
      <c r="K859" s="4" t="n"/>
      <c r="L859" s="5" t="n"/>
      <c r="M859" s="5" t="n"/>
      <c r="N859" s="5">
        <f>IF(SUM(L859:M859)&gt;0, SUM(L859:M859), "")</f>
        <v/>
      </c>
      <c r="O859" s="5">
        <f>IF(A859&lt;&gt;"", SUMIFS(Dépenses!$K:$K, Dépenses!$B:$B, A859, Dépenses!$C:$C, "CAPEX"), "")</f>
        <v/>
      </c>
      <c r="P859" s="5">
        <f>IF(A859&lt;&gt;"", SUMIFS(Dépenses!$K:$K, Dépenses!$B:$B, A859, Dépenses!$C:$C, "CAPEX", Dépenses!$L:$L, "Payé"), "")</f>
        <v/>
      </c>
      <c r="Q859" s="5">
        <f>IF(A859&lt;&gt;"", SUMIFS(Dépenses!$K:$K, Dépenses!$B:$B, A859, Dépenses!$C:$C, "OPEX"), "")</f>
        <v/>
      </c>
      <c r="R859" s="5">
        <f>IF(A859&lt;&gt;"", SUMIFS(Dépenses!$K:$K, Dépenses!$B:$B, A859, Dépenses!$C:$C, "OPEX", Dépenses!$L:$L, "Payé"), "")</f>
        <v/>
      </c>
      <c r="S859" s="5">
        <f>IF(SUM(O859,Q859)&gt;0, SUM(O859,Q859), "")</f>
        <v/>
      </c>
      <c r="T859" s="5">
        <f>IF(SUM(P859,R859)&gt;0, SUM(P859,R859), "")</f>
        <v/>
      </c>
      <c r="U859" s="5">
        <f>IF(N859&gt;0, S859-N859, "")</f>
        <v/>
      </c>
      <c r="V859" s="6">
        <f>IF(N859&gt;0, S859/N859, "")</f>
        <v/>
      </c>
      <c r="Y859" s="5" t="n"/>
      <c r="Z859" s="7">
        <f>IF(AND(Y859&gt;0,N859&gt;0), Y859/N859, "")</f>
        <v/>
      </c>
      <c r="AA859" s="7">
        <f>IF(AND(Y859&gt;0,N859&gt;0), N859/(Y859/12), "")</f>
        <v/>
      </c>
      <c r="AB859" s="5">
        <f>IF(N859&gt;0, MAX(N859-S859, 0), "")</f>
        <v/>
      </c>
      <c r="AC859" s="5">
        <f>IF(S859&gt;0, MAX(S859-T859, 0), "")</f>
        <v/>
      </c>
      <c r="AD859">
        <f>IF(V859="", "", IF(V859&gt;1, "Dépassement", IF(V859&gt;=0.9, "À surveiller", "OK")))</f>
        <v/>
      </c>
    </row>
    <row r="860">
      <c r="I860" s="4" t="n"/>
      <c r="J860" s="4" t="n"/>
      <c r="K860" s="4" t="n"/>
      <c r="L860" s="5" t="n"/>
      <c r="M860" s="5" t="n"/>
      <c r="N860" s="5">
        <f>IF(SUM(L860:M860)&gt;0, SUM(L860:M860), "")</f>
        <v/>
      </c>
      <c r="O860" s="5">
        <f>IF(A860&lt;&gt;"", SUMIFS(Dépenses!$K:$K, Dépenses!$B:$B, A860, Dépenses!$C:$C, "CAPEX"), "")</f>
        <v/>
      </c>
      <c r="P860" s="5">
        <f>IF(A860&lt;&gt;"", SUMIFS(Dépenses!$K:$K, Dépenses!$B:$B, A860, Dépenses!$C:$C, "CAPEX", Dépenses!$L:$L, "Payé"), "")</f>
        <v/>
      </c>
      <c r="Q860" s="5">
        <f>IF(A860&lt;&gt;"", SUMIFS(Dépenses!$K:$K, Dépenses!$B:$B, A860, Dépenses!$C:$C, "OPEX"), "")</f>
        <v/>
      </c>
      <c r="R860" s="5">
        <f>IF(A860&lt;&gt;"", SUMIFS(Dépenses!$K:$K, Dépenses!$B:$B, A860, Dépenses!$C:$C, "OPEX", Dépenses!$L:$L, "Payé"), "")</f>
        <v/>
      </c>
      <c r="S860" s="5">
        <f>IF(SUM(O860,Q860)&gt;0, SUM(O860,Q860), "")</f>
        <v/>
      </c>
      <c r="T860" s="5">
        <f>IF(SUM(P860,R860)&gt;0, SUM(P860,R860), "")</f>
        <v/>
      </c>
      <c r="U860" s="5">
        <f>IF(N860&gt;0, S860-N860, "")</f>
        <v/>
      </c>
      <c r="V860" s="6">
        <f>IF(N860&gt;0, S860/N860, "")</f>
        <v/>
      </c>
      <c r="Y860" s="5" t="n"/>
      <c r="Z860" s="7">
        <f>IF(AND(Y860&gt;0,N860&gt;0), Y860/N860, "")</f>
        <v/>
      </c>
      <c r="AA860" s="7">
        <f>IF(AND(Y860&gt;0,N860&gt;0), N860/(Y860/12), "")</f>
        <v/>
      </c>
      <c r="AB860" s="5">
        <f>IF(N860&gt;0, MAX(N860-S860, 0), "")</f>
        <v/>
      </c>
      <c r="AC860" s="5">
        <f>IF(S860&gt;0, MAX(S860-T860, 0), "")</f>
        <v/>
      </c>
      <c r="AD860">
        <f>IF(V860="", "", IF(V860&gt;1, "Dépassement", IF(V860&gt;=0.9, "À surveiller", "OK")))</f>
        <v/>
      </c>
    </row>
    <row r="861">
      <c r="I861" s="4" t="n"/>
      <c r="J861" s="4" t="n"/>
      <c r="K861" s="4" t="n"/>
      <c r="L861" s="5" t="n"/>
      <c r="M861" s="5" t="n"/>
      <c r="N861" s="5">
        <f>IF(SUM(L861:M861)&gt;0, SUM(L861:M861), "")</f>
        <v/>
      </c>
      <c r="O861" s="5">
        <f>IF(A861&lt;&gt;"", SUMIFS(Dépenses!$K:$K, Dépenses!$B:$B, A861, Dépenses!$C:$C, "CAPEX"), "")</f>
        <v/>
      </c>
      <c r="P861" s="5">
        <f>IF(A861&lt;&gt;"", SUMIFS(Dépenses!$K:$K, Dépenses!$B:$B, A861, Dépenses!$C:$C, "CAPEX", Dépenses!$L:$L, "Payé"), "")</f>
        <v/>
      </c>
      <c r="Q861" s="5">
        <f>IF(A861&lt;&gt;"", SUMIFS(Dépenses!$K:$K, Dépenses!$B:$B, A861, Dépenses!$C:$C, "OPEX"), "")</f>
        <v/>
      </c>
      <c r="R861" s="5">
        <f>IF(A861&lt;&gt;"", SUMIFS(Dépenses!$K:$K, Dépenses!$B:$B, A861, Dépenses!$C:$C, "OPEX", Dépenses!$L:$L, "Payé"), "")</f>
        <v/>
      </c>
      <c r="S861" s="5">
        <f>IF(SUM(O861,Q861)&gt;0, SUM(O861,Q861), "")</f>
        <v/>
      </c>
      <c r="T861" s="5">
        <f>IF(SUM(P861,R861)&gt;0, SUM(P861,R861), "")</f>
        <v/>
      </c>
      <c r="U861" s="5">
        <f>IF(N861&gt;0, S861-N861, "")</f>
        <v/>
      </c>
      <c r="V861" s="6">
        <f>IF(N861&gt;0, S861/N861, "")</f>
        <v/>
      </c>
      <c r="Y861" s="5" t="n"/>
      <c r="Z861" s="7">
        <f>IF(AND(Y861&gt;0,N861&gt;0), Y861/N861, "")</f>
        <v/>
      </c>
      <c r="AA861" s="7">
        <f>IF(AND(Y861&gt;0,N861&gt;0), N861/(Y861/12), "")</f>
        <v/>
      </c>
      <c r="AB861" s="5">
        <f>IF(N861&gt;0, MAX(N861-S861, 0), "")</f>
        <v/>
      </c>
      <c r="AC861" s="5">
        <f>IF(S861&gt;0, MAX(S861-T861, 0), "")</f>
        <v/>
      </c>
      <c r="AD861">
        <f>IF(V861="", "", IF(V861&gt;1, "Dépassement", IF(V861&gt;=0.9, "À surveiller", "OK")))</f>
        <v/>
      </c>
    </row>
    <row r="862">
      <c r="I862" s="4" t="n"/>
      <c r="J862" s="4" t="n"/>
      <c r="K862" s="4" t="n"/>
      <c r="L862" s="5" t="n"/>
      <c r="M862" s="5" t="n"/>
      <c r="N862" s="5">
        <f>IF(SUM(L862:M862)&gt;0, SUM(L862:M862), "")</f>
        <v/>
      </c>
      <c r="O862" s="5">
        <f>IF(A862&lt;&gt;"", SUMIFS(Dépenses!$K:$K, Dépenses!$B:$B, A862, Dépenses!$C:$C, "CAPEX"), "")</f>
        <v/>
      </c>
      <c r="P862" s="5">
        <f>IF(A862&lt;&gt;"", SUMIFS(Dépenses!$K:$K, Dépenses!$B:$B, A862, Dépenses!$C:$C, "CAPEX", Dépenses!$L:$L, "Payé"), "")</f>
        <v/>
      </c>
      <c r="Q862" s="5">
        <f>IF(A862&lt;&gt;"", SUMIFS(Dépenses!$K:$K, Dépenses!$B:$B, A862, Dépenses!$C:$C, "OPEX"), "")</f>
        <v/>
      </c>
      <c r="R862" s="5">
        <f>IF(A862&lt;&gt;"", SUMIFS(Dépenses!$K:$K, Dépenses!$B:$B, A862, Dépenses!$C:$C, "OPEX", Dépenses!$L:$L, "Payé"), "")</f>
        <v/>
      </c>
      <c r="S862" s="5">
        <f>IF(SUM(O862,Q862)&gt;0, SUM(O862,Q862), "")</f>
        <v/>
      </c>
      <c r="T862" s="5">
        <f>IF(SUM(P862,R862)&gt;0, SUM(P862,R862), "")</f>
        <v/>
      </c>
      <c r="U862" s="5">
        <f>IF(N862&gt;0, S862-N862, "")</f>
        <v/>
      </c>
      <c r="V862" s="6">
        <f>IF(N862&gt;0, S862/N862, "")</f>
        <v/>
      </c>
      <c r="Y862" s="5" t="n"/>
      <c r="Z862" s="7">
        <f>IF(AND(Y862&gt;0,N862&gt;0), Y862/N862, "")</f>
        <v/>
      </c>
      <c r="AA862" s="7">
        <f>IF(AND(Y862&gt;0,N862&gt;0), N862/(Y862/12), "")</f>
        <v/>
      </c>
      <c r="AB862" s="5">
        <f>IF(N862&gt;0, MAX(N862-S862, 0), "")</f>
        <v/>
      </c>
      <c r="AC862" s="5">
        <f>IF(S862&gt;0, MAX(S862-T862, 0), "")</f>
        <v/>
      </c>
      <c r="AD862">
        <f>IF(V862="", "", IF(V862&gt;1, "Dépassement", IF(V862&gt;=0.9, "À surveiller", "OK")))</f>
        <v/>
      </c>
    </row>
    <row r="863">
      <c r="I863" s="4" t="n"/>
      <c r="J863" s="4" t="n"/>
      <c r="K863" s="4" t="n"/>
      <c r="L863" s="5" t="n"/>
      <c r="M863" s="5" t="n"/>
      <c r="N863" s="5">
        <f>IF(SUM(L863:M863)&gt;0, SUM(L863:M863), "")</f>
        <v/>
      </c>
      <c r="O863" s="5">
        <f>IF(A863&lt;&gt;"", SUMIFS(Dépenses!$K:$K, Dépenses!$B:$B, A863, Dépenses!$C:$C, "CAPEX"), "")</f>
        <v/>
      </c>
      <c r="P863" s="5">
        <f>IF(A863&lt;&gt;"", SUMIFS(Dépenses!$K:$K, Dépenses!$B:$B, A863, Dépenses!$C:$C, "CAPEX", Dépenses!$L:$L, "Payé"), "")</f>
        <v/>
      </c>
      <c r="Q863" s="5">
        <f>IF(A863&lt;&gt;"", SUMIFS(Dépenses!$K:$K, Dépenses!$B:$B, A863, Dépenses!$C:$C, "OPEX"), "")</f>
        <v/>
      </c>
      <c r="R863" s="5">
        <f>IF(A863&lt;&gt;"", SUMIFS(Dépenses!$K:$K, Dépenses!$B:$B, A863, Dépenses!$C:$C, "OPEX", Dépenses!$L:$L, "Payé"), "")</f>
        <v/>
      </c>
      <c r="S863" s="5">
        <f>IF(SUM(O863,Q863)&gt;0, SUM(O863,Q863), "")</f>
        <v/>
      </c>
      <c r="T863" s="5">
        <f>IF(SUM(P863,R863)&gt;0, SUM(P863,R863), "")</f>
        <v/>
      </c>
      <c r="U863" s="5">
        <f>IF(N863&gt;0, S863-N863, "")</f>
        <v/>
      </c>
      <c r="V863" s="6">
        <f>IF(N863&gt;0, S863/N863, "")</f>
        <v/>
      </c>
      <c r="Y863" s="5" t="n"/>
      <c r="Z863" s="7">
        <f>IF(AND(Y863&gt;0,N863&gt;0), Y863/N863, "")</f>
        <v/>
      </c>
      <c r="AA863" s="7">
        <f>IF(AND(Y863&gt;0,N863&gt;0), N863/(Y863/12), "")</f>
        <v/>
      </c>
      <c r="AB863" s="5">
        <f>IF(N863&gt;0, MAX(N863-S863, 0), "")</f>
        <v/>
      </c>
      <c r="AC863" s="5">
        <f>IF(S863&gt;0, MAX(S863-T863, 0), "")</f>
        <v/>
      </c>
      <c r="AD863">
        <f>IF(V863="", "", IF(V863&gt;1, "Dépassement", IF(V863&gt;=0.9, "À surveiller", "OK")))</f>
        <v/>
      </c>
    </row>
    <row r="864">
      <c r="I864" s="4" t="n"/>
      <c r="J864" s="4" t="n"/>
      <c r="K864" s="4" t="n"/>
      <c r="L864" s="5" t="n"/>
      <c r="M864" s="5" t="n"/>
      <c r="N864" s="5">
        <f>IF(SUM(L864:M864)&gt;0, SUM(L864:M864), "")</f>
        <v/>
      </c>
      <c r="O864" s="5">
        <f>IF(A864&lt;&gt;"", SUMIFS(Dépenses!$K:$K, Dépenses!$B:$B, A864, Dépenses!$C:$C, "CAPEX"), "")</f>
        <v/>
      </c>
      <c r="P864" s="5">
        <f>IF(A864&lt;&gt;"", SUMIFS(Dépenses!$K:$K, Dépenses!$B:$B, A864, Dépenses!$C:$C, "CAPEX", Dépenses!$L:$L, "Payé"), "")</f>
        <v/>
      </c>
      <c r="Q864" s="5">
        <f>IF(A864&lt;&gt;"", SUMIFS(Dépenses!$K:$K, Dépenses!$B:$B, A864, Dépenses!$C:$C, "OPEX"), "")</f>
        <v/>
      </c>
      <c r="R864" s="5">
        <f>IF(A864&lt;&gt;"", SUMIFS(Dépenses!$K:$K, Dépenses!$B:$B, A864, Dépenses!$C:$C, "OPEX", Dépenses!$L:$L, "Payé"), "")</f>
        <v/>
      </c>
      <c r="S864" s="5">
        <f>IF(SUM(O864,Q864)&gt;0, SUM(O864,Q864), "")</f>
        <v/>
      </c>
      <c r="T864" s="5">
        <f>IF(SUM(P864,R864)&gt;0, SUM(P864,R864), "")</f>
        <v/>
      </c>
      <c r="U864" s="5">
        <f>IF(N864&gt;0, S864-N864, "")</f>
        <v/>
      </c>
      <c r="V864" s="6">
        <f>IF(N864&gt;0, S864/N864, "")</f>
        <v/>
      </c>
      <c r="Y864" s="5" t="n"/>
      <c r="Z864" s="7">
        <f>IF(AND(Y864&gt;0,N864&gt;0), Y864/N864, "")</f>
        <v/>
      </c>
      <c r="AA864" s="7">
        <f>IF(AND(Y864&gt;0,N864&gt;0), N864/(Y864/12), "")</f>
        <v/>
      </c>
      <c r="AB864" s="5">
        <f>IF(N864&gt;0, MAX(N864-S864, 0), "")</f>
        <v/>
      </c>
      <c r="AC864" s="5">
        <f>IF(S864&gt;0, MAX(S864-T864, 0), "")</f>
        <v/>
      </c>
      <c r="AD864">
        <f>IF(V864="", "", IF(V864&gt;1, "Dépassement", IF(V864&gt;=0.9, "À surveiller", "OK")))</f>
        <v/>
      </c>
    </row>
    <row r="865">
      <c r="I865" s="4" t="n"/>
      <c r="J865" s="4" t="n"/>
      <c r="K865" s="4" t="n"/>
      <c r="L865" s="5" t="n"/>
      <c r="M865" s="5" t="n"/>
      <c r="N865" s="5">
        <f>IF(SUM(L865:M865)&gt;0, SUM(L865:M865), "")</f>
        <v/>
      </c>
      <c r="O865" s="5">
        <f>IF(A865&lt;&gt;"", SUMIFS(Dépenses!$K:$K, Dépenses!$B:$B, A865, Dépenses!$C:$C, "CAPEX"), "")</f>
        <v/>
      </c>
      <c r="P865" s="5">
        <f>IF(A865&lt;&gt;"", SUMIFS(Dépenses!$K:$K, Dépenses!$B:$B, A865, Dépenses!$C:$C, "CAPEX", Dépenses!$L:$L, "Payé"), "")</f>
        <v/>
      </c>
      <c r="Q865" s="5">
        <f>IF(A865&lt;&gt;"", SUMIFS(Dépenses!$K:$K, Dépenses!$B:$B, A865, Dépenses!$C:$C, "OPEX"), "")</f>
        <v/>
      </c>
      <c r="R865" s="5">
        <f>IF(A865&lt;&gt;"", SUMIFS(Dépenses!$K:$K, Dépenses!$B:$B, A865, Dépenses!$C:$C, "OPEX", Dépenses!$L:$L, "Payé"), "")</f>
        <v/>
      </c>
      <c r="S865" s="5">
        <f>IF(SUM(O865,Q865)&gt;0, SUM(O865,Q865), "")</f>
        <v/>
      </c>
      <c r="T865" s="5">
        <f>IF(SUM(P865,R865)&gt;0, SUM(P865,R865), "")</f>
        <v/>
      </c>
      <c r="U865" s="5">
        <f>IF(N865&gt;0, S865-N865, "")</f>
        <v/>
      </c>
      <c r="V865" s="6">
        <f>IF(N865&gt;0, S865/N865, "")</f>
        <v/>
      </c>
      <c r="Y865" s="5" t="n"/>
      <c r="Z865" s="7">
        <f>IF(AND(Y865&gt;0,N865&gt;0), Y865/N865, "")</f>
        <v/>
      </c>
      <c r="AA865" s="7">
        <f>IF(AND(Y865&gt;0,N865&gt;0), N865/(Y865/12), "")</f>
        <v/>
      </c>
      <c r="AB865" s="5">
        <f>IF(N865&gt;0, MAX(N865-S865, 0), "")</f>
        <v/>
      </c>
      <c r="AC865" s="5">
        <f>IF(S865&gt;0, MAX(S865-T865, 0), "")</f>
        <v/>
      </c>
      <c r="AD865">
        <f>IF(V865="", "", IF(V865&gt;1, "Dépassement", IF(V865&gt;=0.9, "À surveiller", "OK")))</f>
        <v/>
      </c>
    </row>
    <row r="866">
      <c r="I866" s="4" t="n"/>
      <c r="J866" s="4" t="n"/>
      <c r="K866" s="4" t="n"/>
      <c r="L866" s="5" t="n"/>
      <c r="M866" s="5" t="n"/>
      <c r="N866" s="5">
        <f>IF(SUM(L866:M866)&gt;0, SUM(L866:M866), "")</f>
        <v/>
      </c>
      <c r="O866" s="5">
        <f>IF(A866&lt;&gt;"", SUMIFS(Dépenses!$K:$K, Dépenses!$B:$B, A866, Dépenses!$C:$C, "CAPEX"), "")</f>
        <v/>
      </c>
      <c r="P866" s="5">
        <f>IF(A866&lt;&gt;"", SUMIFS(Dépenses!$K:$K, Dépenses!$B:$B, A866, Dépenses!$C:$C, "CAPEX", Dépenses!$L:$L, "Payé"), "")</f>
        <v/>
      </c>
      <c r="Q866" s="5">
        <f>IF(A866&lt;&gt;"", SUMIFS(Dépenses!$K:$K, Dépenses!$B:$B, A866, Dépenses!$C:$C, "OPEX"), "")</f>
        <v/>
      </c>
      <c r="R866" s="5">
        <f>IF(A866&lt;&gt;"", SUMIFS(Dépenses!$K:$K, Dépenses!$B:$B, A866, Dépenses!$C:$C, "OPEX", Dépenses!$L:$L, "Payé"), "")</f>
        <v/>
      </c>
      <c r="S866" s="5">
        <f>IF(SUM(O866,Q866)&gt;0, SUM(O866,Q866), "")</f>
        <v/>
      </c>
      <c r="T866" s="5">
        <f>IF(SUM(P866,R866)&gt;0, SUM(P866,R866), "")</f>
        <v/>
      </c>
      <c r="U866" s="5">
        <f>IF(N866&gt;0, S866-N866, "")</f>
        <v/>
      </c>
      <c r="V866" s="6">
        <f>IF(N866&gt;0, S866/N866, "")</f>
        <v/>
      </c>
      <c r="Y866" s="5" t="n"/>
      <c r="Z866" s="7">
        <f>IF(AND(Y866&gt;0,N866&gt;0), Y866/N866, "")</f>
        <v/>
      </c>
      <c r="AA866" s="7">
        <f>IF(AND(Y866&gt;0,N866&gt;0), N866/(Y866/12), "")</f>
        <v/>
      </c>
      <c r="AB866" s="5">
        <f>IF(N866&gt;0, MAX(N866-S866, 0), "")</f>
        <v/>
      </c>
      <c r="AC866" s="5">
        <f>IF(S866&gt;0, MAX(S866-T866, 0), "")</f>
        <v/>
      </c>
      <c r="AD866">
        <f>IF(V866="", "", IF(V866&gt;1, "Dépassement", IF(V866&gt;=0.9, "À surveiller", "OK")))</f>
        <v/>
      </c>
    </row>
    <row r="867">
      <c r="I867" s="4" t="n"/>
      <c r="J867" s="4" t="n"/>
      <c r="K867" s="4" t="n"/>
      <c r="L867" s="5" t="n"/>
      <c r="M867" s="5" t="n"/>
      <c r="N867" s="5">
        <f>IF(SUM(L867:M867)&gt;0, SUM(L867:M867), "")</f>
        <v/>
      </c>
      <c r="O867" s="5">
        <f>IF(A867&lt;&gt;"", SUMIFS(Dépenses!$K:$K, Dépenses!$B:$B, A867, Dépenses!$C:$C, "CAPEX"), "")</f>
        <v/>
      </c>
      <c r="P867" s="5">
        <f>IF(A867&lt;&gt;"", SUMIFS(Dépenses!$K:$K, Dépenses!$B:$B, A867, Dépenses!$C:$C, "CAPEX", Dépenses!$L:$L, "Payé"), "")</f>
        <v/>
      </c>
      <c r="Q867" s="5">
        <f>IF(A867&lt;&gt;"", SUMIFS(Dépenses!$K:$K, Dépenses!$B:$B, A867, Dépenses!$C:$C, "OPEX"), "")</f>
        <v/>
      </c>
      <c r="R867" s="5">
        <f>IF(A867&lt;&gt;"", SUMIFS(Dépenses!$K:$K, Dépenses!$B:$B, A867, Dépenses!$C:$C, "OPEX", Dépenses!$L:$L, "Payé"), "")</f>
        <v/>
      </c>
      <c r="S867" s="5">
        <f>IF(SUM(O867,Q867)&gt;0, SUM(O867,Q867), "")</f>
        <v/>
      </c>
      <c r="T867" s="5">
        <f>IF(SUM(P867,R867)&gt;0, SUM(P867,R867), "")</f>
        <v/>
      </c>
      <c r="U867" s="5">
        <f>IF(N867&gt;0, S867-N867, "")</f>
        <v/>
      </c>
      <c r="V867" s="6">
        <f>IF(N867&gt;0, S867/N867, "")</f>
        <v/>
      </c>
      <c r="Y867" s="5" t="n"/>
      <c r="Z867" s="7">
        <f>IF(AND(Y867&gt;0,N867&gt;0), Y867/N867, "")</f>
        <v/>
      </c>
      <c r="AA867" s="7">
        <f>IF(AND(Y867&gt;0,N867&gt;0), N867/(Y867/12), "")</f>
        <v/>
      </c>
      <c r="AB867" s="5">
        <f>IF(N867&gt;0, MAX(N867-S867, 0), "")</f>
        <v/>
      </c>
      <c r="AC867" s="5">
        <f>IF(S867&gt;0, MAX(S867-T867, 0), "")</f>
        <v/>
      </c>
      <c r="AD867">
        <f>IF(V867="", "", IF(V867&gt;1, "Dépassement", IF(V867&gt;=0.9, "À surveiller", "OK")))</f>
        <v/>
      </c>
    </row>
    <row r="868">
      <c r="I868" s="4" t="n"/>
      <c r="J868" s="4" t="n"/>
      <c r="K868" s="4" t="n"/>
      <c r="L868" s="5" t="n"/>
      <c r="M868" s="5" t="n"/>
      <c r="N868" s="5">
        <f>IF(SUM(L868:M868)&gt;0, SUM(L868:M868), "")</f>
        <v/>
      </c>
      <c r="O868" s="5">
        <f>IF(A868&lt;&gt;"", SUMIFS(Dépenses!$K:$K, Dépenses!$B:$B, A868, Dépenses!$C:$C, "CAPEX"), "")</f>
        <v/>
      </c>
      <c r="P868" s="5">
        <f>IF(A868&lt;&gt;"", SUMIFS(Dépenses!$K:$K, Dépenses!$B:$B, A868, Dépenses!$C:$C, "CAPEX", Dépenses!$L:$L, "Payé"), "")</f>
        <v/>
      </c>
      <c r="Q868" s="5">
        <f>IF(A868&lt;&gt;"", SUMIFS(Dépenses!$K:$K, Dépenses!$B:$B, A868, Dépenses!$C:$C, "OPEX"), "")</f>
        <v/>
      </c>
      <c r="R868" s="5">
        <f>IF(A868&lt;&gt;"", SUMIFS(Dépenses!$K:$K, Dépenses!$B:$B, A868, Dépenses!$C:$C, "OPEX", Dépenses!$L:$L, "Payé"), "")</f>
        <v/>
      </c>
      <c r="S868" s="5">
        <f>IF(SUM(O868,Q868)&gt;0, SUM(O868,Q868), "")</f>
        <v/>
      </c>
      <c r="T868" s="5">
        <f>IF(SUM(P868,R868)&gt;0, SUM(P868,R868), "")</f>
        <v/>
      </c>
      <c r="U868" s="5">
        <f>IF(N868&gt;0, S868-N868, "")</f>
        <v/>
      </c>
      <c r="V868" s="6">
        <f>IF(N868&gt;0, S868/N868, "")</f>
        <v/>
      </c>
      <c r="Y868" s="5" t="n"/>
      <c r="Z868" s="7">
        <f>IF(AND(Y868&gt;0,N868&gt;0), Y868/N868, "")</f>
        <v/>
      </c>
      <c r="AA868" s="7">
        <f>IF(AND(Y868&gt;0,N868&gt;0), N868/(Y868/12), "")</f>
        <v/>
      </c>
      <c r="AB868" s="5">
        <f>IF(N868&gt;0, MAX(N868-S868, 0), "")</f>
        <v/>
      </c>
      <c r="AC868" s="5">
        <f>IF(S868&gt;0, MAX(S868-T868, 0), "")</f>
        <v/>
      </c>
      <c r="AD868">
        <f>IF(V868="", "", IF(V868&gt;1, "Dépassement", IF(V868&gt;=0.9, "À surveiller", "OK")))</f>
        <v/>
      </c>
    </row>
    <row r="869">
      <c r="I869" s="4" t="n"/>
      <c r="J869" s="4" t="n"/>
      <c r="K869" s="4" t="n"/>
      <c r="L869" s="5" t="n"/>
      <c r="M869" s="5" t="n"/>
      <c r="N869" s="5">
        <f>IF(SUM(L869:M869)&gt;0, SUM(L869:M869), "")</f>
        <v/>
      </c>
      <c r="O869" s="5">
        <f>IF(A869&lt;&gt;"", SUMIFS(Dépenses!$K:$K, Dépenses!$B:$B, A869, Dépenses!$C:$C, "CAPEX"), "")</f>
        <v/>
      </c>
      <c r="P869" s="5">
        <f>IF(A869&lt;&gt;"", SUMIFS(Dépenses!$K:$K, Dépenses!$B:$B, A869, Dépenses!$C:$C, "CAPEX", Dépenses!$L:$L, "Payé"), "")</f>
        <v/>
      </c>
      <c r="Q869" s="5">
        <f>IF(A869&lt;&gt;"", SUMIFS(Dépenses!$K:$K, Dépenses!$B:$B, A869, Dépenses!$C:$C, "OPEX"), "")</f>
        <v/>
      </c>
      <c r="R869" s="5">
        <f>IF(A869&lt;&gt;"", SUMIFS(Dépenses!$K:$K, Dépenses!$B:$B, A869, Dépenses!$C:$C, "OPEX", Dépenses!$L:$L, "Payé"), "")</f>
        <v/>
      </c>
      <c r="S869" s="5">
        <f>IF(SUM(O869,Q869)&gt;0, SUM(O869,Q869), "")</f>
        <v/>
      </c>
      <c r="T869" s="5">
        <f>IF(SUM(P869,R869)&gt;0, SUM(P869,R869), "")</f>
        <v/>
      </c>
      <c r="U869" s="5">
        <f>IF(N869&gt;0, S869-N869, "")</f>
        <v/>
      </c>
      <c r="V869" s="6">
        <f>IF(N869&gt;0, S869/N869, "")</f>
        <v/>
      </c>
      <c r="Y869" s="5" t="n"/>
      <c r="Z869" s="7">
        <f>IF(AND(Y869&gt;0,N869&gt;0), Y869/N869, "")</f>
        <v/>
      </c>
      <c r="AA869" s="7">
        <f>IF(AND(Y869&gt;0,N869&gt;0), N869/(Y869/12), "")</f>
        <v/>
      </c>
      <c r="AB869" s="5">
        <f>IF(N869&gt;0, MAX(N869-S869, 0), "")</f>
        <v/>
      </c>
      <c r="AC869" s="5">
        <f>IF(S869&gt;0, MAX(S869-T869, 0), "")</f>
        <v/>
      </c>
      <c r="AD869">
        <f>IF(V869="", "", IF(V869&gt;1, "Dépassement", IF(V869&gt;=0.9, "À surveiller", "OK")))</f>
        <v/>
      </c>
    </row>
    <row r="870">
      <c r="I870" s="4" t="n"/>
      <c r="J870" s="4" t="n"/>
      <c r="K870" s="4" t="n"/>
      <c r="L870" s="5" t="n"/>
      <c r="M870" s="5" t="n"/>
      <c r="N870" s="5">
        <f>IF(SUM(L870:M870)&gt;0, SUM(L870:M870), "")</f>
        <v/>
      </c>
      <c r="O870" s="5">
        <f>IF(A870&lt;&gt;"", SUMIFS(Dépenses!$K:$K, Dépenses!$B:$B, A870, Dépenses!$C:$C, "CAPEX"), "")</f>
        <v/>
      </c>
      <c r="P870" s="5">
        <f>IF(A870&lt;&gt;"", SUMIFS(Dépenses!$K:$K, Dépenses!$B:$B, A870, Dépenses!$C:$C, "CAPEX", Dépenses!$L:$L, "Payé"), "")</f>
        <v/>
      </c>
      <c r="Q870" s="5">
        <f>IF(A870&lt;&gt;"", SUMIFS(Dépenses!$K:$K, Dépenses!$B:$B, A870, Dépenses!$C:$C, "OPEX"), "")</f>
        <v/>
      </c>
      <c r="R870" s="5">
        <f>IF(A870&lt;&gt;"", SUMIFS(Dépenses!$K:$K, Dépenses!$B:$B, A870, Dépenses!$C:$C, "OPEX", Dépenses!$L:$L, "Payé"), "")</f>
        <v/>
      </c>
      <c r="S870" s="5">
        <f>IF(SUM(O870,Q870)&gt;0, SUM(O870,Q870), "")</f>
        <v/>
      </c>
      <c r="T870" s="5">
        <f>IF(SUM(P870,R870)&gt;0, SUM(P870,R870), "")</f>
        <v/>
      </c>
      <c r="U870" s="5">
        <f>IF(N870&gt;0, S870-N870, "")</f>
        <v/>
      </c>
      <c r="V870" s="6">
        <f>IF(N870&gt;0, S870/N870, "")</f>
        <v/>
      </c>
      <c r="Y870" s="5" t="n"/>
      <c r="Z870" s="7">
        <f>IF(AND(Y870&gt;0,N870&gt;0), Y870/N870, "")</f>
        <v/>
      </c>
      <c r="AA870" s="7">
        <f>IF(AND(Y870&gt;0,N870&gt;0), N870/(Y870/12), "")</f>
        <v/>
      </c>
      <c r="AB870" s="5">
        <f>IF(N870&gt;0, MAX(N870-S870, 0), "")</f>
        <v/>
      </c>
      <c r="AC870" s="5">
        <f>IF(S870&gt;0, MAX(S870-T870, 0), "")</f>
        <v/>
      </c>
      <c r="AD870">
        <f>IF(V870="", "", IF(V870&gt;1, "Dépassement", IF(V870&gt;=0.9, "À surveiller", "OK")))</f>
        <v/>
      </c>
    </row>
    <row r="871">
      <c r="I871" s="4" t="n"/>
      <c r="J871" s="4" t="n"/>
      <c r="K871" s="4" t="n"/>
      <c r="L871" s="5" t="n"/>
      <c r="M871" s="5" t="n"/>
      <c r="N871" s="5">
        <f>IF(SUM(L871:M871)&gt;0, SUM(L871:M871), "")</f>
        <v/>
      </c>
      <c r="O871" s="5">
        <f>IF(A871&lt;&gt;"", SUMIFS(Dépenses!$K:$K, Dépenses!$B:$B, A871, Dépenses!$C:$C, "CAPEX"), "")</f>
        <v/>
      </c>
      <c r="P871" s="5">
        <f>IF(A871&lt;&gt;"", SUMIFS(Dépenses!$K:$K, Dépenses!$B:$B, A871, Dépenses!$C:$C, "CAPEX", Dépenses!$L:$L, "Payé"), "")</f>
        <v/>
      </c>
      <c r="Q871" s="5">
        <f>IF(A871&lt;&gt;"", SUMIFS(Dépenses!$K:$K, Dépenses!$B:$B, A871, Dépenses!$C:$C, "OPEX"), "")</f>
        <v/>
      </c>
      <c r="R871" s="5">
        <f>IF(A871&lt;&gt;"", SUMIFS(Dépenses!$K:$K, Dépenses!$B:$B, A871, Dépenses!$C:$C, "OPEX", Dépenses!$L:$L, "Payé"), "")</f>
        <v/>
      </c>
      <c r="S871" s="5">
        <f>IF(SUM(O871,Q871)&gt;0, SUM(O871,Q871), "")</f>
        <v/>
      </c>
      <c r="T871" s="5">
        <f>IF(SUM(P871,R871)&gt;0, SUM(P871,R871), "")</f>
        <v/>
      </c>
      <c r="U871" s="5">
        <f>IF(N871&gt;0, S871-N871, "")</f>
        <v/>
      </c>
      <c r="V871" s="6">
        <f>IF(N871&gt;0, S871/N871, "")</f>
        <v/>
      </c>
      <c r="Y871" s="5" t="n"/>
      <c r="Z871" s="7">
        <f>IF(AND(Y871&gt;0,N871&gt;0), Y871/N871, "")</f>
        <v/>
      </c>
      <c r="AA871" s="7">
        <f>IF(AND(Y871&gt;0,N871&gt;0), N871/(Y871/12), "")</f>
        <v/>
      </c>
      <c r="AB871" s="5">
        <f>IF(N871&gt;0, MAX(N871-S871, 0), "")</f>
        <v/>
      </c>
      <c r="AC871" s="5">
        <f>IF(S871&gt;0, MAX(S871-T871, 0), "")</f>
        <v/>
      </c>
      <c r="AD871">
        <f>IF(V871="", "", IF(V871&gt;1, "Dépassement", IF(V871&gt;=0.9, "À surveiller", "OK")))</f>
        <v/>
      </c>
    </row>
    <row r="872">
      <c r="I872" s="4" t="n"/>
      <c r="J872" s="4" t="n"/>
      <c r="K872" s="4" t="n"/>
      <c r="L872" s="5" t="n"/>
      <c r="M872" s="5" t="n"/>
      <c r="N872" s="5">
        <f>IF(SUM(L872:M872)&gt;0, SUM(L872:M872), "")</f>
        <v/>
      </c>
      <c r="O872" s="5">
        <f>IF(A872&lt;&gt;"", SUMIFS(Dépenses!$K:$K, Dépenses!$B:$B, A872, Dépenses!$C:$C, "CAPEX"), "")</f>
        <v/>
      </c>
      <c r="P872" s="5">
        <f>IF(A872&lt;&gt;"", SUMIFS(Dépenses!$K:$K, Dépenses!$B:$B, A872, Dépenses!$C:$C, "CAPEX", Dépenses!$L:$L, "Payé"), "")</f>
        <v/>
      </c>
      <c r="Q872" s="5">
        <f>IF(A872&lt;&gt;"", SUMIFS(Dépenses!$K:$K, Dépenses!$B:$B, A872, Dépenses!$C:$C, "OPEX"), "")</f>
        <v/>
      </c>
      <c r="R872" s="5">
        <f>IF(A872&lt;&gt;"", SUMIFS(Dépenses!$K:$K, Dépenses!$B:$B, A872, Dépenses!$C:$C, "OPEX", Dépenses!$L:$L, "Payé"), "")</f>
        <v/>
      </c>
      <c r="S872" s="5">
        <f>IF(SUM(O872,Q872)&gt;0, SUM(O872,Q872), "")</f>
        <v/>
      </c>
      <c r="T872" s="5">
        <f>IF(SUM(P872,R872)&gt;0, SUM(P872,R872), "")</f>
        <v/>
      </c>
      <c r="U872" s="5">
        <f>IF(N872&gt;0, S872-N872, "")</f>
        <v/>
      </c>
      <c r="V872" s="6">
        <f>IF(N872&gt;0, S872/N872, "")</f>
        <v/>
      </c>
      <c r="Y872" s="5" t="n"/>
      <c r="Z872" s="7">
        <f>IF(AND(Y872&gt;0,N872&gt;0), Y872/N872, "")</f>
        <v/>
      </c>
      <c r="AA872" s="7">
        <f>IF(AND(Y872&gt;0,N872&gt;0), N872/(Y872/12), "")</f>
        <v/>
      </c>
      <c r="AB872" s="5">
        <f>IF(N872&gt;0, MAX(N872-S872, 0), "")</f>
        <v/>
      </c>
      <c r="AC872" s="5">
        <f>IF(S872&gt;0, MAX(S872-T872, 0), "")</f>
        <v/>
      </c>
      <c r="AD872">
        <f>IF(V872="", "", IF(V872&gt;1, "Dépassement", IF(V872&gt;=0.9, "À surveiller", "OK")))</f>
        <v/>
      </c>
    </row>
    <row r="873">
      <c r="I873" s="4" t="n"/>
      <c r="J873" s="4" t="n"/>
      <c r="K873" s="4" t="n"/>
      <c r="L873" s="5" t="n"/>
      <c r="M873" s="5" t="n"/>
      <c r="N873" s="5">
        <f>IF(SUM(L873:M873)&gt;0, SUM(L873:M873), "")</f>
        <v/>
      </c>
      <c r="O873" s="5">
        <f>IF(A873&lt;&gt;"", SUMIFS(Dépenses!$K:$K, Dépenses!$B:$B, A873, Dépenses!$C:$C, "CAPEX"), "")</f>
        <v/>
      </c>
      <c r="P873" s="5">
        <f>IF(A873&lt;&gt;"", SUMIFS(Dépenses!$K:$K, Dépenses!$B:$B, A873, Dépenses!$C:$C, "CAPEX", Dépenses!$L:$L, "Payé"), "")</f>
        <v/>
      </c>
      <c r="Q873" s="5">
        <f>IF(A873&lt;&gt;"", SUMIFS(Dépenses!$K:$K, Dépenses!$B:$B, A873, Dépenses!$C:$C, "OPEX"), "")</f>
        <v/>
      </c>
      <c r="R873" s="5">
        <f>IF(A873&lt;&gt;"", SUMIFS(Dépenses!$K:$K, Dépenses!$B:$B, A873, Dépenses!$C:$C, "OPEX", Dépenses!$L:$L, "Payé"), "")</f>
        <v/>
      </c>
      <c r="S873" s="5">
        <f>IF(SUM(O873,Q873)&gt;0, SUM(O873,Q873), "")</f>
        <v/>
      </c>
      <c r="T873" s="5">
        <f>IF(SUM(P873,R873)&gt;0, SUM(P873,R873), "")</f>
        <v/>
      </c>
      <c r="U873" s="5">
        <f>IF(N873&gt;0, S873-N873, "")</f>
        <v/>
      </c>
      <c r="V873" s="6">
        <f>IF(N873&gt;0, S873/N873, "")</f>
        <v/>
      </c>
      <c r="Y873" s="5" t="n"/>
      <c r="Z873" s="7">
        <f>IF(AND(Y873&gt;0,N873&gt;0), Y873/N873, "")</f>
        <v/>
      </c>
      <c r="AA873" s="7">
        <f>IF(AND(Y873&gt;0,N873&gt;0), N873/(Y873/12), "")</f>
        <v/>
      </c>
      <c r="AB873" s="5">
        <f>IF(N873&gt;0, MAX(N873-S873, 0), "")</f>
        <v/>
      </c>
      <c r="AC873" s="5">
        <f>IF(S873&gt;0, MAX(S873-T873, 0), "")</f>
        <v/>
      </c>
      <c r="AD873">
        <f>IF(V873="", "", IF(V873&gt;1, "Dépassement", IF(V873&gt;=0.9, "À surveiller", "OK")))</f>
        <v/>
      </c>
    </row>
    <row r="874">
      <c r="I874" s="4" t="n"/>
      <c r="J874" s="4" t="n"/>
      <c r="K874" s="4" t="n"/>
      <c r="L874" s="5" t="n"/>
      <c r="M874" s="5" t="n"/>
      <c r="N874" s="5">
        <f>IF(SUM(L874:M874)&gt;0, SUM(L874:M874), "")</f>
        <v/>
      </c>
      <c r="O874" s="5">
        <f>IF(A874&lt;&gt;"", SUMIFS(Dépenses!$K:$K, Dépenses!$B:$B, A874, Dépenses!$C:$C, "CAPEX"), "")</f>
        <v/>
      </c>
      <c r="P874" s="5">
        <f>IF(A874&lt;&gt;"", SUMIFS(Dépenses!$K:$K, Dépenses!$B:$B, A874, Dépenses!$C:$C, "CAPEX", Dépenses!$L:$L, "Payé"), "")</f>
        <v/>
      </c>
      <c r="Q874" s="5">
        <f>IF(A874&lt;&gt;"", SUMIFS(Dépenses!$K:$K, Dépenses!$B:$B, A874, Dépenses!$C:$C, "OPEX"), "")</f>
        <v/>
      </c>
      <c r="R874" s="5">
        <f>IF(A874&lt;&gt;"", SUMIFS(Dépenses!$K:$K, Dépenses!$B:$B, A874, Dépenses!$C:$C, "OPEX", Dépenses!$L:$L, "Payé"), "")</f>
        <v/>
      </c>
      <c r="S874" s="5">
        <f>IF(SUM(O874,Q874)&gt;0, SUM(O874,Q874), "")</f>
        <v/>
      </c>
      <c r="T874" s="5">
        <f>IF(SUM(P874,R874)&gt;0, SUM(P874,R874), "")</f>
        <v/>
      </c>
      <c r="U874" s="5">
        <f>IF(N874&gt;0, S874-N874, "")</f>
        <v/>
      </c>
      <c r="V874" s="6">
        <f>IF(N874&gt;0, S874/N874, "")</f>
        <v/>
      </c>
      <c r="Y874" s="5" t="n"/>
      <c r="Z874" s="7">
        <f>IF(AND(Y874&gt;0,N874&gt;0), Y874/N874, "")</f>
        <v/>
      </c>
      <c r="AA874" s="7">
        <f>IF(AND(Y874&gt;0,N874&gt;0), N874/(Y874/12), "")</f>
        <v/>
      </c>
      <c r="AB874" s="5">
        <f>IF(N874&gt;0, MAX(N874-S874, 0), "")</f>
        <v/>
      </c>
      <c r="AC874" s="5">
        <f>IF(S874&gt;0, MAX(S874-T874, 0), "")</f>
        <v/>
      </c>
      <c r="AD874">
        <f>IF(V874="", "", IF(V874&gt;1, "Dépassement", IF(V874&gt;=0.9, "À surveiller", "OK")))</f>
        <v/>
      </c>
    </row>
    <row r="875">
      <c r="I875" s="4" t="n"/>
      <c r="J875" s="4" t="n"/>
      <c r="K875" s="4" t="n"/>
      <c r="L875" s="5" t="n"/>
      <c r="M875" s="5" t="n"/>
      <c r="N875" s="5">
        <f>IF(SUM(L875:M875)&gt;0, SUM(L875:M875), "")</f>
        <v/>
      </c>
      <c r="O875" s="5">
        <f>IF(A875&lt;&gt;"", SUMIFS(Dépenses!$K:$K, Dépenses!$B:$B, A875, Dépenses!$C:$C, "CAPEX"), "")</f>
        <v/>
      </c>
      <c r="P875" s="5">
        <f>IF(A875&lt;&gt;"", SUMIFS(Dépenses!$K:$K, Dépenses!$B:$B, A875, Dépenses!$C:$C, "CAPEX", Dépenses!$L:$L, "Payé"), "")</f>
        <v/>
      </c>
      <c r="Q875" s="5">
        <f>IF(A875&lt;&gt;"", SUMIFS(Dépenses!$K:$K, Dépenses!$B:$B, A875, Dépenses!$C:$C, "OPEX"), "")</f>
        <v/>
      </c>
      <c r="R875" s="5">
        <f>IF(A875&lt;&gt;"", SUMIFS(Dépenses!$K:$K, Dépenses!$B:$B, A875, Dépenses!$C:$C, "OPEX", Dépenses!$L:$L, "Payé"), "")</f>
        <v/>
      </c>
      <c r="S875" s="5">
        <f>IF(SUM(O875,Q875)&gt;0, SUM(O875,Q875), "")</f>
        <v/>
      </c>
      <c r="T875" s="5">
        <f>IF(SUM(P875,R875)&gt;0, SUM(P875,R875), "")</f>
        <v/>
      </c>
      <c r="U875" s="5">
        <f>IF(N875&gt;0, S875-N875, "")</f>
        <v/>
      </c>
      <c r="V875" s="6">
        <f>IF(N875&gt;0, S875/N875, "")</f>
        <v/>
      </c>
      <c r="Y875" s="5" t="n"/>
      <c r="Z875" s="7">
        <f>IF(AND(Y875&gt;0,N875&gt;0), Y875/N875, "")</f>
        <v/>
      </c>
      <c r="AA875" s="7">
        <f>IF(AND(Y875&gt;0,N875&gt;0), N875/(Y875/12), "")</f>
        <v/>
      </c>
      <c r="AB875" s="5">
        <f>IF(N875&gt;0, MAX(N875-S875, 0), "")</f>
        <v/>
      </c>
      <c r="AC875" s="5">
        <f>IF(S875&gt;0, MAX(S875-T875, 0), "")</f>
        <v/>
      </c>
      <c r="AD875">
        <f>IF(V875="", "", IF(V875&gt;1, "Dépassement", IF(V875&gt;=0.9, "À surveiller", "OK")))</f>
        <v/>
      </c>
    </row>
    <row r="876">
      <c r="I876" s="4" t="n"/>
      <c r="J876" s="4" t="n"/>
      <c r="K876" s="4" t="n"/>
      <c r="L876" s="5" t="n"/>
      <c r="M876" s="5" t="n"/>
      <c r="N876" s="5">
        <f>IF(SUM(L876:M876)&gt;0, SUM(L876:M876), "")</f>
        <v/>
      </c>
      <c r="O876" s="5">
        <f>IF(A876&lt;&gt;"", SUMIFS(Dépenses!$K:$K, Dépenses!$B:$B, A876, Dépenses!$C:$C, "CAPEX"), "")</f>
        <v/>
      </c>
      <c r="P876" s="5">
        <f>IF(A876&lt;&gt;"", SUMIFS(Dépenses!$K:$K, Dépenses!$B:$B, A876, Dépenses!$C:$C, "CAPEX", Dépenses!$L:$L, "Payé"), "")</f>
        <v/>
      </c>
      <c r="Q876" s="5">
        <f>IF(A876&lt;&gt;"", SUMIFS(Dépenses!$K:$K, Dépenses!$B:$B, A876, Dépenses!$C:$C, "OPEX"), "")</f>
        <v/>
      </c>
      <c r="R876" s="5">
        <f>IF(A876&lt;&gt;"", SUMIFS(Dépenses!$K:$K, Dépenses!$B:$B, A876, Dépenses!$C:$C, "OPEX", Dépenses!$L:$L, "Payé"), "")</f>
        <v/>
      </c>
      <c r="S876" s="5">
        <f>IF(SUM(O876,Q876)&gt;0, SUM(O876,Q876), "")</f>
        <v/>
      </c>
      <c r="T876" s="5">
        <f>IF(SUM(P876,R876)&gt;0, SUM(P876,R876), "")</f>
        <v/>
      </c>
      <c r="U876" s="5">
        <f>IF(N876&gt;0, S876-N876, "")</f>
        <v/>
      </c>
      <c r="V876" s="6">
        <f>IF(N876&gt;0, S876/N876, "")</f>
        <v/>
      </c>
      <c r="Y876" s="5" t="n"/>
      <c r="Z876" s="7">
        <f>IF(AND(Y876&gt;0,N876&gt;0), Y876/N876, "")</f>
        <v/>
      </c>
      <c r="AA876" s="7">
        <f>IF(AND(Y876&gt;0,N876&gt;0), N876/(Y876/12), "")</f>
        <v/>
      </c>
      <c r="AB876" s="5">
        <f>IF(N876&gt;0, MAX(N876-S876, 0), "")</f>
        <v/>
      </c>
      <c r="AC876" s="5">
        <f>IF(S876&gt;0, MAX(S876-T876, 0), "")</f>
        <v/>
      </c>
      <c r="AD876">
        <f>IF(V876="", "", IF(V876&gt;1, "Dépassement", IF(V876&gt;=0.9, "À surveiller", "OK")))</f>
        <v/>
      </c>
    </row>
    <row r="877">
      <c r="I877" s="4" t="n"/>
      <c r="J877" s="4" t="n"/>
      <c r="K877" s="4" t="n"/>
      <c r="L877" s="5" t="n"/>
      <c r="M877" s="5" t="n"/>
      <c r="N877" s="5">
        <f>IF(SUM(L877:M877)&gt;0, SUM(L877:M877), "")</f>
        <v/>
      </c>
      <c r="O877" s="5">
        <f>IF(A877&lt;&gt;"", SUMIFS(Dépenses!$K:$K, Dépenses!$B:$B, A877, Dépenses!$C:$C, "CAPEX"), "")</f>
        <v/>
      </c>
      <c r="P877" s="5">
        <f>IF(A877&lt;&gt;"", SUMIFS(Dépenses!$K:$K, Dépenses!$B:$B, A877, Dépenses!$C:$C, "CAPEX", Dépenses!$L:$L, "Payé"), "")</f>
        <v/>
      </c>
      <c r="Q877" s="5">
        <f>IF(A877&lt;&gt;"", SUMIFS(Dépenses!$K:$K, Dépenses!$B:$B, A877, Dépenses!$C:$C, "OPEX"), "")</f>
        <v/>
      </c>
      <c r="R877" s="5">
        <f>IF(A877&lt;&gt;"", SUMIFS(Dépenses!$K:$K, Dépenses!$B:$B, A877, Dépenses!$C:$C, "OPEX", Dépenses!$L:$L, "Payé"), "")</f>
        <v/>
      </c>
      <c r="S877" s="5">
        <f>IF(SUM(O877,Q877)&gt;0, SUM(O877,Q877), "")</f>
        <v/>
      </c>
      <c r="T877" s="5">
        <f>IF(SUM(P877,R877)&gt;0, SUM(P877,R877), "")</f>
        <v/>
      </c>
      <c r="U877" s="5">
        <f>IF(N877&gt;0, S877-N877, "")</f>
        <v/>
      </c>
      <c r="V877" s="6">
        <f>IF(N877&gt;0, S877/N877, "")</f>
        <v/>
      </c>
      <c r="Y877" s="5" t="n"/>
      <c r="Z877" s="7">
        <f>IF(AND(Y877&gt;0,N877&gt;0), Y877/N877, "")</f>
        <v/>
      </c>
      <c r="AA877" s="7">
        <f>IF(AND(Y877&gt;0,N877&gt;0), N877/(Y877/12), "")</f>
        <v/>
      </c>
      <c r="AB877" s="5">
        <f>IF(N877&gt;0, MAX(N877-S877, 0), "")</f>
        <v/>
      </c>
      <c r="AC877" s="5">
        <f>IF(S877&gt;0, MAX(S877-T877, 0), "")</f>
        <v/>
      </c>
      <c r="AD877">
        <f>IF(V877="", "", IF(V877&gt;1, "Dépassement", IF(V877&gt;=0.9, "À surveiller", "OK")))</f>
        <v/>
      </c>
    </row>
    <row r="878">
      <c r="I878" s="4" t="n"/>
      <c r="J878" s="4" t="n"/>
      <c r="K878" s="4" t="n"/>
      <c r="L878" s="5" t="n"/>
      <c r="M878" s="5" t="n"/>
      <c r="N878" s="5">
        <f>IF(SUM(L878:M878)&gt;0, SUM(L878:M878), "")</f>
        <v/>
      </c>
      <c r="O878" s="5">
        <f>IF(A878&lt;&gt;"", SUMIFS(Dépenses!$K:$K, Dépenses!$B:$B, A878, Dépenses!$C:$C, "CAPEX"), "")</f>
        <v/>
      </c>
      <c r="P878" s="5">
        <f>IF(A878&lt;&gt;"", SUMIFS(Dépenses!$K:$K, Dépenses!$B:$B, A878, Dépenses!$C:$C, "CAPEX", Dépenses!$L:$L, "Payé"), "")</f>
        <v/>
      </c>
      <c r="Q878" s="5">
        <f>IF(A878&lt;&gt;"", SUMIFS(Dépenses!$K:$K, Dépenses!$B:$B, A878, Dépenses!$C:$C, "OPEX"), "")</f>
        <v/>
      </c>
      <c r="R878" s="5">
        <f>IF(A878&lt;&gt;"", SUMIFS(Dépenses!$K:$K, Dépenses!$B:$B, A878, Dépenses!$C:$C, "OPEX", Dépenses!$L:$L, "Payé"), "")</f>
        <v/>
      </c>
      <c r="S878" s="5">
        <f>IF(SUM(O878,Q878)&gt;0, SUM(O878,Q878), "")</f>
        <v/>
      </c>
      <c r="T878" s="5">
        <f>IF(SUM(P878,R878)&gt;0, SUM(P878,R878), "")</f>
        <v/>
      </c>
      <c r="U878" s="5">
        <f>IF(N878&gt;0, S878-N878, "")</f>
        <v/>
      </c>
      <c r="V878" s="6">
        <f>IF(N878&gt;0, S878/N878, "")</f>
        <v/>
      </c>
      <c r="Y878" s="5" t="n"/>
      <c r="Z878" s="7">
        <f>IF(AND(Y878&gt;0,N878&gt;0), Y878/N878, "")</f>
        <v/>
      </c>
      <c r="AA878" s="7">
        <f>IF(AND(Y878&gt;0,N878&gt;0), N878/(Y878/12), "")</f>
        <v/>
      </c>
      <c r="AB878" s="5">
        <f>IF(N878&gt;0, MAX(N878-S878, 0), "")</f>
        <v/>
      </c>
      <c r="AC878" s="5">
        <f>IF(S878&gt;0, MAX(S878-T878, 0), "")</f>
        <v/>
      </c>
      <c r="AD878">
        <f>IF(V878="", "", IF(V878&gt;1, "Dépassement", IF(V878&gt;=0.9, "À surveiller", "OK")))</f>
        <v/>
      </c>
    </row>
    <row r="879">
      <c r="I879" s="4" t="n"/>
      <c r="J879" s="4" t="n"/>
      <c r="K879" s="4" t="n"/>
      <c r="L879" s="5" t="n"/>
      <c r="M879" s="5" t="n"/>
      <c r="N879" s="5">
        <f>IF(SUM(L879:M879)&gt;0, SUM(L879:M879), "")</f>
        <v/>
      </c>
      <c r="O879" s="5">
        <f>IF(A879&lt;&gt;"", SUMIFS(Dépenses!$K:$K, Dépenses!$B:$B, A879, Dépenses!$C:$C, "CAPEX"), "")</f>
        <v/>
      </c>
      <c r="P879" s="5">
        <f>IF(A879&lt;&gt;"", SUMIFS(Dépenses!$K:$K, Dépenses!$B:$B, A879, Dépenses!$C:$C, "CAPEX", Dépenses!$L:$L, "Payé"), "")</f>
        <v/>
      </c>
      <c r="Q879" s="5">
        <f>IF(A879&lt;&gt;"", SUMIFS(Dépenses!$K:$K, Dépenses!$B:$B, A879, Dépenses!$C:$C, "OPEX"), "")</f>
        <v/>
      </c>
      <c r="R879" s="5">
        <f>IF(A879&lt;&gt;"", SUMIFS(Dépenses!$K:$K, Dépenses!$B:$B, A879, Dépenses!$C:$C, "OPEX", Dépenses!$L:$L, "Payé"), "")</f>
        <v/>
      </c>
      <c r="S879" s="5">
        <f>IF(SUM(O879,Q879)&gt;0, SUM(O879,Q879), "")</f>
        <v/>
      </c>
      <c r="T879" s="5">
        <f>IF(SUM(P879,R879)&gt;0, SUM(P879,R879), "")</f>
        <v/>
      </c>
      <c r="U879" s="5">
        <f>IF(N879&gt;0, S879-N879, "")</f>
        <v/>
      </c>
      <c r="V879" s="6">
        <f>IF(N879&gt;0, S879/N879, "")</f>
        <v/>
      </c>
      <c r="Y879" s="5" t="n"/>
      <c r="Z879" s="7">
        <f>IF(AND(Y879&gt;0,N879&gt;0), Y879/N879, "")</f>
        <v/>
      </c>
      <c r="AA879" s="7">
        <f>IF(AND(Y879&gt;0,N879&gt;0), N879/(Y879/12), "")</f>
        <v/>
      </c>
      <c r="AB879" s="5">
        <f>IF(N879&gt;0, MAX(N879-S879, 0), "")</f>
        <v/>
      </c>
      <c r="AC879" s="5">
        <f>IF(S879&gt;0, MAX(S879-T879, 0), "")</f>
        <v/>
      </c>
      <c r="AD879">
        <f>IF(V879="", "", IF(V879&gt;1, "Dépassement", IF(V879&gt;=0.9, "À surveiller", "OK")))</f>
        <v/>
      </c>
    </row>
    <row r="880">
      <c r="I880" s="4" t="n"/>
      <c r="J880" s="4" t="n"/>
      <c r="K880" s="4" t="n"/>
      <c r="L880" s="5" t="n"/>
      <c r="M880" s="5" t="n"/>
      <c r="N880" s="5">
        <f>IF(SUM(L880:M880)&gt;0, SUM(L880:M880), "")</f>
        <v/>
      </c>
      <c r="O880" s="5">
        <f>IF(A880&lt;&gt;"", SUMIFS(Dépenses!$K:$K, Dépenses!$B:$B, A880, Dépenses!$C:$C, "CAPEX"), "")</f>
        <v/>
      </c>
      <c r="P880" s="5">
        <f>IF(A880&lt;&gt;"", SUMIFS(Dépenses!$K:$K, Dépenses!$B:$B, A880, Dépenses!$C:$C, "CAPEX", Dépenses!$L:$L, "Payé"), "")</f>
        <v/>
      </c>
      <c r="Q880" s="5">
        <f>IF(A880&lt;&gt;"", SUMIFS(Dépenses!$K:$K, Dépenses!$B:$B, A880, Dépenses!$C:$C, "OPEX"), "")</f>
        <v/>
      </c>
      <c r="R880" s="5">
        <f>IF(A880&lt;&gt;"", SUMIFS(Dépenses!$K:$K, Dépenses!$B:$B, A880, Dépenses!$C:$C, "OPEX", Dépenses!$L:$L, "Payé"), "")</f>
        <v/>
      </c>
      <c r="S880" s="5">
        <f>IF(SUM(O880,Q880)&gt;0, SUM(O880,Q880), "")</f>
        <v/>
      </c>
      <c r="T880" s="5">
        <f>IF(SUM(P880,R880)&gt;0, SUM(P880,R880), "")</f>
        <v/>
      </c>
      <c r="U880" s="5">
        <f>IF(N880&gt;0, S880-N880, "")</f>
        <v/>
      </c>
      <c r="V880" s="6">
        <f>IF(N880&gt;0, S880/N880, "")</f>
        <v/>
      </c>
      <c r="Y880" s="5" t="n"/>
      <c r="Z880" s="7">
        <f>IF(AND(Y880&gt;0,N880&gt;0), Y880/N880, "")</f>
        <v/>
      </c>
      <c r="AA880" s="7">
        <f>IF(AND(Y880&gt;0,N880&gt;0), N880/(Y880/12), "")</f>
        <v/>
      </c>
      <c r="AB880" s="5">
        <f>IF(N880&gt;0, MAX(N880-S880, 0), "")</f>
        <v/>
      </c>
      <c r="AC880" s="5">
        <f>IF(S880&gt;0, MAX(S880-T880, 0), "")</f>
        <v/>
      </c>
      <c r="AD880">
        <f>IF(V880="", "", IF(V880&gt;1, "Dépassement", IF(V880&gt;=0.9, "À surveiller", "OK")))</f>
        <v/>
      </c>
    </row>
    <row r="881">
      <c r="I881" s="4" t="n"/>
      <c r="J881" s="4" t="n"/>
      <c r="K881" s="4" t="n"/>
      <c r="L881" s="5" t="n"/>
      <c r="M881" s="5" t="n"/>
      <c r="N881" s="5">
        <f>IF(SUM(L881:M881)&gt;0, SUM(L881:M881), "")</f>
        <v/>
      </c>
      <c r="O881" s="5">
        <f>IF(A881&lt;&gt;"", SUMIFS(Dépenses!$K:$K, Dépenses!$B:$B, A881, Dépenses!$C:$C, "CAPEX"), "")</f>
        <v/>
      </c>
      <c r="P881" s="5">
        <f>IF(A881&lt;&gt;"", SUMIFS(Dépenses!$K:$K, Dépenses!$B:$B, A881, Dépenses!$C:$C, "CAPEX", Dépenses!$L:$L, "Payé"), "")</f>
        <v/>
      </c>
      <c r="Q881" s="5">
        <f>IF(A881&lt;&gt;"", SUMIFS(Dépenses!$K:$K, Dépenses!$B:$B, A881, Dépenses!$C:$C, "OPEX"), "")</f>
        <v/>
      </c>
      <c r="R881" s="5">
        <f>IF(A881&lt;&gt;"", SUMIFS(Dépenses!$K:$K, Dépenses!$B:$B, A881, Dépenses!$C:$C, "OPEX", Dépenses!$L:$L, "Payé"), "")</f>
        <v/>
      </c>
      <c r="S881" s="5">
        <f>IF(SUM(O881,Q881)&gt;0, SUM(O881,Q881), "")</f>
        <v/>
      </c>
      <c r="T881" s="5">
        <f>IF(SUM(P881,R881)&gt;0, SUM(P881,R881), "")</f>
        <v/>
      </c>
      <c r="U881" s="5">
        <f>IF(N881&gt;0, S881-N881, "")</f>
        <v/>
      </c>
      <c r="V881" s="6">
        <f>IF(N881&gt;0, S881/N881, "")</f>
        <v/>
      </c>
      <c r="Y881" s="5" t="n"/>
      <c r="Z881" s="7">
        <f>IF(AND(Y881&gt;0,N881&gt;0), Y881/N881, "")</f>
        <v/>
      </c>
      <c r="AA881" s="7">
        <f>IF(AND(Y881&gt;0,N881&gt;0), N881/(Y881/12), "")</f>
        <v/>
      </c>
      <c r="AB881" s="5">
        <f>IF(N881&gt;0, MAX(N881-S881, 0), "")</f>
        <v/>
      </c>
      <c r="AC881" s="5">
        <f>IF(S881&gt;0, MAX(S881-T881, 0), "")</f>
        <v/>
      </c>
      <c r="AD881">
        <f>IF(V881="", "", IF(V881&gt;1, "Dépassement", IF(V881&gt;=0.9, "À surveiller", "OK")))</f>
        <v/>
      </c>
    </row>
    <row r="882">
      <c r="I882" s="4" t="n"/>
      <c r="J882" s="4" t="n"/>
      <c r="K882" s="4" t="n"/>
      <c r="L882" s="5" t="n"/>
      <c r="M882" s="5" t="n"/>
      <c r="N882" s="5">
        <f>IF(SUM(L882:M882)&gt;0, SUM(L882:M882), "")</f>
        <v/>
      </c>
      <c r="O882" s="5">
        <f>IF(A882&lt;&gt;"", SUMIFS(Dépenses!$K:$K, Dépenses!$B:$B, A882, Dépenses!$C:$C, "CAPEX"), "")</f>
        <v/>
      </c>
      <c r="P882" s="5">
        <f>IF(A882&lt;&gt;"", SUMIFS(Dépenses!$K:$K, Dépenses!$B:$B, A882, Dépenses!$C:$C, "CAPEX", Dépenses!$L:$L, "Payé"), "")</f>
        <v/>
      </c>
      <c r="Q882" s="5">
        <f>IF(A882&lt;&gt;"", SUMIFS(Dépenses!$K:$K, Dépenses!$B:$B, A882, Dépenses!$C:$C, "OPEX"), "")</f>
        <v/>
      </c>
      <c r="R882" s="5">
        <f>IF(A882&lt;&gt;"", SUMIFS(Dépenses!$K:$K, Dépenses!$B:$B, A882, Dépenses!$C:$C, "OPEX", Dépenses!$L:$L, "Payé"), "")</f>
        <v/>
      </c>
      <c r="S882" s="5">
        <f>IF(SUM(O882,Q882)&gt;0, SUM(O882,Q882), "")</f>
        <v/>
      </c>
      <c r="T882" s="5">
        <f>IF(SUM(P882,R882)&gt;0, SUM(P882,R882), "")</f>
        <v/>
      </c>
      <c r="U882" s="5">
        <f>IF(N882&gt;0, S882-N882, "")</f>
        <v/>
      </c>
      <c r="V882" s="6">
        <f>IF(N882&gt;0, S882/N882, "")</f>
        <v/>
      </c>
      <c r="Y882" s="5" t="n"/>
      <c r="Z882" s="7">
        <f>IF(AND(Y882&gt;0,N882&gt;0), Y882/N882, "")</f>
        <v/>
      </c>
      <c r="AA882" s="7">
        <f>IF(AND(Y882&gt;0,N882&gt;0), N882/(Y882/12), "")</f>
        <v/>
      </c>
      <c r="AB882" s="5">
        <f>IF(N882&gt;0, MAX(N882-S882, 0), "")</f>
        <v/>
      </c>
      <c r="AC882" s="5">
        <f>IF(S882&gt;0, MAX(S882-T882, 0), "")</f>
        <v/>
      </c>
      <c r="AD882">
        <f>IF(V882="", "", IF(V882&gt;1, "Dépassement", IF(V882&gt;=0.9, "À surveiller", "OK")))</f>
        <v/>
      </c>
    </row>
    <row r="883">
      <c r="I883" s="4" t="n"/>
      <c r="J883" s="4" t="n"/>
      <c r="K883" s="4" t="n"/>
      <c r="L883" s="5" t="n"/>
      <c r="M883" s="5" t="n"/>
      <c r="N883" s="5">
        <f>IF(SUM(L883:M883)&gt;0, SUM(L883:M883), "")</f>
        <v/>
      </c>
      <c r="O883" s="5">
        <f>IF(A883&lt;&gt;"", SUMIFS(Dépenses!$K:$K, Dépenses!$B:$B, A883, Dépenses!$C:$C, "CAPEX"), "")</f>
        <v/>
      </c>
      <c r="P883" s="5">
        <f>IF(A883&lt;&gt;"", SUMIFS(Dépenses!$K:$K, Dépenses!$B:$B, A883, Dépenses!$C:$C, "CAPEX", Dépenses!$L:$L, "Payé"), "")</f>
        <v/>
      </c>
      <c r="Q883" s="5">
        <f>IF(A883&lt;&gt;"", SUMIFS(Dépenses!$K:$K, Dépenses!$B:$B, A883, Dépenses!$C:$C, "OPEX"), "")</f>
        <v/>
      </c>
      <c r="R883" s="5">
        <f>IF(A883&lt;&gt;"", SUMIFS(Dépenses!$K:$K, Dépenses!$B:$B, A883, Dépenses!$C:$C, "OPEX", Dépenses!$L:$L, "Payé"), "")</f>
        <v/>
      </c>
      <c r="S883" s="5">
        <f>IF(SUM(O883,Q883)&gt;0, SUM(O883,Q883), "")</f>
        <v/>
      </c>
      <c r="T883" s="5">
        <f>IF(SUM(P883,R883)&gt;0, SUM(P883,R883), "")</f>
        <v/>
      </c>
      <c r="U883" s="5">
        <f>IF(N883&gt;0, S883-N883, "")</f>
        <v/>
      </c>
      <c r="V883" s="6">
        <f>IF(N883&gt;0, S883/N883, "")</f>
        <v/>
      </c>
      <c r="Y883" s="5" t="n"/>
      <c r="Z883" s="7">
        <f>IF(AND(Y883&gt;0,N883&gt;0), Y883/N883, "")</f>
        <v/>
      </c>
      <c r="AA883" s="7">
        <f>IF(AND(Y883&gt;0,N883&gt;0), N883/(Y883/12), "")</f>
        <v/>
      </c>
      <c r="AB883" s="5">
        <f>IF(N883&gt;0, MAX(N883-S883, 0), "")</f>
        <v/>
      </c>
      <c r="AC883" s="5">
        <f>IF(S883&gt;0, MAX(S883-T883, 0), "")</f>
        <v/>
      </c>
      <c r="AD883">
        <f>IF(V883="", "", IF(V883&gt;1, "Dépassement", IF(V883&gt;=0.9, "À surveiller", "OK")))</f>
        <v/>
      </c>
    </row>
    <row r="884">
      <c r="I884" s="4" t="n"/>
      <c r="J884" s="4" t="n"/>
      <c r="K884" s="4" t="n"/>
      <c r="L884" s="5" t="n"/>
      <c r="M884" s="5" t="n"/>
      <c r="N884" s="5">
        <f>IF(SUM(L884:M884)&gt;0, SUM(L884:M884), "")</f>
        <v/>
      </c>
      <c r="O884" s="5">
        <f>IF(A884&lt;&gt;"", SUMIFS(Dépenses!$K:$K, Dépenses!$B:$B, A884, Dépenses!$C:$C, "CAPEX"), "")</f>
        <v/>
      </c>
      <c r="P884" s="5">
        <f>IF(A884&lt;&gt;"", SUMIFS(Dépenses!$K:$K, Dépenses!$B:$B, A884, Dépenses!$C:$C, "CAPEX", Dépenses!$L:$L, "Payé"), "")</f>
        <v/>
      </c>
      <c r="Q884" s="5">
        <f>IF(A884&lt;&gt;"", SUMIFS(Dépenses!$K:$K, Dépenses!$B:$B, A884, Dépenses!$C:$C, "OPEX"), "")</f>
        <v/>
      </c>
      <c r="R884" s="5">
        <f>IF(A884&lt;&gt;"", SUMIFS(Dépenses!$K:$K, Dépenses!$B:$B, A884, Dépenses!$C:$C, "OPEX", Dépenses!$L:$L, "Payé"), "")</f>
        <v/>
      </c>
      <c r="S884" s="5">
        <f>IF(SUM(O884,Q884)&gt;0, SUM(O884,Q884), "")</f>
        <v/>
      </c>
      <c r="T884" s="5">
        <f>IF(SUM(P884,R884)&gt;0, SUM(P884,R884), "")</f>
        <v/>
      </c>
      <c r="U884" s="5">
        <f>IF(N884&gt;0, S884-N884, "")</f>
        <v/>
      </c>
      <c r="V884" s="6">
        <f>IF(N884&gt;0, S884/N884, "")</f>
        <v/>
      </c>
      <c r="Y884" s="5" t="n"/>
      <c r="Z884" s="7">
        <f>IF(AND(Y884&gt;0,N884&gt;0), Y884/N884, "")</f>
        <v/>
      </c>
      <c r="AA884" s="7">
        <f>IF(AND(Y884&gt;0,N884&gt;0), N884/(Y884/12), "")</f>
        <v/>
      </c>
      <c r="AB884" s="5">
        <f>IF(N884&gt;0, MAX(N884-S884, 0), "")</f>
        <v/>
      </c>
      <c r="AC884" s="5">
        <f>IF(S884&gt;0, MAX(S884-T884, 0), "")</f>
        <v/>
      </c>
      <c r="AD884">
        <f>IF(V884="", "", IF(V884&gt;1, "Dépassement", IF(V884&gt;=0.9, "À surveiller", "OK")))</f>
        <v/>
      </c>
    </row>
    <row r="885">
      <c r="I885" s="4" t="n"/>
      <c r="J885" s="4" t="n"/>
      <c r="K885" s="4" t="n"/>
      <c r="L885" s="5" t="n"/>
      <c r="M885" s="5" t="n"/>
      <c r="N885" s="5">
        <f>IF(SUM(L885:M885)&gt;0, SUM(L885:M885), "")</f>
        <v/>
      </c>
      <c r="O885" s="5">
        <f>IF(A885&lt;&gt;"", SUMIFS(Dépenses!$K:$K, Dépenses!$B:$B, A885, Dépenses!$C:$C, "CAPEX"), "")</f>
        <v/>
      </c>
      <c r="P885" s="5">
        <f>IF(A885&lt;&gt;"", SUMIFS(Dépenses!$K:$K, Dépenses!$B:$B, A885, Dépenses!$C:$C, "CAPEX", Dépenses!$L:$L, "Payé"), "")</f>
        <v/>
      </c>
      <c r="Q885" s="5">
        <f>IF(A885&lt;&gt;"", SUMIFS(Dépenses!$K:$K, Dépenses!$B:$B, A885, Dépenses!$C:$C, "OPEX"), "")</f>
        <v/>
      </c>
      <c r="R885" s="5">
        <f>IF(A885&lt;&gt;"", SUMIFS(Dépenses!$K:$K, Dépenses!$B:$B, A885, Dépenses!$C:$C, "OPEX", Dépenses!$L:$L, "Payé"), "")</f>
        <v/>
      </c>
      <c r="S885" s="5">
        <f>IF(SUM(O885,Q885)&gt;0, SUM(O885,Q885), "")</f>
        <v/>
      </c>
      <c r="T885" s="5">
        <f>IF(SUM(P885,R885)&gt;0, SUM(P885,R885), "")</f>
        <v/>
      </c>
      <c r="U885" s="5">
        <f>IF(N885&gt;0, S885-N885, "")</f>
        <v/>
      </c>
      <c r="V885" s="6">
        <f>IF(N885&gt;0, S885/N885, "")</f>
        <v/>
      </c>
      <c r="Y885" s="5" t="n"/>
      <c r="Z885" s="7">
        <f>IF(AND(Y885&gt;0,N885&gt;0), Y885/N885, "")</f>
        <v/>
      </c>
      <c r="AA885" s="7">
        <f>IF(AND(Y885&gt;0,N885&gt;0), N885/(Y885/12), "")</f>
        <v/>
      </c>
      <c r="AB885" s="5">
        <f>IF(N885&gt;0, MAX(N885-S885, 0), "")</f>
        <v/>
      </c>
      <c r="AC885" s="5">
        <f>IF(S885&gt;0, MAX(S885-T885, 0), "")</f>
        <v/>
      </c>
      <c r="AD885">
        <f>IF(V885="", "", IF(V885&gt;1, "Dépassement", IF(V885&gt;=0.9, "À surveiller", "OK")))</f>
        <v/>
      </c>
    </row>
    <row r="886">
      <c r="I886" s="4" t="n"/>
      <c r="J886" s="4" t="n"/>
      <c r="K886" s="4" t="n"/>
      <c r="L886" s="5" t="n"/>
      <c r="M886" s="5" t="n"/>
      <c r="N886" s="5">
        <f>IF(SUM(L886:M886)&gt;0, SUM(L886:M886), "")</f>
        <v/>
      </c>
      <c r="O886" s="5">
        <f>IF(A886&lt;&gt;"", SUMIFS(Dépenses!$K:$K, Dépenses!$B:$B, A886, Dépenses!$C:$C, "CAPEX"), "")</f>
        <v/>
      </c>
      <c r="P886" s="5">
        <f>IF(A886&lt;&gt;"", SUMIFS(Dépenses!$K:$K, Dépenses!$B:$B, A886, Dépenses!$C:$C, "CAPEX", Dépenses!$L:$L, "Payé"), "")</f>
        <v/>
      </c>
      <c r="Q886" s="5">
        <f>IF(A886&lt;&gt;"", SUMIFS(Dépenses!$K:$K, Dépenses!$B:$B, A886, Dépenses!$C:$C, "OPEX"), "")</f>
        <v/>
      </c>
      <c r="R886" s="5">
        <f>IF(A886&lt;&gt;"", SUMIFS(Dépenses!$K:$K, Dépenses!$B:$B, A886, Dépenses!$C:$C, "OPEX", Dépenses!$L:$L, "Payé"), "")</f>
        <v/>
      </c>
      <c r="S886" s="5">
        <f>IF(SUM(O886,Q886)&gt;0, SUM(O886,Q886), "")</f>
        <v/>
      </c>
      <c r="T886" s="5">
        <f>IF(SUM(P886,R886)&gt;0, SUM(P886,R886), "")</f>
        <v/>
      </c>
      <c r="U886" s="5">
        <f>IF(N886&gt;0, S886-N886, "")</f>
        <v/>
      </c>
      <c r="V886" s="6">
        <f>IF(N886&gt;0, S886/N886, "")</f>
        <v/>
      </c>
      <c r="Y886" s="5" t="n"/>
      <c r="Z886" s="7">
        <f>IF(AND(Y886&gt;0,N886&gt;0), Y886/N886, "")</f>
        <v/>
      </c>
      <c r="AA886" s="7">
        <f>IF(AND(Y886&gt;0,N886&gt;0), N886/(Y886/12), "")</f>
        <v/>
      </c>
      <c r="AB886" s="5">
        <f>IF(N886&gt;0, MAX(N886-S886, 0), "")</f>
        <v/>
      </c>
      <c r="AC886" s="5">
        <f>IF(S886&gt;0, MAX(S886-T886, 0), "")</f>
        <v/>
      </c>
      <c r="AD886">
        <f>IF(V886="", "", IF(V886&gt;1, "Dépassement", IF(V886&gt;=0.9, "À surveiller", "OK")))</f>
        <v/>
      </c>
    </row>
    <row r="887">
      <c r="I887" s="4" t="n"/>
      <c r="J887" s="4" t="n"/>
      <c r="K887" s="4" t="n"/>
      <c r="L887" s="5" t="n"/>
      <c r="M887" s="5" t="n"/>
      <c r="N887" s="5">
        <f>IF(SUM(L887:M887)&gt;0, SUM(L887:M887), "")</f>
        <v/>
      </c>
      <c r="O887" s="5">
        <f>IF(A887&lt;&gt;"", SUMIFS(Dépenses!$K:$K, Dépenses!$B:$B, A887, Dépenses!$C:$C, "CAPEX"), "")</f>
        <v/>
      </c>
      <c r="P887" s="5">
        <f>IF(A887&lt;&gt;"", SUMIFS(Dépenses!$K:$K, Dépenses!$B:$B, A887, Dépenses!$C:$C, "CAPEX", Dépenses!$L:$L, "Payé"), "")</f>
        <v/>
      </c>
      <c r="Q887" s="5">
        <f>IF(A887&lt;&gt;"", SUMIFS(Dépenses!$K:$K, Dépenses!$B:$B, A887, Dépenses!$C:$C, "OPEX"), "")</f>
        <v/>
      </c>
      <c r="R887" s="5">
        <f>IF(A887&lt;&gt;"", SUMIFS(Dépenses!$K:$K, Dépenses!$B:$B, A887, Dépenses!$C:$C, "OPEX", Dépenses!$L:$L, "Payé"), "")</f>
        <v/>
      </c>
      <c r="S887" s="5">
        <f>IF(SUM(O887,Q887)&gt;0, SUM(O887,Q887), "")</f>
        <v/>
      </c>
      <c r="T887" s="5">
        <f>IF(SUM(P887,R887)&gt;0, SUM(P887,R887), "")</f>
        <v/>
      </c>
      <c r="U887" s="5">
        <f>IF(N887&gt;0, S887-N887, "")</f>
        <v/>
      </c>
      <c r="V887" s="6">
        <f>IF(N887&gt;0, S887/N887, "")</f>
        <v/>
      </c>
      <c r="Y887" s="5" t="n"/>
      <c r="Z887" s="7">
        <f>IF(AND(Y887&gt;0,N887&gt;0), Y887/N887, "")</f>
        <v/>
      </c>
      <c r="AA887" s="7">
        <f>IF(AND(Y887&gt;0,N887&gt;0), N887/(Y887/12), "")</f>
        <v/>
      </c>
      <c r="AB887" s="5">
        <f>IF(N887&gt;0, MAX(N887-S887, 0), "")</f>
        <v/>
      </c>
      <c r="AC887" s="5">
        <f>IF(S887&gt;0, MAX(S887-T887, 0), "")</f>
        <v/>
      </c>
      <c r="AD887">
        <f>IF(V887="", "", IF(V887&gt;1, "Dépassement", IF(V887&gt;=0.9, "À surveiller", "OK")))</f>
        <v/>
      </c>
    </row>
    <row r="888">
      <c r="I888" s="4" t="n"/>
      <c r="J888" s="4" t="n"/>
      <c r="K888" s="4" t="n"/>
      <c r="L888" s="5" t="n"/>
      <c r="M888" s="5" t="n"/>
      <c r="N888" s="5">
        <f>IF(SUM(L888:M888)&gt;0, SUM(L888:M888), "")</f>
        <v/>
      </c>
      <c r="O888" s="5">
        <f>IF(A888&lt;&gt;"", SUMIFS(Dépenses!$K:$K, Dépenses!$B:$B, A888, Dépenses!$C:$C, "CAPEX"), "")</f>
        <v/>
      </c>
      <c r="P888" s="5">
        <f>IF(A888&lt;&gt;"", SUMIFS(Dépenses!$K:$K, Dépenses!$B:$B, A888, Dépenses!$C:$C, "CAPEX", Dépenses!$L:$L, "Payé"), "")</f>
        <v/>
      </c>
      <c r="Q888" s="5">
        <f>IF(A888&lt;&gt;"", SUMIFS(Dépenses!$K:$K, Dépenses!$B:$B, A888, Dépenses!$C:$C, "OPEX"), "")</f>
        <v/>
      </c>
      <c r="R888" s="5">
        <f>IF(A888&lt;&gt;"", SUMIFS(Dépenses!$K:$K, Dépenses!$B:$B, A888, Dépenses!$C:$C, "OPEX", Dépenses!$L:$L, "Payé"), "")</f>
        <v/>
      </c>
      <c r="S888" s="5">
        <f>IF(SUM(O888,Q888)&gt;0, SUM(O888,Q888), "")</f>
        <v/>
      </c>
      <c r="T888" s="5">
        <f>IF(SUM(P888,R888)&gt;0, SUM(P888,R888), "")</f>
        <v/>
      </c>
      <c r="U888" s="5">
        <f>IF(N888&gt;0, S888-N888, "")</f>
        <v/>
      </c>
      <c r="V888" s="6">
        <f>IF(N888&gt;0, S888/N888, "")</f>
        <v/>
      </c>
      <c r="Y888" s="5" t="n"/>
      <c r="Z888" s="7">
        <f>IF(AND(Y888&gt;0,N888&gt;0), Y888/N888, "")</f>
        <v/>
      </c>
      <c r="AA888" s="7">
        <f>IF(AND(Y888&gt;0,N888&gt;0), N888/(Y888/12), "")</f>
        <v/>
      </c>
      <c r="AB888" s="5">
        <f>IF(N888&gt;0, MAX(N888-S888, 0), "")</f>
        <v/>
      </c>
      <c r="AC888" s="5">
        <f>IF(S888&gt;0, MAX(S888-T888, 0), "")</f>
        <v/>
      </c>
      <c r="AD888">
        <f>IF(V888="", "", IF(V888&gt;1, "Dépassement", IF(V888&gt;=0.9, "À surveiller", "OK")))</f>
        <v/>
      </c>
    </row>
    <row r="889">
      <c r="I889" s="4" t="n"/>
      <c r="J889" s="4" t="n"/>
      <c r="K889" s="4" t="n"/>
      <c r="L889" s="5" t="n"/>
      <c r="M889" s="5" t="n"/>
      <c r="N889" s="5">
        <f>IF(SUM(L889:M889)&gt;0, SUM(L889:M889), "")</f>
        <v/>
      </c>
      <c r="O889" s="5">
        <f>IF(A889&lt;&gt;"", SUMIFS(Dépenses!$K:$K, Dépenses!$B:$B, A889, Dépenses!$C:$C, "CAPEX"), "")</f>
        <v/>
      </c>
      <c r="P889" s="5">
        <f>IF(A889&lt;&gt;"", SUMIFS(Dépenses!$K:$K, Dépenses!$B:$B, A889, Dépenses!$C:$C, "CAPEX", Dépenses!$L:$L, "Payé"), "")</f>
        <v/>
      </c>
      <c r="Q889" s="5">
        <f>IF(A889&lt;&gt;"", SUMIFS(Dépenses!$K:$K, Dépenses!$B:$B, A889, Dépenses!$C:$C, "OPEX"), "")</f>
        <v/>
      </c>
      <c r="R889" s="5">
        <f>IF(A889&lt;&gt;"", SUMIFS(Dépenses!$K:$K, Dépenses!$B:$B, A889, Dépenses!$C:$C, "OPEX", Dépenses!$L:$L, "Payé"), "")</f>
        <v/>
      </c>
      <c r="S889" s="5">
        <f>IF(SUM(O889,Q889)&gt;0, SUM(O889,Q889), "")</f>
        <v/>
      </c>
      <c r="T889" s="5">
        <f>IF(SUM(P889,R889)&gt;0, SUM(P889,R889), "")</f>
        <v/>
      </c>
      <c r="U889" s="5">
        <f>IF(N889&gt;0, S889-N889, "")</f>
        <v/>
      </c>
      <c r="V889" s="6">
        <f>IF(N889&gt;0, S889/N889, "")</f>
        <v/>
      </c>
      <c r="Y889" s="5" t="n"/>
      <c r="Z889" s="7">
        <f>IF(AND(Y889&gt;0,N889&gt;0), Y889/N889, "")</f>
        <v/>
      </c>
      <c r="AA889" s="7">
        <f>IF(AND(Y889&gt;0,N889&gt;0), N889/(Y889/12), "")</f>
        <v/>
      </c>
      <c r="AB889" s="5">
        <f>IF(N889&gt;0, MAX(N889-S889, 0), "")</f>
        <v/>
      </c>
      <c r="AC889" s="5">
        <f>IF(S889&gt;0, MAX(S889-T889, 0), "")</f>
        <v/>
      </c>
      <c r="AD889">
        <f>IF(V889="", "", IF(V889&gt;1, "Dépassement", IF(V889&gt;=0.9, "À surveiller", "OK")))</f>
        <v/>
      </c>
    </row>
    <row r="890">
      <c r="I890" s="4" t="n"/>
      <c r="J890" s="4" t="n"/>
      <c r="K890" s="4" t="n"/>
      <c r="L890" s="5" t="n"/>
      <c r="M890" s="5" t="n"/>
      <c r="N890" s="5">
        <f>IF(SUM(L890:M890)&gt;0, SUM(L890:M890), "")</f>
        <v/>
      </c>
      <c r="O890" s="5">
        <f>IF(A890&lt;&gt;"", SUMIFS(Dépenses!$K:$K, Dépenses!$B:$B, A890, Dépenses!$C:$C, "CAPEX"), "")</f>
        <v/>
      </c>
      <c r="P890" s="5">
        <f>IF(A890&lt;&gt;"", SUMIFS(Dépenses!$K:$K, Dépenses!$B:$B, A890, Dépenses!$C:$C, "CAPEX", Dépenses!$L:$L, "Payé"), "")</f>
        <v/>
      </c>
      <c r="Q890" s="5">
        <f>IF(A890&lt;&gt;"", SUMIFS(Dépenses!$K:$K, Dépenses!$B:$B, A890, Dépenses!$C:$C, "OPEX"), "")</f>
        <v/>
      </c>
      <c r="R890" s="5">
        <f>IF(A890&lt;&gt;"", SUMIFS(Dépenses!$K:$K, Dépenses!$B:$B, A890, Dépenses!$C:$C, "OPEX", Dépenses!$L:$L, "Payé"), "")</f>
        <v/>
      </c>
      <c r="S890" s="5">
        <f>IF(SUM(O890,Q890)&gt;0, SUM(O890,Q890), "")</f>
        <v/>
      </c>
      <c r="T890" s="5">
        <f>IF(SUM(P890,R890)&gt;0, SUM(P890,R890), "")</f>
        <v/>
      </c>
      <c r="U890" s="5">
        <f>IF(N890&gt;0, S890-N890, "")</f>
        <v/>
      </c>
      <c r="V890" s="6">
        <f>IF(N890&gt;0, S890/N890, "")</f>
        <v/>
      </c>
      <c r="Y890" s="5" t="n"/>
      <c r="Z890" s="7">
        <f>IF(AND(Y890&gt;0,N890&gt;0), Y890/N890, "")</f>
        <v/>
      </c>
      <c r="AA890" s="7">
        <f>IF(AND(Y890&gt;0,N890&gt;0), N890/(Y890/12), "")</f>
        <v/>
      </c>
      <c r="AB890" s="5">
        <f>IF(N890&gt;0, MAX(N890-S890, 0), "")</f>
        <v/>
      </c>
      <c r="AC890" s="5">
        <f>IF(S890&gt;0, MAX(S890-T890, 0), "")</f>
        <v/>
      </c>
      <c r="AD890">
        <f>IF(V890="", "", IF(V890&gt;1, "Dépassement", IF(V890&gt;=0.9, "À surveiller", "OK")))</f>
        <v/>
      </c>
    </row>
    <row r="891">
      <c r="I891" s="4" t="n"/>
      <c r="J891" s="4" t="n"/>
      <c r="K891" s="4" t="n"/>
      <c r="L891" s="5" t="n"/>
      <c r="M891" s="5" t="n"/>
      <c r="N891" s="5">
        <f>IF(SUM(L891:M891)&gt;0, SUM(L891:M891), "")</f>
        <v/>
      </c>
      <c r="O891" s="5">
        <f>IF(A891&lt;&gt;"", SUMIFS(Dépenses!$K:$K, Dépenses!$B:$B, A891, Dépenses!$C:$C, "CAPEX"), "")</f>
        <v/>
      </c>
      <c r="P891" s="5">
        <f>IF(A891&lt;&gt;"", SUMIFS(Dépenses!$K:$K, Dépenses!$B:$B, A891, Dépenses!$C:$C, "CAPEX", Dépenses!$L:$L, "Payé"), "")</f>
        <v/>
      </c>
      <c r="Q891" s="5">
        <f>IF(A891&lt;&gt;"", SUMIFS(Dépenses!$K:$K, Dépenses!$B:$B, A891, Dépenses!$C:$C, "OPEX"), "")</f>
        <v/>
      </c>
      <c r="R891" s="5">
        <f>IF(A891&lt;&gt;"", SUMIFS(Dépenses!$K:$K, Dépenses!$B:$B, A891, Dépenses!$C:$C, "OPEX", Dépenses!$L:$L, "Payé"), "")</f>
        <v/>
      </c>
      <c r="S891" s="5">
        <f>IF(SUM(O891,Q891)&gt;0, SUM(O891,Q891), "")</f>
        <v/>
      </c>
      <c r="T891" s="5">
        <f>IF(SUM(P891,R891)&gt;0, SUM(P891,R891), "")</f>
        <v/>
      </c>
      <c r="U891" s="5">
        <f>IF(N891&gt;0, S891-N891, "")</f>
        <v/>
      </c>
      <c r="V891" s="6">
        <f>IF(N891&gt;0, S891/N891, "")</f>
        <v/>
      </c>
      <c r="Y891" s="5" t="n"/>
      <c r="Z891" s="7">
        <f>IF(AND(Y891&gt;0,N891&gt;0), Y891/N891, "")</f>
        <v/>
      </c>
      <c r="AA891" s="7">
        <f>IF(AND(Y891&gt;0,N891&gt;0), N891/(Y891/12), "")</f>
        <v/>
      </c>
      <c r="AB891" s="5">
        <f>IF(N891&gt;0, MAX(N891-S891, 0), "")</f>
        <v/>
      </c>
      <c r="AC891" s="5">
        <f>IF(S891&gt;0, MAX(S891-T891, 0), "")</f>
        <v/>
      </c>
      <c r="AD891">
        <f>IF(V891="", "", IF(V891&gt;1, "Dépassement", IF(V891&gt;=0.9, "À surveiller", "OK")))</f>
        <v/>
      </c>
    </row>
    <row r="892">
      <c r="I892" s="4" t="n"/>
      <c r="J892" s="4" t="n"/>
      <c r="K892" s="4" t="n"/>
      <c r="L892" s="5" t="n"/>
      <c r="M892" s="5" t="n"/>
      <c r="N892" s="5">
        <f>IF(SUM(L892:M892)&gt;0, SUM(L892:M892), "")</f>
        <v/>
      </c>
      <c r="O892" s="5">
        <f>IF(A892&lt;&gt;"", SUMIFS(Dépenses!$K:$K, Dépenses!$B:$B, A892, Dépenses!$C:$C, "CAPEX"), "")</f>
        <v/>
      </c>
      <c r="P892" s="5">
        <f>IF(A892&lt;&gt;"", SUMIFS(Dépenses!$K:$K, Dépenses!$B:$B, A892, Dépenses!$C:$C, "CAPEX", Dépenses!$L:$L, "Payé"), "")</f>
        <v/>
      </c>
      <c r="Q892" s="5">
        <f>IF(A892&lt;&gt;"", SUMIFS(Dépenses!$K:$K, Dépenses!$B:$B, A892, Dépenses!$C:$C, "OPEX"), "")</f>
        <v/>
      </c>
      <c r="R892" s="5">
        <f>IF(A892&lt;&gt;"", SUMIFS(Dépenses!$K:$K, Dépenses!$B:$B, A892, Dépenses!$C:$C, "OPEX", Dépenses!$L:$L, "Payé"), "")</f>
        <v/>
      </c>
      <c r="S892" s="5">
        <f>IF(SUM(O892,Q892)&gt;0, SUM(O892,Q892), "")</f>
        <v/>
      </c>
      <c r="T892" s="5">
        <f>IF(SUM(P892,R892)&gt;0, SUM(P892,R892), "")</f>
        <v/>
      </c>
      <c r="U892" s="5">
        <f>IF(N892&gt;0, S892-N892, "")</f>
        <v/>
      </c>
      <c r="V892" s="6">
        <f>IF(N892&gt;0, S892/N892, "")</f>
        <v/>
      </c>
      <c r="Y892" s="5" t="n"/>
      <c r="Z892" s="7">
        <f>IF(AND(Y892&gt;0,N892&gt;0), Y892/N892, "")</f>
        <v/>
      </c>
      <c r="AA892" s="7">
        <f>IF(AND(Y892&gt;0,N892&gt;0), N892/(Y892/12), "")</f>
        <v/>
      </c>
      <c r="AB892" s="5">
        <f>IF(N892&gt;0, MAX(N892-S892, 0), "")</f>
        <v/>
      </c>
      <c r="AC892" s="5">
        <f>IF(S892&gt;0, MAX(S892-T892, 0), "")</f>
        <v/>
      </c>
      <c r="AD892">
        <f>IF(V892="", "", IF(V892&gt;1, "Dépassement", IF(V892&gt;=0.9, "À surveiller", "OK")))</f>
        <v/>
      </c>
    </row>
    <row r="893">
      <c r="I893" s="4" t="n"/>
      <c r="J893" s="4" t="n"/>
      <c r="K893" s="4" t="n"/>
      <c r="L893" s="5" t="n"/>
      <c r="M893" s="5" t="n"/>
      <c r="N893" s="5">
        <f>IF(SUM(L893:M893)&gt;0, SUM(L893:M893), "")</f>
        <v/>
      </c>
      <c r="O893" s="5">
        <f>IF(A893&lt;&gt;"", SUMIFS(Dépenses!$K:$K, Dépenses!$B:$B, A893, Dépenses!$C:$C, "CAPEX"), "")</f>
        <v/>
      </c>
      <c r="P893" s="5">
        <f>IF(A893&lt;&gt;"", SUMIFS(Dépenses!$K:$K, Dépenses!$B:$B, A893, Dépenses!$C:$C, "CAPEX", Dépenses!$L:$L, "Payé"), "")</f>
        <v/>
      </c>
      <c r="Q893" s="5">
        <f>IF(A893&lt;&gt;"", SUMIFS(Dépenses!$K:$K, Dépenses!$B:$B, A893, Dépenses!$C:$C, "OPEX"), "")</f>
        <v/>
      </c>
      <c r="R893" s="5">
        <f>IF(A893&lt;&gt;"", SUMIFS(Dépenses!$K:$K, Dépenses!$B:$B, A893, Dépenses!$C:$C, "OPEX", Dépenses!$L:$L, "Payé"), "")</f>
        <v/>
      </c>
      <c r="S893" s="5">
        <f>IF(SUM(O893,Q893)&gt;0, SUM(O893,Q893), "")</f>
        <v/>
      </c>
      <c r="T893" s="5">
        <f>IF(SUM(P893,R893)&gt;0, SUM(P893,R893), "")</f>
        <v/>
      </c>
      <c r="U893" s="5">
        <f>IF(N893&gt;0, S893-N893, "")</f>
        <v/>
      </c>
      <c r="V893" s="6">
        <f>IF(N893&gt;0, S893/N893, "")</f>
        <v/>
      </c>
      <c r="Y893" s="5" t="n"/>
      <c r="Z893" s="7">
        <f>IF(AND(Y893&gt;0,N893&gt;0), Y893/N893, "")</f>
        <v/>
      </c>
      <c r="AA893" s="7">
        <f>IF(AND(Y893&gt;0,N893&gt;0), N893/(Y893/12), "")</f>
        <v/>
      </c>
      <c r="AB893" s="5">
        <f>IF(N893&gt;0, MAX(N893-S893, 0), "")</f>
        <v/>
      </c>
      <c r="AC893" s="5">
        <f>IF(S893&gt;0, MAX(S893-T893, 0), "")</f>
        <v/>
      </c>
      <c r="AD893">
        <f>IF(V893="", "", IF(V893&gt;1, "Dépassement", IF(V893&gt;=0.9, "À surveiller", "OK")))</f>
        <v/>
      </c>
    </row>
    <row r="894">
      <c r="I894" s="4" t="n"/>
      <c r="J894" s="4" t="n"/>
      <c r="K894" s="4" t="n"/>
      <c r="L894" s="5" t="n"/>
      <c r="M894" s="5" t="n"/>
      <c r="N894" s="5">
        <f>IF(SUM(L894:M894)&gt;0, SUM(L894:M894), "")</f>
        <v/>
      </c>
      <c r="O894" s="5">
        <f>IF(A894&lt;&gt;"", SUMIFS(Dépenses!$K:$K, Dépenses!$B:$B, A894, Dépenses!$C:$C, "CAPEX"), "")</f>
        <v/>
      </c>
      <c r="P894" s="5">
        <f>IF(A894&lt;&gt;"", SUMIFS(Dépenses!$K:$K, Dépenses!$B:$B, A894, Dépenses!$C:$C, "CAPEX", Dépenses!$L:$L, "Payé"), "")</f>
        <v/>
      </c>
      <c r="Q894" s="5">
        <f>IF(A894&lt;&gt;"", SUMIFS(Dépenses!$K:$K, Dépenses!$B:$B, A894, Dépenses!$C:$C, "OPEX"), "")</f>
        <v/>
      </c>
      <c r="R894" s="5">
        <f>IF(A894&lt;&gt;"", SUMIFS(Dépenses!$K:$K, Dépenses!$B:$B, A894, Dépenses!$C:$C, "OPEX", Dépenses!$L:$L, "Payé"), "")</f>
        <v/>
      </c>
      <c r="S894" s="5">
        <f>IF(SUM(O894,Q894)&gt;0, SUM(O894,Q894), "")</f>
        <v/>
      </c>
      <c r="T894" s="5">
        <f>IF(SUM(P894,R894)&gt;0, SUM(P894,R894), "")</f>
        <v/>
      </c>
      <c r="U894" s="5">
        <f>IF(N894&gt;0, S894-N894, "")</f>
        <v/>
      </c>
      <c r="V894" s="6">
        <f>IF(N894&gt;0, S894/N894, "")</f>
        <v/>
      </c>
      <c r="Y894" s="5" t="n"/>
      <c r="Z894" s="7">
        <f>IF(AND(Y894&gt;0,N894&gt;0), Y894/N894, "")</f>
        <v/>
      </c>
      <c r="AA894" s="7">
        <f>IF(AND(Y894&gt;0,N894&gt;0), N894/(Y894/12), "")</f>
        <v/>
      </c>
      <c r="AB894" s="5">
        <f>IF(N894&gt;0, MAX(N894-S894, 0), "")</f>
        <v/>
      </c>
      <c r="AC894" s="5">
        <f>IF(S894&gt;0, MAX(S894-T894, 0), "")</f>
        <v/>
      </c>
      <c r="AD894">
        <f>IF(V894="", "", IF(V894&gt;1, "Dépassement", IF(V894&gt;=0.9, "À surveiller", "OK")))</f>
        <v/>
      </c>
    </row>
    <row r="895">
      <c r="I895" s="4" t="n"/>
      <c r="J895" s="4" t="n"/>
      <c r="K895" s="4" t="n"/>
      <c r="L895" s="5" t="n"/>
      <c r="M895" s="5" t="n"/>
      <c r="N895" s="5">
        <f>IF(SUM(L895:M895)&gt;0, SUM(L895:M895), "")</f>
        <v/>
      </c>
      <c r="O895" s="5">
        <f>IF(A895&lt;&gt;"", SUMIFS(Dépenses!$K:$K, Dépenses!$B:$B, A895, Dépenses!$C:$C, "CAPEX"), "")</f>
        <v/>
      </c>
      <c r="P895" s="5">
        <f>IF(A895&lt;&gt;"", SUMIFS(Dépenses!$K:$K, Dépenses!$B:$B, A895, Dépenses!$C:$C, "CAPEX", Dépenses!$L:$L, "Payé"), "")</f>
        <v/>
      </c>
      <c r="Q895" s="5">
        <f>IF(A895&lt;&gt;"", SUMIFS(Dépenses!$K:$K, Dépenses!$B:$B, A895, Dépenses!$C:$C, "OPEX"), "")</f>
        <v/>
      </c>
      <c r="R895" s="5">
        <f>IF(A895&lt;&gt;"", SUMIFS(Dépenses!$K:$K, Dépenses!$B:$B, A895, Dépenses!$C:$C, "OPEX", Dépenses!$L:$L, "Payé"), "")</f>
        <v/>
      </c>
      <c r="S895" s="5">
        <f>IF(SUM(O895,Q895)&gt;0, SUM(O895,Q895), "")</f>
        <v/>
      </c>
      <c r="T895" s="5">
        <f>IF(SUM(P895,R895)&gt;0, SUM(P895,R895), "")</f>
        <v/>
      </c>
      <c r="U895" s="5">
        <f>IF(N895&gt;0, S895-N895, "")</f>
        <v/>
      </c>
      <c r="V895" s="6">
        <f>IF(N895&gt;0, S895/N895, "")</f>
        <v/>
      </c>
      <c r="Y895" s="5" t="n"/>
      <c r="Z895" s="7">
        <f>IF(AND(Y895&gt;0,N895&gt;0), Y895/N895, "")</f>
        <v/>
      </c>
      <c r="AA895" s="7">
        <f>IF(AND(Y895&gt;0,N895&gt;0), N895/(Y895/12), "")</f>
        <v/>
      </c>
      <c r="AB895" s="5">
        <f>IF(N895&gt;0, MAX(N895-S895, 0), "")</f>
        <v/>
      </c>
      <c r="AC895" s="5">
        <f>IF(S895&gt;0, MAX(S895-T895, 0), "")</f>
        <v/>
      </c>
      <c r="AD895">
        <f>IF(V895="", "", IF(V895&gt;1, "Dépassement", IF(V895&gt;=0.9, "À surveiller", "OK")))</f>
        <v/>
      </c>
    </row>
    <row r="896">
      <c r="I896" s="4" t="n"/>
      <c r="J896" s="4" t="n"/>
      <c r="K896" s="4" t="n"/>
      <c r="L896" s="5" t="n"/>
      <c r="M896" s="5" t="n"/>
      <c r="N896" s="5">
        <f>IF(SUM(L896:M896)&gt;0, SUM(L896:M896), "")</f>
        <v/>
      </c>
      <c r="O896" s="5">
        <f>IF(A896&lt;&gt;"", SUMIFS(Dépenses!$K:$K, Dépenses!$B:$B, A896, Dépenses!$C:$C, "CAPEX"), "")</f>
        <v/>
      </c>
      <c r="P896" s="5">
        <f>IF(A896&lt;&gt;"", SUMIFS(Dépenses!$K:$K, Dépenses!$B:$B, A896, Dépenses!$C:$C, "CAPEX", Dépenses!$L:$L, "Payé"), "")</f>
        <v/>
      </c>
      <c r="Q896" s="5">
        <f>IF(A896&lt;&gt;"", SUMIFS(Dépenses!$K:$K, Dépenses!$B:$B, A896, Dépenses!$C:$C, "OPEX"), "")</f>
        <v/>
      </c>
      <c r="R896" s="5">
        <f>IF(A896&lt;&gt;"", SUMIFS(Dépenses!$K:$K, Dépenses!$B:$B, A896, Dépenses!$C:$C, "OPEX", Dépenses!$L:$L, "Payé"), "")</f>
        <v/>
      </c>
      <c r="S896" s="5">
        <f>IF(SUM(O896,Q896)&gt;0, SUM(O896,Q896), "")</f>
        <v/>
      </c>
      <c r="T896" s="5">
        <f>IF(SUM(P896,R896)&gt;0, SUM(P896,R896), "")</f>
        <v/>
      </c>
      <c r="U896" s="5">
        <f>IF(N896&gt;0, S896-N896, "")</f>
        <v/>
      </c>
      <c r="V896" s="6">
        <f>IF(N896&gt;0, S896/N896, "")</f>
        <v/>
      </c>
      <c r="Y896" s="5" t="n"/>
      <c r="Z896" s="7">
        <f>IF(AND(Y896&gt;0,N896&gt;0), Y896/N896, "")</f>
        <v/>
      </c>
      <c r="AA896" s="7">
        <f>IF(AND(Y896&gt;0,N896&gt;0), N896/(Y896/12), "")</f>
        <v/>
      </c>
      <c r="AB896" s="5">
        <f>IF(N896&gt;0, MAX(N896-S896, 0), "")</f>
        <v/>
      </c>
      <c r="AC896" s="5">
        <f>IF(S896&gt;0, MAX(S896-T896, 0), "")</f>
        <v/>
      </c>
      <c r="AD896">
        <f>IF(V896="", "", IF(V896&gt;1, "Dépassement", IF(V896&gt;=0.9, "À surveiller", "OK")))</f>
        <v/>
      </c>
    </row>
    <row r="897">
      <c r="I897" s="4" t="n"/>
      <c r="J897" s="4" t="n"/>
      <c r="K897" s="4" t="n"/>
      <c r="L897" s="5" t="n"/>
      <c r="M897" s="5" t="n"/>
      <c r="N897" s="5">
        <f>IF(SUM(L897:M897)&gt;0, SUM(L897:M897), "")</f>
        <v/>
      </c>
      <c r="O897" s="5">
        <f>IF(A897&lt;&gt;"", SUMIFS(Dépenses!$K:$K, Dépenses!$B:$B, A897, Dépenses!$C:$C, "CAPEX"), "")</f>
        <v/>
      </c>
      <c r="P897" s="5">
        <f>IF(A897&lt;&gt;"", SUMIFS(Dépenses!$K:$K, Dépenses!$B:$B, A897, Dépenses!$C:$C, "CAPEX", Dépenses!$L:$L, "Payé"), "")</f>
        <v/>
      </c>
      <c r="Q897" s="5">
        <f>IF(A897&lt;&gt;"", SUMIFS(Dépenses!$K:$K, Dépenses!$B:$B, A897, Dépenses!$C:$C, "OPEX"), "")</f>
        <v/>
      </c>
      <c r="R897" s="5">
        <f>IF(A897&lt;&gt;"", SUMIFS(Dépenses!$K:$K, Dépenses!$B:$B, A897, Dépenses!$C:$C, "OPEX", Dépenses!$L:$L, "Payé"), "")</f>
        <v/>
      </c>
      <c r="S897" s="5">
        <f>IF(SUM(O897,Q897)&gt;0, SUM(O897,Q897), "")</f>
        <v/>
      </c>
      <c r="T897" s="5">
        <f>IF(SUM(P897,R897)&gt;0, SUM(P897,R897), "")</f>
        <v/>
      </c>
      <c r="U897" s="5">
        <f>IF(N897&gt;0, S897-N897, "")</f>
        <v/>
      </c>
      <c r="V897" s="6">
        <f>IF(N897&gt;0, S897/N897, "")</f>
        <v/>
      </c>
      <c r="Y897" s="5" t="n"/>
      <c r="Z897" s="7">
        <f>IF(AND(Y897&gt;0,N897&gt;0), Y897/N897, "")</f>
        <v/>
      </c>
      <c r="AA897" s="7">
        <f>IF(AND(Y897&gt;0,N897&gt;0), N897/(Y897/12), "")</f>
        <v/>
      </c>
      <c r="AB897" s="5">
        <f>IF(N897&gt;0, MAX(N897-S897, 0), "")</f>
        <v/>
      </c>
      <c r="AC897" s="5">
        <f>IF(S897&gt;0, MAX(S897-T897, 0), "")</f>
        <v/>
      </c>
      <c r="AD897">
        <f>IF(V897="", "", IF(V897&gt;1, "Dépassement", IF(V897&gt;=0.9, "À surveiller", "OK")))</f>
        <v/>
      </c>
    </row>
    <row r="898">
      <c r="I898" s="4" t="n"/>
      <c r="J898" s="4" t="n"/>
      <c r="K898" s="4" t="n"/>
      <c r="L898" s="5" t="n"/>
      <c r="M898" s="5" t="n"/>
      <c r="N898" s="5">
        <f>IF(SUM(L898:M898)&gt;0, SUM(L898:M898), "")</f>
        <v/>
      </c>
      <c r="O898" s="5">
        <f>IF(A898&lt;&gt;"", SUMIFS(Dépenses!$K:$K, Dépenses!$B:$B, A898, Dépenses!$C:$C, "CAPEX"), "")</f>
        <v/>
      </c>
      <c r="P898" s="5">
        <f>IF(A898&lt;&gt;"", SUMIFS(Dépenses!$K:$K, Dépenses!$B:$B, A898, Dépenses!$C:$C, "CAPEX", Dépenses!$L:$L, "Payé"), "")</f>
        <v/>
      </c>
      <c r="Q898" s="5">
        <f>IF(A898&lt;&gt;"", SUMIFS(Dépenses!$K:$K, Dépenses!$B:$B, A898, Dépenses!$C:$C, "OPEX"), "")</f>
        <v/>
      </c>
      <c r="R898" s="5">
        <f>IF(A898&lt;&gt;"", SUMIFS(Dépenses!$K:$K, Dépenses!$B:$B, A898, Dépenses!$C:$C, "OPEX", Dépenses!$L:$L, "Payé"), "")</f>
        <v/>
      </c>
      <c r="S898" s="5">
        <f>IF(SUM(O898,Q898)&gt;0, SUM(O898,Q898), "")</f>
        <v/>
      </c>
      <c r="T898" s="5">
        <f>IF(SUM(P898,R898)&gt;0, SUM(P898,R898), "")</f>
        <v/>
      </c>
      <c r="U898" s="5">
        <f>IF(N898&gt;0, S898-N898, "")</f>
        <v/>
      </c>
      <c r="V898" s="6">
        <f>IF(N898&gt;0, S898/N898, "")</f>
        <v/>
      </c>
      <c r="Y898" s="5" t="n"/>
      <c r="Z898" s="7">
        <f>IF(AND(Y898&gt;0,N898&gt;0), Y898/N898, "")</f>
        <v/>
      </c>
      <c r="AA898" s="7">
        <f>IF(AND(Y898&gt;0,N898&gt;0), N898/(Y898/12), "")</f>
        <v/>
      </c>
      <c r="AB898" s="5">
        <f>IF(N898&gt;0, MAX(N898-S898, 0), "")</f>
        <v/>
      </c>
      <c r="AC898" s="5">
        <f>IF(S898&gt;0, MAX(S898-T898, 0), "")</f>
        <v/>
      </c>
      <c r="AD898">
        <f>IF(V898="", "", IF(V898&gt;1, "Dépassement", IF(V898&gt;=0.9, "À surveiller", "OK")))</f>
        <v/>
      </c>
    </row>
    <row r="899">
      <c r="I899" s="4" t="n"/>
      <c r="J899" s="4" t="n"/>
      <c r="K899" s="4" t="n"/>
      <c r="L899" s="5" t="n"/>
      <c r="M899" s="5" t="n"/>
      <c r="N899" s="5">
        <f>IF(SUM(L899:M899)&gt;0, SUM(L899:M899), "")</f>
        <v/>
      </c>
      <c r="O899" s="5">
        <f>IF(A899&lt;&gt;"", SUMIFS(Dépenses!$K:$K, Dépenses!$B:$B, A899, Dépenses!$C:$C, "CAPEX"), "")</f>
        <v/>
      </c>
      <c r="P899" s="5">
        <f>IF(A899&lt;&gt;"", SUMIFS(Dépenses!$K:$K, Dépenses!$B:$B, A899, Dépenses!$C:$C, "CAPEX", Dépenses!$L:$L, "Payé"), "")</f>
        <v/>
      </c>
      <c r="Q899" s="5">
        <f>IF(A899&lt;&gt;"", SUMIFS(Dépenses!$K:$K, Dépenses!$B:$B, A899, Dépenses!$C:$C, "OPEX"), "")</f>
        <v/>
      </c>
      <c r="R899" s="5">
        <f>IF(A899&lt;&gt;"", SUMIFS(Dépenses!$K:$K, Dépenses!$B:$B, A899, Dépenses!$C:$C, "OPEX", Dépenses!$L:$L, "Payé"), "")</f>
        <v/>
      </c>
      <c r="S899" s="5">
        <f>IF(SUM(O899,Q899)&gt;0, SUM(O899,Q899), "")</f>
        <v/>
      </c>
      <c r="T899" s="5">
        <f>IF(SUM(P899,R899)&gt;0, SUM(P899,R899), "")</f>
        <v/>
      </c>
      <c r="U899" s="5">
        <f>IF(N899&gt;0, S899-N899, "")</f>
        <v/>
      </c>
      <c r="V899" s="6">
        <f>IF(N899&gt;0, S899/N899, "")</f>
        <v/>
      </c>
      <c r="Y899" s="5" t="n"/>
      <c r="Z899" s="7">
        <f>IF(AND(Y899&gt;0,N899&gt;0), Y899/N899, "")</f>
        <v/>
      </c>
      <c r="AA899" s="7">
        <f>IF(AND(Y899&gt;0,N899&gt;0), N899/(Y899/12), "")</f>
        <v/>
      </c>
      <c r="AB899" s="5">
        <f>IF(N899&gt;0, MAX(N899-S899, 0), "")</f>
        <v/>
      </c>
      <c r="AC899" s="5">
        <f>IF(S899&gt;0, MAX(S899-T899, 0), "")</f>
        <v/>
      </c>
      <c r="AD899">
        <f>IF(V899="", "", IF(V899&gt;1, "Dépassement", IF(V899&gt;=0.9, "À surveiller", "OK")))</f>
        <v/>
      </c>
    </row>
    <row r="900">
      <c r="I900" s="4" t="n"/>
      <c r="J900" s="4" t="n"/>
      <c r="K900" s="4" t="n"/>
      <c r="L900" s="5" t="n"/>
      <c r="M900" s="5" t="n"/>
      <c r="N900" s="5">
        <f>IF(SUM(L900:M900)&gt;0, SUM(L900:M900), "")</f>
        <v/>
      </c>
      <c r="O900" s="5">
        <f>IF(A900&lt;&gt;"", SUMIFS(Dépenses!$K:$K, Dépenses!$B:$B, A900, Dépenses!$C:$C, "CAPEX"), "")</f>
        <v/>
      </c>
      <c r="P900" s="5">
        <f>IF(A900&lt;&gt;"", SUMIFS(Dépenses!$K:$K, Dépenses!$B:$B, A900, Dépenses!$C:$C, "CAPEX", Dépenses!$L:$L, "Payé"), "")</f>
        <v/>
      </c>
      <c r="Q900" s="5">
        <f>IF(A900&lt;&gt;"", SUMIFS(Dépenses!$K:$K, Dépenses!$B:$B, A900, Dépenses!$C:$C, "OPEX"), "")</f>
        <v/>
      </c>
      <c r="R900" s="5">
        <f>IF(A900&lt;&gt;"", SUMIFS(Dépenses!$K:$K, Dépenses!$B:$B, A900, Dépenses!$C:$C, "OPEX", Dépenses!$L:$L, "Payé"), "")</f>
        <v/>
      </c>
      <c r="S900" s="5">
        <f>IF(SUM(O900,Q900)&gt;0, SUM(O900,Q900), "")</f>
        <v/>
      </c>
      <c r="T900" s="5">
        <f>IF(SUM(P900,R900)&gt;0, SUM(P900,R900), "")</f>
        <v/>
      </c>
      <c r="U900" s="5">
        <f>IF(N900&gt;0, S900-N900, "")</f>
        <v/>
      </c>
      <c r="V900" s="6">
        <f>IF(N900&gt;0, S900/N900, "")</f>
        <v/>
      </c>
      <c r="Y900" s="5" t="n"/>
      <c r="Z900" s="7">
        <f>IF(AND(Y900&gt;0,N900&gt;0), Y900/N900, "")</f>
        <v/>
      </c>
      <c r="AA900" s="7">
        <f>IF(AND(Y900&gt;0,N900&gt;0), N900/(Y900/12), "")</f>
        <v/>
      </c>
      <c r="AB900" s="5">
        <f>IF(N900&gt;0, MAX(N900-S900, 0), "")</f>
        <v/>
      </c>
      <c r="AC900" s="5">
        <f>IF(S900&gt;0, MAX(S900-T900, 0), "")</f>
        <v/>
      </c>
      <c r="AD900">
        <f>IF(V900="", "", IF(V900&gt;1, "Dépassement", IF(V900&gt;=0.9, "À surveiller", "OK")))</f>
        <v/>
      </c>
    </row>
    <row r="901">
      <c r="I901" s="4" t="n"/>
      <c r="J901" s="4" t="n"/>
      <c r="K901" s="4" t="n"/>
      <c r="L901" s="5" t="n"/>
      <c r="M901" s="5" t="n"/>
      <c r="N901" s="5">
        <f>IF(SUM(L901:M901)&gt;0, SUM(L901:M901), "")</f>
        <v/>
      </c>
      <c r="O901" s="5">
        <f>IF(A901&lt;&gt;"", SUMIFS(Dépenses!$K:$K, Dépenses!$B:$B, A901, Dépenses!$C:$C, "CAPEX"), "")</f>
        <v/>
      </c>
      <c r="P901" s="5">
        <f>IF(A901&lt;&gt;"", SUMIFS(Dépenses!$K:$K, Dépenses!$B:$B, A901, Dépenses!$C:$C, "CAPEX", Dépenses!$L:$L, "Payé"), "")</f>
        <v/>
      </c>
      <c r="Q901" s="5">
        <f>IF(A901&lt;&gt;"", SUMIFS(Dépenses!$K:$K, Dépenses!$B:$B, A901, Dépenses!$C:$C, "OPEX"), "")</f>
        <v/>
      </c>
      <c r="R901" s="5">
        <f>IF(A901&lt;&gt;"", SUMIFS(Dépenses!$K:$K, Dépenses!$B:$B, A901, Dépenses!$C:$C, "OPEX", Dépenses!$L:$L, "Payé"), "")</f>
        <v/>
      </c>
      <c r="S901" s="5">
        <f>IF(SUM(O901,Q901)&gt;0, SUM(O901,Q901), "")</f>
        <v/>
      </c>
      <c r="T901" s="5">
        <f>IF(SUM(P901,R901)&gt;0, SUM(P901,R901), "")</f>
        <v/>
      </c>
      <c r="U901" s="5">
        <f>IF(N901&gt;0, S901-N901, "")</f>
        <v/>
      </c>
      <c r="V901" s="6">
        <f>IF(N901&gt;0, S901/N901, "")</f>
        <v/>
      </c>
      <c r="Y901" s="5" t="n"/>
      <c r="Z901" s="7">
        <f>IF(AND(Y901&gt;0,N901&gt;0), Y901/N901, "")</f>
        <v/>
      </c>
      <c r="AA901" s="7">
        <f>IF(AND(Y901&gt;0,N901&gt;0), N901/(Y901/12), "")</f>
        <v/>
      </c>
      <c r="AB901" s="5">
        <f>IF(N901&gt;0, MAX(N901-S901, 0), "")</f>
        <v/>
      </c>
      <c r="AC901" s="5">
        <f>IF(S901&gt;0, MAX(S901-T901, 0), "")</f>
        <v/>
      </c>
      <c r="AD901">
        <f>IF(V901="", "", IF(V901&gt;1, "Dépassement", IF(V901&gt;=0.9, "À surveiller", "OK")))</f>
        <v/>
      </c>
    </row>
    <row r="902">
      <c r="I902" s="4" t="n"/>
      <c r="J902" s="4" t="n"/>
      <c r="K902" s="4" t="n"/>
      <c r="L902" s="5" t="n"/>
      <c r="M902" s="5" t="n"/>
      <c r="N902" s="5">
        <f>IF(SUM(L902:M902)&gt;0, SUM(L902:M902), "")</f>
        <v/>
      </c>
      <c r="O902" s="5">
        <f>IF(A902&lt;&gt;"", SUMIFS(Dépenses!$K:$K, Dépenses!$B:$B, A902, Dépenses!$C:$C, "CAPEX"), "")</f>
        <v/>
      </c>
      <c r="P902" s="5">
        <f>IF(A902&lt;&gt;"", SUMIFS(Dépenses!$K:$K, Dépenses!$B:$B, A902, Dépenses!$C:$C, "CAPEX", Dépenses!$L:$L, "Payé"), "")</f>
        <v/>
      </c>
      <c r="Q902" s="5">
        <f>IF(A902&lt;&gt;"", SUMIFS(Dépenses!$K:$K, Dépenses!$B:$B, A902, Dépenses!$C:$C, "OPEX"), "")</f>
        <v/>
      </c>
      <c r="R902" s="5">
        <f>IF(A902&lt;&gt;"", SUMIFS(Dépenses!$K:$K, Dépenses!$B:$B, A902, Dépenses!$C:$C, "OPEX", Dépenses!$L:$L, "Payé"), "")</f>
        <v/>
      </c>
      <c r="S902" s="5">
        <f>IF(SUM(O902,Q902)&gt;0, SUM(O902,Q902), "")</f>
        <v/>
      </c>
      <c r="T902" s="5">
        <f>IF(SUM(P902,R902)&gt;0, SUM(P902,R902), "")</f>
        <v/>
      </c>
      <c r="U902" s="5">
        <f>IF(N902&gt;0, S902-N902, "")</f>
        <v/>
      </c>
      <c r="V902" s="6">
        <f>IF(N902&gt;0, S902/N902, "")</f>
        <v/>
      </c>
      <c r="Y902" s="5" t="n"/>
      <c r="Z902" s="7">
        <f>IF(AND(Y902&gt;0,N902&gt;0), Y902/N902, "")</f>
        <v/>
      </c>
      <c r="AA902" s="7">
        <f>IF(AND(Y902&gt;0,N902&gt;0), N902/(Y902/12), "")</f>
        <v/>
      </c>
      <c r="AB902" s="5">
        <f>IF(N902&gt;0, MAX(N902-S902, 0), "")</f>
        <v/>
      </c>
      <c r="AC902" s="5">
        <f>IF(S902&gt;0, MAX(S902-T902, 0), "")</f>
        <v/>
      </c>
      <c r="AD902">
        <f>IF(V902="", "", IF(V902&gt;1, "Dépassement", IF(V902&gt;=0.9, "À surveiller", "OK")))</f>
        <v/>
      </c>
    </row>
    <row r="903">
      <c r="I903" s="4" t="n"/>
      <c r="J903" s="4" t="n"/>
      <c r="K903" s="4" t="n"/>
      <c r="L903" s="5" t="n"/>
      <c r="M903" s="5" t="n"/>
      <c r="N903" s="5">
        <f>IF(SUM(L903:M903)&gt;0, SUM(L903:M903), "")</f>
        <v/>
      </c>
      <c r="O903" s="5">
        <f>IF(A903&lt;&gt;"", SUMIFS(Dépenses!$K:$K, Dépenses!$B:$B, A903, Dépenses!$C:$C, "CAPEX"), "")</f>
        <v/>
      </c>
      <c r="P903" s="5">
        <f>IF(A903&lt;&gt;"", SUMIFS(Dépenses!$K:$K, Dépenses!$B:$B, A903, Dépenses!$C:$C, "CAPEX", Dépenses!$L:$L, "Payé"), "")</f>
        <v/>
      </c>
      <c r="Q903" s="5">
        <f>IF(A903&lt;&gt;"", SUMIFS(Dépenses!$K:$K, Dépenses!$B:$B, A903, Dépenses!$C:$C, "OPEX"), "")</f>
        <v/>
      </c>
      <c r="R903" s="5">
        <f>IF(A903&lt;&gt;"", SUMIFS(Dépenses!$K:$K, Dépenses!$B:$B, A903, Dépenses!$C:$C, "OPEX", Dépenses!$L:$L, "Payé"), "")</f>
        <v/>
      </c>
      <c r="S903" s="5">
        <f>IF(SUM(O903,Q903)&gt;0, SUM(O903,Q903), "")</f>
        <v/>
      </c>
      <c r="T903" s="5">
        <f>IF(SUM(P903,R903)&gt;0, SUM(P903,R903), "")</f>
        <v/>
      </c>
      <c r="U903" s="5">
        <f>IF(N903&gt;0, S903-N903, "")</f>
        <v/>
      </c>
      <c r="V903" s="6">
        <f>IF(N903&gt;0, S903/N903, "")</f>
        <v/>
      </c>
      <c r="Y903" s="5" t="n"/>
      <c r="Z903" s="7">
        <f>IF(AND(Y903&gt;0,N903&gt;0), Y903/N903, "")</f>
        <v/>
      </c>
      <c r="AA903" s="7">
        <f>IF(AND(Y903&gt;0,N903&gt;0), N903/(Y903/12), "")</f>
        <v/>
      </c>
      <c r="AB903" s="5">
        <f>IF(N903&gt;0, MAX(N903-S903, 0), "")</f>
        <v/>
      </c>
      <c r="AC903" s="5">
        <f>IF(S903&gt;0, MAX(S903-T903, 0), "")</f>
        <v/>
      </c>
      <c r="AD903">
        <f>IF(V903="", "", IF(V903&gt;1, "Dépassement", IF(V903&gt;=0.9, "À surveiller", "OK")))</f>
        <v/>
      </c>
    </row>
    <row r="904">
      <c r="I904" s="4" t="n"/>
      <c r="J904" s="4" t="n"/>
      <c r="K904" s="4" t="n"/>
      <c r="L904" s="5" t="n"/>
      <c r="M904" s="5" t="n"/>
      <c r="N904" s="5">
        <f>IF(SUM(L904:M904)&gt;0, SUM(L904:M904), "")</f>
        <v/>
      </c>
      <c r="O904" s="5">
        <f>IF(A904&lt;&gt;"", SUMIFS(Dépenses!$K:$K, Dépenses!$B:$B, A904, Dépenses!$C:$C, "CAPEX"), "")</f>
        <v/>
      </c>
      <c r="P904" s="5">
        <f>IF(A904&lt;&gt;"", SUMIFS(Dépenses!$K:$K, Dépenses!$B:$B, A904, Dépenses!$C:$C, "CAPEX", Dépenses!$L:$L, "Payé"), "")</f>
        <v/>
      </c>
      <c r="Q904" s="5">
        <f>IF(A904&lt;&gt;"", SUMIFS(Dépenses!$K:$K, Dépenses!$B:$B, A904, Dépenses!$C:$C, "OPEX"), "")</f>
        <v/>
      </c>
      <c r="R904" s="5">
        <f>IF(A904&lt;&gt;"", SUMIFS(Dépenses!$K:$K, Dépenses!$B:$B, A904, Dépenses!$C:$C, "OPEX", Dépenses!$L:$L, "Payé"), "")</f>
        <v/>
      </c>
      <c r="S904" s="5">
        <f>IF(SUM(O904,Q904)&gt;0, SUM(O904,Q904), "")</f>
        <v/>
      </c>
      <c r="T904" s="5">
        <f>IF(SUM(P904,R904)&gt;0, SUM(P904,R904), "")</f>
        <v/>
      </c>
      <c r="U904" s="5">
        <f>IF(N904&gt;0, S904-N904, "")</f>
        <v/>
      </c>
      <c r="V904" s="6">
        <f>IF(N904&gt;0, S904/N904, "")</f>
        <v/>
      </c>
      <c r="Y904" s="5" t="n"/>
      <c r="Z904" s="7">
        <f>IF(AND(Y904&gt;0,N904&gt;0), Y904/N904, "")</f>
        <v/>
      </c>
      <c r="AA904" s="7">
        <f>IF(AND(Y904&gt;0,N904&gt;0), N904/(Y904/12), "")</f>
        <v/>
      </c>
      <c r="AB904" s="5">
        <f>IF(N904&gt;0, MAX(N904-S904, 0), "")</f>
        <v/>
      </c>
      <c r="AC904" s="5">
        <f>IF(S904&gt;0, MAX(S904-T904, 0), "")</f>
        <v/>
      </c>
      <c r="AD904">
        <f>IF(V904="", "", IF(V904&gt;1, "Dépassement", IF(V904&gt;=0.9, "À surveiller", "OK")))</f>
        <v/>
      </c>
    </row>
    <row r="905">
      <c r="I905" s="4" t="n"/>
      <c r="J905" s="4" t="n"/>
      <c r="K905" s="4" t="n"/>
      <c r="L905" s="5" t="n"/>
      <c r="M905" s="5" t="n"/>
      <c r="N905" s="5">
        <f>IF(SUM(L905:M905)&gt;0, SUM(L905:M905), "")</f>
        <v/>
      </c>
      <c r="O905" s="5">
        <f>IF(A905&lt;&gt;"", SUMIFS(Dépenses!$K:$K, Dépenses!$B:$B, A905, Dépenses!$C:$C, "CAPEX"), "")</f>
        <v/>
      </c>
      <c r="P905" s="5">
        <f>IF(A905&lt;&gt;"", SUMIFS(Dépenses!$K:$K, Dépenses!$B:$B, A905, Dépenses!$C:$C, "CAPEX", Dépenses!$L:$L, "Payé"), "")</f>
        <v/>
      </c>
      <c r="Q905" s="5">
        <f>IF(A905&lt;&gt;"", SUMIFS(Dépenses!$K:$K, Dépenses!$B:$B, A905, Dépenses!$C:$C, "OPEX"), "")</f>
        <v/>
      </c>
      <c r="R905" s="5">
        <f>IF(A905&lt;&gt;"", SUMIFS(Dépenses!$K:$K, Dépenses!$B:$B, A905, Dépenses!$C:$C, "OPEX", Dépenses!$L:$L, "Payé"), "")</f>
        <v/>
      </c>
      <c r="S905" s="5">
        <f>IF(SUM(O905,Q905)&gt;0, SUM(O905,Q905), "")</f>
        <v/>
      </c>
      <c r="T905" s="5">
        <f>IF(SUM(P905,R905)&gt;0, SUM(P905,R905), "")</f>
        <v/>
      </c>
      <c r="U905" s="5">
        <f>IF(N905&gt;0, S905-N905, "")</f>
        <v/>
      </c>
      <c r="V905" s="6">
        <f>IF(N905&gt;0, S905/N905, "")</f>
        <v/>
      </c>
      <c r="Y905" s="5" t="n"/>
      <c r="Z905" s="7">
        <f>IF(AND(Y905&gt;0,N905&gt;0), Y905/N905, "")</f>
        <v/>
      </c>
      <c r="AA905" s="7">
        <f>IF(AND(Y905&gt;0,N905&gt;0), N905/(Y905/12), "")</f>
        <v/>
      </c>
      <c r="AB905" s="5">
        <f>IF(N905&gt;0, MAX(N905-S905, 0), "")</f>
        <v/>
      </c>
      <c r="AC905" s="5">
        <f>IF(S905&gt;0, MAX(S905-T905, 0), "")</f>
        <v/>
      </c>
      <c r="AD905">
        <f>IF(V905="", "", IF(V905&gt;1, "Dépassement", IF(V905&gt;=0.9, "À surveiller", "OK")))</f>
        <v/>
      </c>
    </row>
    <row r="906">
      <c r="I906" s="4" t="n"/>
      <c r="J906" s="4" t="n"/>
      <c r="K906" s="4" t="n"/>
      <c r="L906" s="5" t="n"/>
      <c r="M906" s="5" t="n"/>
      <c r="N906" s="5">
        <f>IF(SUM(L906:M906)&gt;0, SUM(L906:M906), "")</f>
        <v/>
      </c>
      <c r="O906" s="5">
        <f>IF(A906&lt;&gt;"", SUMIFS(Dépenses!$K:$K, Dépenses!$B:$B, A906, Dépenses!$C:$C, "CAPEX"), "")</f>
        <v/>
      </c>
      <c r="P906" s="5">
        <f>IF(A906&lt;&gt;"", SUMIFS(Dépenses!$K:$K, Dépenses!$B:$B, A906, Dépenses!$C:$C, "CAPEX", Dépenses!$L:$L, "Payé"), "")</f>
        <v/>
      </c>
      <c r="Q906" s="5">
        <f>IF(A906&lt;&gt;"", SUMIFS(Dépenses!$K:$K, Dépenses!$B:$B, A906, Dépenses!$C:$C, "OPEX"), "")</f>
        <v/>
      </c>
      <c r="R906" s="5">
        <f>IF(A906&lt;&gt;"", SUMIFS(Dépenses!$K:$K, Dépenses!$B:$B, A906, Dépenses!$C:$C, "OPEX", Dépenses!$L:$L, "Payé"), "")</f>
        <v/>
      </c>
      <c r="S906" s="5">
        <f>IF(SUM(O906,Q906)&gt;0, SUM(O906,Q906), "")</f>
        <v/>
      </c>
      <c r="T906" s="5">
        <f>IF(SUM(P906,R906)&gt;0, SUM(P906,R906), "")</f>
        <v/>
      </c>
      <c r="U906" s="5">
        <f>IF(N906&gt;0, S906-N906, "")</f>
        <v/>
      </c>
      <c r="V906" s="6">
        <f>IF(N906&gt;0, S906/N906, "")</f>
        <v/>
      </c>
      <c r="Y906" s="5" t="n"/>
      <c r="Z906" s="7">
        <f>IF(AND(Y906&gt;0,N906&gt;0), Y906/N906, "")</f>
        <v/>
      </c>
      <c r="AA906" s="7">
        <f>IF(AND(Y906&gt;0,N906&gt;0), N906/(Y906/12), "")</f>
        <v/>
      </c>
      <c r="AB906" s="5">
        <f>IF(N906&gt;0, MAX(N906-S906, 0), "")</f>
        <v/>
      </c>
      <c r="AC906" s="5">
        <f>IF(S906&gt;0, MAX(S906-T906, 0), "")</f>
        <v/>
      </c>
      <c r="AD906">
        <f>IF(V906="", "", IF(V906&gt;1, "Dépassement", IF(V906&gt;=0.9, "À surveiller", "OK")))</f>
        <v/>
      </c>
    </row>
    <row r="907">
      <c r="I907" s="4" t="n"/>
      <c r="J907" s="4" t="n"/>
      <c r="K907" s="4" t="n"/>
      <c r="L907" s="5" t="n"/>
      <c r="M907" s="5" t="n"/>
      <c r="N907" s="5">
        <f>IF(SUM(L907:M907)&gt;0, SUM(L907:M907), "")</f>
        <v/>
      </c>
      <c r="O907" s="5">
        <f>IF(A907&lt;&gt;"", SUMIFS(Dépenses!$K:$K, Dépenses!$B:$B, A907, Dépenses!$C:$C, "CAPEX"), "")</f>
        <v/>
      </c>
      <c r="P907" s="5">
        <f>IF(A907&lt;&gt;"", SUMIFS(Dépenses!$K:$K, Dépenses!$B:$B, A907, Dépenses!$C:$C, "CAPEX", Dépenses!$L:$L, "Payé"), "")</f>
        <v/>
      </c>
      <c r="Q907" s="5">
        <f>IF(A907&lt;&gt;"", SUMIFS(Dépenses!$K:$K, Dépenses!$B:$B, A907, Dépenses!$C:$C, "OPEX"), "")</f>
        <v/>
      </c>
      <c r="R907" s="5">
        <f>IF(A907&lt;&gt;"", SUMIFS(Dépenses!$K:$K, Dépenses!$B:$B, A907, Dépenses!$C:$C, "OPEX", Dépenses!$L:$L, "Payé"), "")</f>
        <v/>
      </c>
      <c r="S907" s="5">
        <f>IF(SUM(O907,Q907)&gt;0, SUM(O907,Q907), "")</f>
        <v/>
      </c>
      <c r="T907" s="5">
        <f>IF(SUM(P907,R907)&gt;0, SUM(P907,R907), "")</f>
        <v/>
      </c>
      <c r="U907" s="5">
        <f>IF(N907&gt;0, S907-N907, "")</f>
        <v/>
      </c>
      <c r="V907" s="6">
        <f>IF(N907&gt;0, S907/N907, "")</f>
        <v/>
      </c>
      <c r="Y907" s="5" t="n"/>
      <c r="Z907" s="7">
        <f>IF(AND(Y907&gt;0,N907&gt;0), Y907/N907, "")</f>
        <v/>
      </c>
      <c r="AA907" s="7">
        <f>IF(AND(Y907&gt;0,N907&gt;0), N907/(Y907/12), "")</f>
        <v/>
      </c>
      <c r="AB907" s="5">
        <f>IF(N907&gt;0, MAX(N907-S907, 0), "")</f>
        <v/>
      </c>
      <c r="AC907" s="5">
        <f>IF(S907&gt;0, MAX(S907-T907, 0), "")</f>
        <v/>
      </c>
      <c r="AD907">
        <f>IF(V907="", "", IF(V907&gt;1, "Dépassement", IF(V907&gt;=0.9, "À surveiller", "OK")))</f>
        <v/>
      </c>
    </row>
    <row r="908">
      <c r="I908" s="4" t="n"/>
      <c r="J908" s="4" t="n"/>
      <c r="K908" s="4" t="n"/>
      <c r="L908" s="5" t="n"/>
      <c r="M908" s="5" t="n"/>
      <c r="N908" s="5">
        <f>IF(SUM(L908:M908)&gt;0, SUM(L908:M908), "")</f>
        <v/>
      </c>
      <c r="O908" s="5">
        <f>IF(A908&lt;&gt;"", SUMIFS(Dépenses!$K:$K, Dépenses!$B:$B, A908, Dépenses!$C:$C, "CAPEX"), "")</f>
        <v/>
      </c>
      <c r="P908" s="5">
        <f>IF(A908&lt;&gt;"", SUMIFS(Dépenses!$K:$K, Dépenses!$B:$B, A908, Dépenses!$C:$C, "CAPEX", Dépenses!$L:$L, "Payé"), "")</f>
        <v/>
      </c>
      <c r="Q908" s="5">
        <f>IF(A908&lt;&gt;"", SUMIFS(Dépenses!$K:$K, Dépenses!$B:$B, A908, Dépenses!$C:$C, "OPEX"), "")</f>
        <v/>
      </c>
      <c r="R908" s="5">
        <f>IF(A908&lt;&gt;"", SUMIFS(Dépenses!$K:$K, Dépenses!$B:$B, A908, Dépenses!$C:$C, "OPEX", Dépenses!$L:$L, "Payé"), "")</f>
        <v/>
      </c>
      <c r="S908" s="5">
        <f>IF(SUM(O908,Q908)&gt;0, SUM(O908,Q908), "")</f>
        <v/>
      </c>
      <c r="T908" s="5">
        <f>IF(SUM(P908,R908)&gt;0, SUM(P908,R908), "")</f>
        <v/>
      </c>
      <c r="U908" s="5">
        <f>IF(N908&gt;0, S908-N908, "")</f>
        <v/>
      </c>
      <c r="V908" s="6">
        <f>IF(N908&gt;0, S908/N908, "")</f>
        <v/>
      </c>
      <c r="Y908" s="5" t="n"/>
      <c r="Z908" s="7">
        <f>IF(AND(Y908&gt;0,N908&gt;0), Y908/N908, "")</f>
        <v/>
      </c>
      <c r="AA908" s="7">
        <f>IF(AND(Y908&gt;0,N908&gt;0), N908/(Y908/12), "")</f>
        <v/>
      </c>
      <c r="AB908" s="5">
        <f>IF(N908&gt;0, MAX(N908-S908, 0), "")</f>
        <v/>
      </c>
      <c r="AC908" s="5">
        <f>IF(S908&gt;0, MAX(S908-T908, 0), "")</f>
        <v/>
      </c>
      <c r="AD908">
        <f>IF(V908="", "", IF(V908&gt;1, "Dépassement", IF(V908&gt;=0.9, "À surveiller", "OK")))</f>
        <v/>
      </c>
    </row>
    <row r="909">
      <c r="I909" s="4" t="n"/>
      <c r="J909" s="4" t="n"/>
      <c r="K909" s="4" t="n"/>
      <c r="L909" s="5" t="n"/>
      <c r="M909" s="5" t="n"/>
      <c r="N909" s="5">
        <f>IF(SUM(L909:M909)&gt;0, SUM(L909:M909), "")</f>
        <v/>
      </c>
      <c r="O909" s="5">
        <f>IF(A909&lt;&gt;"", SUMIFS(Dépenses!$K:$K, Dépenses!$B:$B, A909, Dépenses!$C:$C, "CAPEX"), "")</f>
        <v/>
      </c>
      <c r="P909" s="5">
        <f>IF(A909&lt;&gt;"", SUMIFS(Dépenses!$K:$K, Dépenses!$B:$B, A909, Dépenses!$C:$C, "CAPEX", Dépenses!$L:$L, "Payé"), "")</f>
        <v/>
      </c>
      <c r="Q909" s="5">
        <f>IF(A909&lt;&gt;"", SUMIFS(Dépenses!$K:$K, Dépenses!$B:$B, A909, Dépenses!$C:$C, "OPEX"), "")</f>
        <v/>
      </c>
      <c r="R909" s="5">
        <f>IF(A909&lt;&gt;"", SUMIFS(Dépenses!$K:$K, Dépenses!$B:$B, A909, Dépenses!$C:$C, "OPEX", Dépenses!$L:$L, "Payé"), "")</f>
        <v/>
      </c>
      <c r="S909" s="5">
        <f>IF(SUM(O909,Q909)&gt;0, SUM(O909,Q909), "")</f>
        <v/>
      </c>
      <c r="T909" s="5">
        <f>IF(SUM(P909,R909)&gt;0, SUM(P909,R909), "")</f>
        <v/>
      </c>
      <c r="U909" s="5">
        <f>IF(N909&gt;0, S909-N909, "")</f>
        <v/>
      </c>
      <c r="V909" s="6">
        <f>IF(N909&gt;0, S909/N909, "")</f>
        <v/>
      </c>
      <c r="Y909" s="5" t="n"/>
      <c r="Z909" s="7">
        <f>IF(AND(Y909&gt;0,N909&gt;0), Y909/N909, "")</f>
        <v/>
      </c>
      <c r="AA909" s="7">
        <f>IF(AND(Y909&gt;0,N909&gt;0), N909/(Y909/12), "")</f>
        <v/>
      </c>
      <c r="AB909" s="5">
        <f>IF(N909&gt;0, MAX(N909-S909, 0), "")</f>
        <v/>
      </c>
      <c r="AC909" s="5">
        <f>IF(S909&gt;0, MAX(S909-T909, 0), "")</f>
        <v/>
      </c>
      <c r="AD909">
        <f>IF(V909="", "", IF(V909&gt;1, "Dépassement", IF(V909&gt;=0.9, "À surveiller", "OK")))</f>
        <v/>
      </c>
    </row>
    <row r="910">
      <c r="I910" s="4" t="n"/>
      <c r="J910" s="4" t="n"/>
      <c r="K910" s="4" t="n"/>
      <c r="L910" s="5" t="n"/>
      <c r="M910" s="5" t="n"/>
      <c r="N910" s="5">
        <f>IF(SUM(L910:M910)&gt;0, SUM(L910:M910), "")</f>
        <v/>
      </c>
      <c r="O910" s="5">
        <f>IF(A910&lt;&gt;"", SUMIFS(Dépenses!$K:$K, Dépenses!$B:$B, A910, Dépenses!$C:$C, "CAPEX"), "")</f>
        <v/>
      </c>
      <c r="P910" s="5">
        <f>IF(A910&lt;&gt;"", SUMIFS(Dépenses!$K:$K, Dépenses!$B:$B, A910, Dépenses!$C:$C, "CAPEX", Dépenses!$L:$L, "Payé"), "")</f>
        <v/>
      </c>
      <c r="Q910" s="5">
        <f>IF(A910&lt;&gt;"", SUMIFS(Dépenses!$K:$K, Dépenses!$B:$B, A910, Dépenses!$C:$C, "OPEX"), "")</f>
        <v/>
      </c>
      <c r="R910" s="5">
        <f>IF(A910&lt;&gt;"", SUMIFS(Dépenses!$K:$K, Dépenses!$B:$B, A910, Dépenses!$C:$C, "OPEX", Dépenses!$L:$L, "Payé"), "")</f>
        <v/>
      </c>
      <c r="S910" s="5">
        <f>IF(SUM(O910,Q910)&gt;0, SUM(O910,Q910), "")</f>
        <v/>
      </c>
      <c r="T910" s="5">
        <f>IF(SUM(P910,R910)&gt;0, SUM(P910,R910), "")</f>
        <v/>
      </c>
      <c r="U910" s="5">
        <f>IF(N910&gt;0, S910-N910, "")</f>
        <v/>
      </c>
      <c r="V910" s="6">
        <f>IF(N910&gt;0, S910/N910, "")</f>
        <v/>
      </c>
      <c r="Y910" s="5" t="n"/>
      <c r="Z910" s="7">
        <f>IF(AND(Y910&gt;0,N910&gt;0), Y910/N910, "")</f>
        <v/>
      </c>
      <c r="AA910" s="7">
        <f>IF(AND(Y910&gt;0,N910&gt;0), N910/(Y910/12), "")</f>
        <v/>
      </c>
      <c r="AB910" s="5">
        <f>IF(N910&gt;0, MAX(N910-S910, 0), "")</f>
        <v/>
      </c>
      <c r="AC910" s="5">
        <f>IF(S910&gt;0, MAX(S910-T910, 0), "")</f>
        <v/>
      </c>
      <c r="AD910">
        <f>IF(V910="", "", IF(V910&gt;1, "Dépassement", IF(V910&gt;=0.9, "À surveiller", "OK")))</f>
        <v/>
      </c>
    </row>
    <row r="911">
      <c r="I911" s="4" t="n"/>
      <c r="J911" s="4" t="n"/>
      <c r="K911" s="4" t="n"/>
      <c r="L911" s="5" t="n"/>
      <c r="M911" s="5" t="n"/>
      <c r="N911" s="5">
        <f>IF(SUM(L911:M911)&gt;0, SUM(L911:M911), "")</f>
        <v/>
      </c>
      <c r="O911" s="5">
        <f>IF(A911&lt;&gt;"", SUMIFS(Dépenses!$K:$K, Dépenses!$B:$B, A911, Dépenses!$C:$C, "CAPEX"), "")</f>
        <v/>
      </c>
      <c r="P911" s="5">
        <f>IF(A911&lt;&gt;"", SUMIFS(Dépenses!$K:$K, Dépenses!$B:$B, A911, Dépenses!$C:$C, "CAPEX", Dépenses!$L:$L, "Payé"), "")</f>
        <v/>
      </c>
      <c r="Q911" s="5">
        <f>IF(A911&lt;&gt;"", SUMIFS(Dépenses!$K:$K, Dépenses!$B:$B, A911, Dépenses!$C:$C, "OPEX"), "")</f>
        <v/>
      </c>
      <c r="R911" s="5">
        <f>IF(A911&lt;&gt;"", SUMIFS(Dépenses!$K:$K, Dépenses!$B:$B, A911, Dépenses!$C:$C, "OPEX", Dépenses!$L:$L, "Payé"), "")</f>
        <v/>
      </c>
      <c r="S911" s="5">
        <f>IF(SUM(O911,Q911)&gt;0, SUM(O911,Q911), "")</f>
        <v/>
      </c>
      <c r="T911" s="5">
        <f>IF(SUM(P911,R911)&gt;0, SUM(P911,R911), "")</f>
        <v/>
      </c>
      <c r="U911" s="5">
        <f>IF(N911&gt;0, S911-N911, "")</f>
        <v/>
      </c>
      <c r="V911" s="6">
        <f>IF(N911&gt;0, S911/N911, "")</f>
        <v/>
      </c>
      <c r="Y911" s="5" t="n"/>
      <c r="Z911" s="7">
        <f>IF(AND(Y911&gt;0,N911&gt;0), Y911/N911, "")</f>
        <v/>
      </c>
      <c r="AA911" s="7">
        <f>IF(AND(Y911&gt;0,N911&gt;0), N911/(Y911/12), "")</f>
        <v/>
      </c>
      <c r="AB911" s="5">
        <f>IF(N911&gt;0, MAX(N911-S911, 0), "")</f>
        <v/>
      </c>
      <c r="AC911" s="5">
        <f>IF(S911&gt;0, MAX(S911-T911, 0), "")</f>
        <v/>
      </c>
      <c r="AD911">
        <f>IF(V911="", "", IF(V911&gt;1, "Dépassement", IF(V911&gt;=0.9, "À surveiller", "OK")))</f>
        <v/>
      </c>
    </row>
    <row r="912">
      <c r="I912" s="4" t="n"/>
      <c r="J912" s="4" t="n"/>
      <c r="K912" s="4" t="n"/>
      <c r="L912" s="5" t="n"/>
      <c r="M912" s="5" t="n"/>
      <c r="N912" s="5">
        <f>IF(SUM(L912:M912)&gt;0, SUM(L912:M912), "")</f>
        <v/>
      </c>
      <c r="O912" s="5">
        <f>IF(A912&lt;&gt;"", SUMIFS(Dépenses!$K:$K, Dépenses!$B:$B, A912, Dépenses!$C:$C, "CAPEX"), "")</f>
        <v/>
      </c>
      <c r="P912" s="5">
        <f>IF(A912&lt;&gt;"", SUMIFS(Dépenses!$K:$K, Dépenses!$B:$B, A912, Dépenses!$C:$C, "CAPEX", Dépenses!$L:$L, "Payé"), "")</f>
        <v/>
      </c>
      <c r="Q912" s="5">
        <f>IF(A912&lt;&gt;"", SUMIFS(Dépenses!$K:$K, Dépenses!$B:$B, A912, Dépenses!$C:$C, "OPEX"), "")</f>
        <v/>
      </c>
      <c r="R912" s="5">
        <f>IF(A912&lt;&gt;"", SUMIFS(Dépenses!$K:$K, Dépenses!$B:$B, A912, Dépenses!$C:$C, "OPEX", Dépenses!$L:$L, "Payé"), "")</f>
        <v/>
      </c>
      <c r="S912" s="5">
        <f>IF(SUM(O912,Q912)&gt;0, SUM(O912,Q912), "")</f>
        <v/>
      </c>
      <c r="T912" s="5">
        <f>IF(SUM(P912,R912)&gt;0, SUM(P912,R912), "")</f>
        <v/>
      </c>
      <c r="U912" s="5">
        <f>IF(N912&gt;0, S912-N912, "")</f>
        <v/>
      </c>
      <c r="V912" s="6">
        <f>IF(N912&gt;0, S912/N912, "")</f>
        <v/>
      </c>
      <c r="Y912" s="5" t="n"/>
      <c r="Z912" s="7">
        <f>IF(AND(Y912&gt;0,N912&gt;0), Y912/N912, "")</f>
        <v/>
      </c>
      <c r="AA912" s="7">
        <f>IF(AND(Y912&gt;0,N912&gt;0), N912/(Y912/12), "")</f>
        <v/>
      </c>
      <c r="AB912" s="5">
        <f>IF(N912&gt;0, MAX(N912-S912, 0), "")</f>
        <v/>
      </c>
      <c r="AC912" s="5">
        <f>IF(S912&gt;0, MAX(S912-T912, 0), "")</f>
        <v/>
      </c>
      <c r="AD912">
        <f>IF(V912="", "", IF(V912&gt;1, "Dépassement", IF(V912&gt;=0.9, "À surveiller", "OK")))</f>
        <v/>
      </c>
    </row>
    <row r="913">
      <c r="I913" s="4" t="n"/>
      <c r="J913" s="4" t="n"/>
      <c r="K913" s="4" t="n"/>
      <c r="L913" s="5" t="n"/>
      <c r="M913" s="5" t="n"/>
      <c r="N913" s="5">
        <f>IF(SUM(L913:M913)&gt;0, SUM(L913:M913), "")</f>
        <v/>
      </c>
      <c r="O913" s="5">
        <f>IF(A913&lt;&gt;"", SUMIFS(Dépenses!$K:$K, Dépenses!$B:$B, A913, Dépenses!$C:$C, "CAPEX"), "")</f>
        <v/>
      </c>
      <c r="P913" s="5">
        <f>IF(A913&lt;&gt;"", SUMIFS(Dépenses!$K:$K, Dépenses!$B:$B, A913, Dépenses!$C:$C, "CAPEX", Dépenses!$L:$L, "Payé"), "")</f>
        <v/>
      </c>
      <c r="Q913" s="5">
        <f>IF(A913&lt;&gt;"", SUMIFS(Dépenses!$K:$K, Dépenses!$B:$B, A913, Dépenses!$C:$C, "OPEX"), "")</f>
        <v/>
      </c>
      <c r="R913" s="5">
        <f>IF(A913&lt;&gt;"", SUMIFS(Dépenses!$K:$K, Dépenses!$B:$B, A913, Dépenses!$C:$C, "OPEX", Dépenses!$L:$L, "Payé"), "")</f>
        <v/>
      </c>
      <c r="S913" s="5">
        <f>IF(SUM(O913,Q913)&gt;0, SUM(O913,Q913), "")</f>
        <v/>
      </c>
      <c r="T913" s="5">
        <f>IF(SUM(P913,R913)&gt;0, SUM(P913,R913), "")</f>
        <v/>
      </c>
      <c r="U913" s="5">
        <f>IF(N913&gt;0, S913-N913, "")</f>
        <v/>
      </c>
      <c r="V913" s="6">
        <f>IF(N913&gt;0, S913/N913, "")</f>
        <v/>
      </c>
      <c r="Y913" s="5" t="n"/>
      <c r="Z913" s="7">
        <f>IF(AND(Y913&gt;0,N913&gt;0), Y913/N913, "")</f>
        <v/>
      </c>
      <c r="AA913" s="7">
        <f>IF(AND(Y913&gt;0,N913&gt;0), N913/(Y913/12), "")</f>
        <v/>
      </c>
      <c r="AB913" s="5">
        <f>IF(N913&gt;0, MAX(N913-S913, 0), "")</f>
        <v/>
      </c>
      <c r="AC913" s="5">
        <f>IF(S913&gt;0, MAX(S913-T913, 0), "")</f>
        <v/>
      </c>
      <c r="AD913">
        <f>IF(V913="", "", IF(V913&gt;1, "Dépassement", IF(V913&gt;=0.9, "À surveiller", "OK")))</f>
        <v/>
      </c>
    </row>
    <row r="914">
      <c r="I914" s="4" t="n"/>
      <c r="J914" s="4" t="n"/>
      <c r="K914" s="4" t="n"/>
      <c r="L914" s="5" t="n"/>
      <c r="M914" s="5" t="n"/>
      <c r="N914" s="5">
        <f>IF(SUM(L914:M914)&gt;0, SUM(L914:M914), "")</f>
        <v/>
      </c>
      <c r="O914" s="5">
        <f>IF(A914&lt;&gt;"", SUMIFS(Dépenses!$K:$K, Dépenses!$B:$B, A914, Dépenses!$C:$C, "CAPEX"), "")</f>
        <v/>
      </c>
      <c r="P914" s="5">
        <f>IF(A914&lt;&gt;"", SUMIFS(Dépenses!$K:$K, Dépenses!$B:$B, A914, Dépenses!$C:$C, "CAPEX", Dépenses!$L:$L, "Payé"), "")</f>
        <v/>
      </c>
      <c r="Q914" s="5">
        <f>IF(A914&lt;&gt;"", SUMIFS(Dépenses!$K:$K, Dépenses!$B:$B, A914, Dépenses!$C:$C, "OPEX"), "")</f>
        <v/>
      </c>
      <c r="R914" s="5">
        <f>IF(A914&lt;&gt;"", SUMIFS(Dépenses!$K:$K, Dépenses!$B:$B, A914, Dépenses!$C:$C, "OPEX", Dépenses!$L:$L, "Payé"), "")</f>
        <v/>
      </c>
      <c r="S914" s="5">
        <f>IF(SUM(O914,Q914)&gt;0, SUM(O914,Q914), "")</f>
        <v/>
      </c>
      <c r="T914" s="5">
        <f>IF(SUM(P914,R914)&gt;0, SUM(P914,R914), "")</f>
        <v/>
      </c>
      <c r="U914" s="5">
        <f>IF(N914&gt;0, S914-N914, "")</f>
        <v/>
      </c>
      <c r="V914" s="6">
        <f>IF(N914&gt;0, S914/N914, "")</f>
        <v/>
      </c>
      <c r="Y914" s="5" t="n"/>
      <c r="Z914" s="7">
        <f>IF(AND(Y914&gt;0,N914&gt;0), Y914/N914, "")</f>
        <v/>
      </c>
      <c r="AA914" s="7">
        <f>IF(AND(Y914&gt;0,N914&gt;0), N914/(Y914/12), "")</f>
        <v/>
      </c>
      <c r="AB914" s="5">
        <f>IF(N914&gt;0, MAX(N914-S914, 0), "")</f>
        <v/>
      </c>
      <c r="AC914" s="5">
        <f>IF(S914&gt;0, MAX(S914-T914, 0), "")</f>
        <v/>
      </c>
      <c r="AD914">
        <f>IF(V914="", "", IF(V914&gt;1, "Dépassement", IF(V914&gt;=0.9, "À surveiller", "OK")))</f>
        <v/>
      </c>
    </row>
    <row r="915">
      <c r="I915" s="4" t="n"/>
      <c r="J915" s="4" t="n"/>
      <c r="K915" s="4" t="n"/>
      <c r="L915" s="5" t="n"/>
      <c r="M915" s="5" t="n"/>
      <c r="N915" s="5">
        <f>IF(SUM(L915:M915)&gt;0, SUM(L915:M915), "")</f>
        <v/>
      </c>
      <c r="O915" s="5">
        <f>IF(A915&lt;&gt;"", SUMIFS(Dépenses!$K:$K, Dépenses!$B:$B, A915, Dépenses!$C:$C, "CAPEX"), "")</f>
        <v/>
      </c>
      <c r="P915" s="5">
        <f>IF(A915&lt;&gt;"", SUMIFS(Dépenses!$K:$K, Dépenses!$B:$B, A915, Dépenses!$C:$C, "CAPEX", Dépenses!$L:$L, "Payé"), "")</f>
        <v/>
      </c>
      <c r="Q915" s="5">
        <f>IF(A915&lt;&gt;"", SUMIFS(Dépenses!$K:$K, Dépenses!$B:$B, A915, Dépenses!$C:$C, "OPEX"), "")</f>
        <v/>
      </c>
      <c r="R915" s="5">
        <f>IF(A915&lt;&gt;"", SUMIFS(Dépenses!$K:$K, Dépenses!$B:$B, A915, Dépenses!$C:$C, "OPEX", Dépenses!$L:$L, "Payé"), "")</f>
        <v/>
      </c>
      <c r="S915" s="5">
        <f>IF(SUM(O915,Q915)&gt;0, SUM(O915,Q915), "")</f>
        <v/>
      </c>
      <c r="T915" s="5">
        <f>IF(SUM(P915,R915)&gt;0, SUM(P915,R915), "")</f>
        <v/>
      </c>
      <c r="U915" s="5">
        <f>IF(N915&gt;0, S915-N915, "")</f>
        <v/>
      </c>
      <c r="V915" s="6">
        <f>IF(N915&gt;0, S915/N915, "")</f>
        <v/>
      </c>
      <c r="Y915" s="5" t="n"/>
      <c r="Z915" s="7">
        <f>IF(AND(Y915&gt;0,N915&gt;0), Y915/N915, "")</f>
        <v/>
      </c>
      <c r="AA915" s="7">
        <f>IF(AND(Y915&gt;0,N915&gt;0), N915/(Y915/12), "")</f>
        <v/>
      </c>
      <c r="AB915" s="5">
        <f>IF(N915&gt;0, MAX(N915-S915, 0), "")</f>
        <v/>
      </c>
      <c r="AC915" s="5">
        <f>IF(S915&gt;0, MAX(S915-T915, 0), "")</f>
        <v/>
      </c>
      <c r="AD915">
        <f>IF(V915="", "", IF(V915&gt;1, "Dépassement", IF(V915&gt;=0.9, "À surveiller", "OK")))</f>
        <v/>
      </c>
    </row>
    <row r="916">
      <c r="I916" s="4" t="n"/>
      <c r="J916" s="4" t="n"/>
      <c r="K916" s="4" t="n"/>
      <c r="L916" s="5" t="n"/>
      <c r="M916" s="5" t="n"/>
      <c r="N916" s="5">
        <f>IF(SUM(L916:M916)&gt;0, SUM(L916:M916), "")</f>
        <v/>
      </c>
      <c r="O916" s="5">
        <f>IF(A916&lt;&gt;"", SUMIFS(Dépenses!$K:$K, Dépenses!$B:$B, A916, Dépenses!$C:$C, "CAPEX"), "")</f>
        <v/>
      </c>
      <c r="P916" s="5">
        <f>IF(A916&lt;&gt;"", SUMIFS(Dépenses!$K:$K, Dépenses!$B:$B, A916, Dépenses!$C:$C, "CAPEX", Dépenses!$L:$L, "Payé"), "")</f>
        <v/>
      </c>
      <c r="Q916" s="5">
        <f>IF(A916&lt;&gt;"", SUMIFS(Dépenses!$K:$K, Dépenses!$B:$B, A916, Dépenses!$C:$C, "OPEX"), "")</f>
        <v/>
      </c>
      <c r="R916" s="5">
        <f>IF(A916&lt;&gt;"", SUMIFS(Dépenses!$K:$K, Dépenses!$B:$B, A916, Dépenses!$C:$C, "OPEX", Dépenses!$L:$L, "Payé"), "")</f>
        <v/>
      </c>
      <c r="S916" s="5">
        <f>IF(SUM(O916,Q916)&gt;0, SUM(O916,Q916), "")</f>
        <v/>
      </c>
      <c r="T916" s="5">
        <f>IF(SUM(P916,R916)&gt;0, SUM(P916,R916), "")</f>
        <v/>
      </c>
      <c r="U916" s="5">
        <f>IF(N916&gt;0, S916-N916, "")</f>
        <v/>
      </c>
      <c r="V916" s="6">
        <f>IF(N916&gt;0, S916/N916, "")</f>
        <v/>
      </c>
      <c r="Y916" s="5" t="n"/>
      <c r="Z916" s="7">
        <f>IF(AND(Y916&gt;0,N916&gt;0), Y916/N916, "")</f>
        <v/>
      </c>
      <c r="AA916" s="7">
        <f>IF(AND(Y916&gt;0,N916&gt;0), N916/(Y916/12), "")</f>
        <v/>
      </c>
      <c r="AB916" s="5">
        <f>IF(N916&gt;0, MAX(N916-S916, 0), "")</f>
        <v/>
      </c>
      <c r="AC916" s="5">
        <f>IF(S916&gt;0, MAX(S916-T916, 0), "")</f>
        <v/>
      </c>
      <c r="AD916">
        <f>IF(V916="", "", IF(V916&gt;1, "Dépassement", IF(V916&gt;=0.9, "À surveiller", "OK")))</f>
        <v/>
      </c>
    </row>
    <row r="917">
      <c r="I917" s="4" t="n"/>
      <c r="J917" s="4" t="n"/>
      <c r="K917" s="4" t="n"/>
      <c r="L917" s="5" t="n"/>
      <c r="M917" s="5" t="n"/>
      <c r="N917" s="5">
        <f>IF(SUM(L917:M917)&gt;0, SUM(L917:M917), "")</f>
        <v/>
      </c>
      <c r="O917" s="5">
        <f>IF(A917&lt;&gt;"", SUMIFS(Dépenses!$K:$K, Dépenses!$B:$B, A917, Dépenses!$C:$C, "CAPEX"), "")</f>
        <v/>
      </c>
      <c r="P917" s="5">
        <f>IF(A917&lt;&gt;"", SUMIFS(Dépenses!$K:$K, Dépenses!$B:$B, A917, Dépenses!$C:$C, "CAPEX", Dépenses!$L:$L, "Payé"), "")</f>
        <v/>
      </c>
      <c r="Q917" s="5">
        <f>IF(A917&lt;&gt;"", SUMIFS(Dépenses!$K:$K, Dépenses!$B:$B, A917, Dépenses!$C:$C, "OPEX"), "")</f>
        <v/>
      </c>
      <c r="R917" s="5">
        <f>IF(A917&lt;&gt;"", SUMIFS(Dépenses!$K:$K, Dépenses!$B:$B, A917, Dépenses!$C:$C, "OPEX", Dépenses!$L:$L, "Payé"), "")</f>
        <v/>
      </c>
      <c r="S917" s="5">
        <f>IF(SUM(O917,Q917)&gt;0, SUM(O917,Q917), "")</f>
        <v/>
      </c>
      <c r="T917" s="5">
        <f>IF(SUM(P917,R917)&gt;0, SUM(P917,R917), "")</f>
        <v/>
      </c>
      <c r="U917" s="5">
        <f>IF(N917&gt;0, S917-N917, "")</f>
        <v/>
      </c>
      <c r="V917" s="6">
        <f>IF(N917&gt;0, S917/N917, "")</f>
        <v/>
      </c>
      <c r="Y917" s="5" t="n"/>
      <c r="Z917" s="7">
        <f>IF(AND(Y917&gt;0,N917&gt;0), Y917/N917, "")</f>
        <v/>
      </c>
      <c r="AA917" s="7">
        <f>IF(AND(Y917&gt;0,N917&gt;0), N917/(Y917/12), "")</f>
        <v/>
      </c>
      <c r="AB917" s="5">
        <f>IF(N917&gt;0, MAX(N917-S917, 0), "")</f>
        <v/>
      </c>
      <c r="AC917" s="5">
        <f>IF(S917&gt;0, MAX(S917-T917, 0), "")</f>
        <v/>
      </c>
      <c r="AD917">
        <f>IF(V917="", "", IF(V917&gt;1, "Dépassement", IF(V917&gt;=0.9, "À surveiller", "OK")))</f>
        <v/>
      </c>
    </row>
    <row r="918">
      <c r="I918" s="4" t="n"/>
      <c r="J918" s="4" t="n"/>
      <c r="K918" s="4" t="n"/>
      <c r="L918" s="5" t="n"/>
      <c r="M918" s="5" t="n"/>
      <c r="N918" s="5">
        <f>IF(SUM(L918:M918)&gt;0, SUM(L918:M918), "")</f>
        <v/>
      </c>
      <c r="O918" s="5">
        <f>IF(A918&lt;&gt;"", SUMIFS(Dépenses!$K:$K, Dépenses!$B:$B, A918, Dépenses!$C:$C, "CAPEX"), "")</f>
        <v/>
      </c>
      <c r="P918" s="5">
        <f>IF(A918&lt;&gt;"", SUMIFS(Dépenses!$K:$K, Dépenses!$B:$B, A918, Dépenses!$C:$C, "CAPEX", Dépenses!$L:$L, "Payé"), "")</f>
        <v/>
      </c>
      <c r="Q918" s="5">
        <f>IF(A918&lt;&gt;"", SUMIFS(Dépenses!$K:$K, Dépenses!$B:$B, A918, Dépenses!$C:$C, "OPEX"), "")</f>
        <v/>
      </c>
      <c r="R918" s="5">
        <f>IF(A918&lt;&gt;"", SUMIFS(Dépenses!$K:$K, Dépenses!$B:$B, A918, Dépenses!$C:$C, "OPEX", Dépenses!$L:$L, "Payé"), "")</f>
        <v/>
      </c>
      <c r="S918" s="5">
        <f>IF(SUM(O918,Q918)&gt;0, SUM(O918,Q918), "")</f>
        <v/>
      </c>
      <c r="T918" s="5">
        <f>IF(SUM(P918,R918)&gt;0, SUM(P918,R918), "")</f>
        <v/>
      </c>
      <c r="U918" s="5">
        <f>IF(N918&gt;0, S918-N918, "")</f>
        <v/>
      </c>
      <c r="V918" s="6">
        <f>IF(N918&gt;0, S918/N918, "")</f>
        <v/>
      </c>
      <c r="Y918" s="5" t="n"/>
      <c r="Z918" s="7">
        <f>IF(AND(Y918&gt;0,N918&gt;0), Y918/N918, "")</f>
        <v/>
      </c>
      <c r="AA918" s="7">
        <f>IF(AND(Y918&gt;0,N918&gt;0), N918/(Y918/12), "")</f>
        <v/>
      </c>
      <c r="AB918" s="5">
        <f>IF(N918&gt;0, MAX(N918-S918, 0), "")</f>
        <v/>
      </c>
      <c r="AC918" s="5">
        <f>IF(S918&gt;0, MAX(S918-T918, 0), "")</f>
        <v/>
      </c>
      <c r="AD918">
        <f>IF(V918="", "", IF(V918&gt;1, "Dépassement", IF(V918&gt;=0.9, "À surveiller", "OK")))</f>
        <v/>
      </c>
    </row>
    <row r="919">
      <c r="I919" s="4" t="n"/>
      <c r="J919" s="4" t="n"/>
      <c r="K919" s="4" t="n"/>
      <c r="L919" s="5" t="n"/>
      <c r="M919" s="5" t="n"/>
      <c r="N919" s="5">
        <f>IF(SUM(L919:M919)&gt;0, SUM(L919:M919), "")</f>
        <v/>
      </c>
      <c r="O919" s="5">
        <f>IF(A919&lt;&gt;"", SUMIFS(Dépenses!$K:$K, Dépenses!$B:$B, A919, Dépenses!$C:$C, "CAPEX"), "")</f>
        <v/>
      </c>
      <c r="P919" s="5">
        <f>IF(A919&lt;&gt;"", SUMIFS(Dépenses!$K:$K, Dépenses!$B:$B, A919, Dépenses!$C:$C, "CAPEX", Dépenses!$L:$L, "Payé"), "")</f>
        <v/>
      </c>
      <c r="Q919" s="5">
        <f>IF(A919&lt;&gt;"", SUMIFS(Dépenses!$K:$K, Dépenses!$B:$B, A919, Dépenses!$C:$C, "OPEX"), "")</f>
        <v/>
      </c>
      <c r="R919" s="5">
        <f>IF(A919&lt;&gt;"", SUMIFS(Dépenses!$K:$K, Dépenses!$B:$B, A919, Dépenses!$C:$C, "OPEX", Dépenses!$L:$L, "Payé"), "")</f>
        <v/>
      </c>
      <c r="S919" s="5">
        <f>IF(SUM(O919,Q919)&gt;0, SUM(O919,Q919), "")</f>
        <v/>
      </c>
      <c r="T919" s="5">
        <f>IF(SUM(P919,R919)&gt;0, SUM(P919,R919), "")</f>
        <v/>
      </c>
      <c r="U919" s="5">
        <f>IF(N919&gt;0, S919-N919, "")</f>
        <v/>
      </c>
      <c r="V919" s="6">
        <f>IF(N919&gt;0, S919/N919, "")</f>
        <v/>
      </c>
      <c r="Y919" s="5" t="n"/>
      <c r="Z919" s="7">
        <f>IF(AND(Y919&gt;0,N919&gt;0), Y919/N919, "")</f>
        <v/>
      </c>
      <c r="AA919" s="7">
        <f>IF(AND(Y919&gt;0,N919&gt;0), N919/(Y919/12), "")</f>
        <v/>
      </c>
      <c r="AB919" s="5">
        <f>IF(N919&gt;0, MAX(N919-S919, 0), "")</f>
        <v/>
      </c>
      <c r="AC919" s="5">
        <f>IF(S919&gt;0, MAX(S919-T919, 0), "")</f>
        <v/>
      </c>
      <c r="AD919">
        <f>IF(V919="", "", IF(V919&gt;1, "Dépassement", IF(V919&gt;=0.9, "À surveiller", "OK")))</f>
        <v/>
      </c>
    </row>
    <row r="920">
      <c r="I920" s="4" t="n"/>
      <c r="J920" s="4" t="n"/>
      <c r="K920" s="4" t="n"/>
      <c r="L920" s="5" t="n"/>
      <c r="M920" s="5" t="n"/>
      <c r="N920" s="5">
        <f>IF(SUM(L920:M920)&gt;0, SUM(L920:M920), "")</f>
        <v/>
      </c>
      <c r="O920" s="5">
        <f>IF(A920&lt;&gt;"", SUMIFS(Dépenses!$K:$K, Dépenses!$B:$B, A920, Dépenses!$C:$C, "CAPEX"), "")</f>
        <v/>
      </c>
      <c r="P920" s="5">
        <f>IF(A920&lt;&gt;"", SUMIFS(Dépenses!$K:$K, Dépenses!$B:$B, A920, Dépenses!$C:$C, "CAPEX", Dépenses!$L:$L, "Payé"), "")</f>
        <v/>
      </c>
      <c r="Q920" s="5">
        <f>IF(A920&lt;&gt;"", SUMIFS(Dépenses!$K:$K, Dépenses!$B:$B, A920, Dépenses!$C:$C, "OPEX"), "")</f>
        <v/>
      </c>
      <c r="R920" s="5">
        <f>IF(A920&lt;&gt;"", SUMIFS(Dépenses!$K:$K, Dépenses!$B:$B, A920, Dépenses!$C:$C, "OPEX", Dépenses!$L:$L, "Payé"), "")</f>
        <v/>
      </c>
      <c r="S920" s="5">
        <f>IF(SUM(O920,Q920)&gt;0, SUM(O920,Q920), "")</f>
        <v/>
      </c>
      <c r="T920" s="5">
        <f>IF(SUM(P920,R920)&gt;0, SUM(P920,R920), "")</f>
        <v/>
      </c>
      <c r="U920" s="5">
        <f>IF(N920&gt;0, S920-N920, "")</f>
        <v/>
      </c>
      <c r="V920" s="6">
        <f>IF(N920&gt;0, S920/N920, "")</f>
        <v/>
      </c>
      <c r="Y920" s="5" t="n"/>
      <c r="Z920" s="7">
        <f>IF(AND(Y920&gt;0,N920&gt;0), Y920/N920, "")</f>
        <v/>
      </c>
      <c r="AA920" s="7">
        <f>IF(AND(Y920&gt;0,N920&gt;0), N920/(Y920/12), "")</f>
        <v/>
      </c>
      <c r="AB920" s="5">
        <f>IF(N920&gt;0, MAX(N920-S920, 0), "")</f>
        <v/>
      </c>
      <c r="AC920" s="5">
        <f>IF(S920&gt;0, MAX(S920-T920, 0), "")</f>
        <v/>
      </c>
      <c r="AD920">
        <f>IF(V920="", "", IF(V920&gt;1, "Dépassement", IF(V920&gt;=0.9, "À surveiller", "OK")))</f>
        <v/>
      </c>
    </row>
    <row r="921">
      <c r="I921" s="4" t="n"/>
      <c r="J921" s="4" t="n"/>
      <c r="K921" s="4" t="n"/>
      <c r="L921" s="5" t="n"/>
      <c r="M921" s="5" t="n"/>
      <c r="N921" s="5">
        <f>IF(SUM(L921:M921)&gt;0, SUM(L921:M921), "")</f>
        <v/>
      </c>
      <c r="O921" s="5">
        <f>IF(A921&lt;&gt;"", SUMIFS(Dépenses!$K:$K, Dépenses!$B:$B, A921, Dépenses!$C:$C, "CAPEX"), "")</f>
        <v/>
      </c>
      <c r="P921" s="5">
        <f>IF(A921&lt;&gt;"", SUMIFS(Dépenses!$K:$K, Dépenses!$B:$B, A921, Dépenses!$C:$C, "CAPEX", Dépenses!$L:$L, "Payé"), "")</f>
        <v/>
      </c>
      <c r="Q921" s="5">
        <f>IF(A921&lt;&gt;"", SUMIFS(Dépenses!$K:$K, Dépenses!$B:$B, A921, Dépenses!$C:$C, "OPEX"), "")</f>
        <v/>
      </c>
      <c r="R921" s="5">
        <f>IF(A921&lt;&gt;"", SUMIFS(Dépenses!$K:$K, Dépenses!$B:$B, A921, Dépenses!$C:$C, "OPEX", Dépenses!$L:$L, "Payé"), "")</f>
        <v/>
      </c>
      <c r="S921" s="5">
        <f>IF(SUM(O921,Q921)&gt;0, SUM(O921,Q921), "")</f>
        <v/>
      </c>
      <c r="T921" s="5">
        <f>IF(SUM(P921,R921)&gt;0, SUM(P921,R921), "")</f>
        <v/>
      </c>
      <c r="U921" s="5">
        <f>IF(N921&gt;0, S921-N921, "")</f>
        <v/>
      </c>
      <c r="V921" s="6">
        <f>IF(N921&gt;0, S921/N921, "")</f>
        <v/>
      </c>
      <c r="Y921" s="5" t="n"/>
      <c r="Z921" s="7">
        <f>IF(AND(Y921&gt;0,N921&gt;0), Y921/N921, "")</f>
        <v/>
      </c>
      <c r="AA921" s="7">
        <f>IF(AND(Y921&gt;0,N921&gt;0), N921/(Y921/12), "")</f>
        <v/>
      </c>
      <c r="AB921" s="5">
        <f>IF(N921&gt;0, MAX(N921-S921, 0), "")</f>
        <v/>
      </c>
      <c r="AC921" s="5">
        <f>IF(S921&gt;0, MAX(S921-T921, 0), "")</f>
        <v/>
      </c>
      <c r="AD921">
        <f>IF(V921="", "", IF(V921&gt;1, "Dépassement", IF(V921&gt;=0.9, "À surveiller", "OK")))</f>
        <v/>
      </c>
    </row>
    <row r="922">
      <c r="I922" s="4" t="n"/>
      <c r="J922" s="4" t="n"/>
      <c r="K922" s="4" t="n"/>
      <c r="L922" s="5" t="n"/>
      <c r="M922" s="5" t="n"/>
      <c r="N922" s="5">
        <f>IF(SUM(L922:M922)&gt;0, SUM(L922:M922), "")</f>
        <v/>
      </c>
      <c r="O922" s="5">
        <f>IF(A922&lt;&gt;"", SUMIFS(Dépenses!$K:$K, Dépenses!$B:$B, A922, Dépenses!$C:$C, "CAPEX"), "")</f>
        <v/>
      </c>
      <c r="P922" s="5">
        <f>IF(A922&lt;&gt;"", SUMIFS(Dépenses!$K:$K, Dépenses!$B:$B, A922, Dépenses!$C:$C, "CAPEX", Dépenses!$L:$L, "Payé"), "")</f>
        <v/>
      </c>
      <c r="Q922" s="5">
        <f>IF(A922&lt;&gt;"", SUMIFS(Dépenses!$K:$K, Dépenses!$B:$B, A922, Dépenses!$C:$C, "OPEX"), "")</f>
        <v/>
      </c>
      <c r="R922" s="5">
        <f>IF(A922&lt;&gt;"", SUMIFS(Dépenses!$K:$K, Dépenses!$B:$B, A922, Dépenses!$C:$C, "OPEX", Dépenses!$L:$L, "Payé"), "")</f>
        <v/>
      </c>
      <c r="S922" s="5">
        <f>IF(SUM(O922,Q922)&gt;0, SUM(O922,Q922), "")</f>
        <v/>
      </c>
      <c r="T922" s="5">
        <f>IF(SUM(P922,R922)&gt;0, SUM(P922,R922), "")</f>
        <v/>
      </c>
      <c r="U922" s="5">
        <f>IF(N922&gt;0, S922-N922, "")</f>
        <v/>
      </c>
      <c r="V922" s="6">
        <f>IF(N922&gt;0, S922/N922, "")</f>
        <v/>
      </c>
      <c r="Y922" s="5" t="n"/>
      <c r="Z922" s="7">
        <f>IF(AND(Y922&gt;0,N922&gt;0), Y922/N922, "")</f>
        <v/>
      </c>
      <c r="AA922" s="7">
        <f>IF(AND(Y922&gt;0,N922&gt;0), N922/(Y922/12), "")</f>
        <v/>
      </c>
      <c r="AB922" s="5">
        <f>IF(N922&gt;0, MAX(N922-S922, 0), "")</f>
        <v/>
      </c>
      <c r="AC922" s="5">
        <f>IF(S922&gt;0, MAX(S922-T922, 0), "")</f>
        <v/>
      </c>
      <c r="AD922">
        <f>IF(V922="", "", IF(V922&gt;1, "Dépassement", IF(V922&gt;=0.9, "À surveiller", "OK")))</f>
        <v/>
      </c>
    </row>
    <row r="923">
      <c r="I923" s="4" t="n"/>
      <c r="J923" s="4" t="n"/>
      <c r="K923" s="4" t="n"/>
      <c r="L923" s="5" t="n"/>
      <c r="M923" s="5" t="n"/>
      <c r="N923" s="5">
        <f>IF(SUM(L923:M923)&gt;0, SUM(L923:M923), "")</f>
        <v/>
      </c>
      <c r="O923" s="5">
        <f>IF(A923&lt;&gt;"", SUMIFS(Dépenses!$K:$K, Dépenses!$B:$B, A923, Dépenses!$C:$C, "CAPEX"), "")</f>
        <v/>
      </c>
      <c r="P923" s="5">
        <f>IF(A923&lt;&gt;"", SUMIFS(Dépenses!$K:$K, Dépenses!$B:$B, A923, Dépenses!$C:$C, "CAPEX", Dépenses!$L:$L, "Payé"), "")</f>
        <v/>
      </c>
      <c r="Q923" s="5">
        <f>IF(A923&lt;&gt;"", SUMIFS(Dépenses!$K:$K, Dépenses!$B:$B, A923, Dépenses!$C:$C, "OPEX"), "")</f>
        <v/>
      </c>
      <c r="R923" s="5">
        <f>IF(A923&lt;&gt;"", SUMIFS(Dépenses!$K:$K, Dépenses!$B:$B, A923, Dépenses!$C:$C, "OPEX", Dépenses!$L:$L, "Payé"), "")</f>
        <v/>
      </c>
      <c r="S923" s="5">
        <f>IF(SUM(O923,Q923)&gt;0, SUM(O923,Q923), "")</f>
        <v/>
      </c>
      <c r="T923" s="5">
        <f>IF(SUM(P923,R923)&gt;0, SUM(P923,R923), "")</f>
        <v/>
      </c>
      <c r="U923" s="5">
        <f>IF(N923&gt;0, S923-N923, "")</f>
        <v/>
      </c>
      <c r="V923" s="6">
        <f>IF(N923&gt;0, S923/N923, "")</f>
        <v/>
      </c>
      <c r="Y923" s="5" t="n"/>
      <c r="Z923" s="7">
        <f>IF(AND(Y923&gt;0,N923&gt;0), Y923/N923, "")</f>
        <v/>
      </c>
      <c r="AA923" s="7">
        <f>IF(AND(Y923&gt;0,N923&gt;0), N923/(Y923/12), "")</f>
        <v/>
      </c>
      <c r="AB923" s="5">
        <f>IF(N923&gt;0, MAX(N923-S923, 0), "")</f>
        <v/>
      </c>
      <c r="AC923" s="5">
        <f>IF(S923&gt;0, MAX(S923-T923, 0), "")</f>
        <v/>
      </c>
      <c r="AD923">
        <f>IF(V923="", "", IF(V923&gt;1, "Dépassement", IF(V923&gt;=0.9, "À surveiller", "OK")))</f>
        <v/>
      </c>
    </row>
    <row r="924">
      <c r="I924" s="4" t="n"/>
      <c r="J924" s="4" t="n"/>
      <c r="K924" s="4" t="n"/>
      <c r="L924" s="5" t="n"/>
      <c r="M924" s="5" t="n"/>
      <c r="N924" s="5">
        <f>IF(SUM(L924:M924)&gt;0, SUM(L924:M924), "")</f>
        <v/>
      </c>
      <c r="O924" s="5">
        <f>IF(A924&lt;&gt;"", SUMIFS(Dépenses!$K:$K, Dépenses!$B:$B, A924, Dépenses!$C:$C, "CAPEX"), "")</f>
        <v/>
      </c>
      <c r="P924" s="5">
        <f>IF(A924&lt;&gt;"", SUMIFS(Dépenses!$K:$K, Dépenses!$B:$B, A924, Dépenses!$C:$C, "CAPEX", Dépenses!$L:$L, "Payé"), "")</f>
        <v/>
      </c>
      <c r="Q924" s="5">
        <f>IF(A924&lt;&gt;"", SUMIFS(Dépenses!$K:$K, Dépenses!$B:$B, A924, Dépenses!$C:$C, "OPEX"), "")</f>
        <v/>
      </c>
      <c r="R924" s="5">
        <f>IF(A924&lt;&gt;"", SUMIFS(Dépenses!$K:$K, Dépenses!$B:$B, A924, Dépenses!$C:$C, "OPEX", Dépenses!$L:$L, "Payé"), "")</f>
        <v/>
      </c>
      <c r="S924" s="5">
        <f>IF(SUM(O924,Q924)&gt;0, SUM(O924,Q924), "")</f>
        <v/>
      </c>
      <c r="T924" s="5">
        <f>IF(SUM(P924,R924)&gt;0, SUM(P924,R924), "")</f>
        <v/>
      </c>
      <c r="U924" s="5">
        <f>IF(N924&gt;0, S924-N924, "")</f>
        <v/>
      </c>
      <c r="V924" s="6">
        <f>IF(N924&gt;0, S924/N924, "")</f>
        <v/>
      </c>
      <c r="Y924" s="5" t="n"/>
      <c r="Z924" s="7">
        <f>IF(AND(Y924&gt;0,N924&gt;0), Y924/N924, "")</f>
        <v/>
      </c>
      <c r="AA924" s="7">
        <f>IF(AND(Y924&gt;0,N924&gt;0), N924/(Y924/12), "")</f>
        <v/>
      </c>
      <c r="AB924" s="5">
        <f>IF(N924&gt;0, MAX(N924-S924, 0), "")</f>
        <v/>
      </c>
      <c r="AC924" s="5">
        <f>IF(S924&gt;0, MAX(S924-T924, 0), "")</f>
        <v/>
      </c>
      <c r="AD924">
        <f>IF(V924="", "", IF(V924&gt;1, "Dépassement", IF(V924&gt;=0.9, "À surveiller", "OK")))</f>
        <v/>
      </c>
    </row>
    <row r="925">
      <c r="I925" s="4" t="n"/>
      <c r="J925" s="4" t="n"/>
      <c r="K925" s="4" t="n"/>
      <c r="L925" s="5" t="n"/>
      <c r="M925" s="5" t="n"/>
      <c r="N925" s="5">
        <f>IF(SUM(L925:M925)&gt;0, SUM(L925:M925), "")</f>
        <v/>
      </c>
      <c r="O925" s="5">
        <f>IF(A925&lt;&gt;"", SUMIFS(Dépenses!$K:$K, Dépenses!$B:$B, A925, Dépenses!$C:$C, "CAPEX"), "")</f>
        <v/>
      </c>
      <c r="P925" s="5">
        <f>IF(A925&lt;&gt;"", SUMIFS(Dépenses!$K:$K, Dépenses!$B:$B, A925, Dépenses!$C:$C, "CAPEX", Dépenses!$L:$L, "Payé"), "")</f>
        <v/>
      </c>
      <c r="Q925" s="5">
        <f>IF(A925&lt;&gt;"", SUMIFS(Dépenses!$K:$K, Dépenses!$B:$B, A925, Dépenses!$C:$C, "OPEX"), "")</f>
        <v/>
      </c>
      <c r="R925" s="5">
        <f>IF(A925&lt;&gt;"", SUMIFS(Dépenses!$K:$K, Dépenses!$B:$B, A925, Dépenses!$C:$C, "OPEX", Dépenses!$L:$L, "Payé"), "")</f>
        <v/>
      </c>
      <c r="S925" s="5">
        <f>IF(SUM(O925,Q925)&gt;0, SUM(O925,Q925), "")</f>
        <v/>
      </c>
      <c r="T925" s="5">
        <f>IF(SUM(P925,R925)&gt;0, SUM(P925,R925), "")</f>
        <v/>
      </c>
      <c r="U925" s="5">
        <f>IF(N925&gt;0, S925-N925, "")</f>
        <v/>
      </c>
      <c r="V925" s="6">
        <f>IF(N925&gt;0, S925/N925, "")</f>
        <v/>
      </c>
      <c r="Y925" s="5" t="n"/>
      <c r="Z925" s="7">
        <f>IF(AND(Y925&gt;0,N925&gt;0), Y925/N925, "")</f>
        <v/>
      </c>
      <c r="AA925" s="7">
        <f>IF(AND(Y925&gt;0,N925&gt;0), N925/(Y925/12), "")</f>
        <v/>
      </c>
      <c r="AB925" s="5">
        <f>IF(N925&gt;0, MAX(N925-S925, 0), "")</f>
        <v/>
      </c>
      <c r="AC925" s="5">
        <f>IF(S925&gt;0, MAX(S925-T925, 0), "")</f>
        <v/>
      </c>
      <c r="AD925">
        <f>IF(V925="", "", IF(V925&gt;1, "Dépassement", IF(V925&gt;=0.9, "À surveiller", "OK")))</f>
        <v/>
      </c>
    </row>
    <row r="926">
      <c r="I926" s="4" t="n"/>
      <c r="J926" s="4" t="n"/>
      <c r="K926" s="4" t="n"/>
      <c r="L926" s="5" t="n"/>
      <c r="M926" s="5" t="n"/>
      <c r="N926" s="5">
        <f>IF(SUM(L926:M926)&gt;0, SUM(L926:M926), "")</f>
        <v/>
      </c>
      <c r="O926" s="5">
        <f>IF(A926&lt;&gt;"", SUMIFS(Dépenses!$K:$K, Dépenses!$B:$B, A926, Dépenses!$C:$C, "CAPEX"), "")</f>
        <v/>
      </c>
      <c r="P926" s="5">
        <f>IF(A926&lt;&gt;"", SUMIFS(Dépenses!$K:$K, Dépenses!$B:$B, A926, Dépenses!$C:$C, "CAPEX", Dépenses!$L:$L, "Payé"), "")</f>
        <v/>
      </c>
      <c r="Q926" s="5">
        <f>IF(A926&lt;&gt;"", SUMIFS(Dépenses!$K:$K, Dépenses!$B:$B, A926, Dépenses!$C:$C, "OPEX"), "")</f>
        <v/>
      </c>
      <c r="R926" s="5">
        <f>IF(A926&lt;&gt;"", SUMIFS(Dépenses!$K:$K, Dépenses!$B:$B, A926, Dépenses!$C:$C, "OPEX", Dépenses!$L:$L, "Payé"), "")</f>
        <v/>
      </c>
      <c r="S926" s="5">
        <f>IF(SUM(O926,Q926)&gt;0, SUM(O926,Q926), "")</f>
        <v/>
      </c>
      <c r="T926" s="5">
        <f>IF(SUM(P926,R926)&gt;0, SUM(P926,R926), "")</f>
        <v/>
      </c>
      <c r="U926" s="5">
        <f>IF(N926&gt;0, S926-N926, "")</f>
        <v/>
      </c>
      <c r="V926" s="6">
        <f>IF(N926&gt;0, S926/N926, "")</f>
        <v/>
      </c>
      <c r="Y926" s="5" t="n"/>
      <c r="Z926" s="7">
        <f>IF(AND(Y926&gt;0,N926&gt;0), Y926/N926, "")</f>
        <v/>
      </c>
      <c r="AA926" s="7">
        <f>IF(AND(Y926&gt;0,N926&gt;0), N926/(Y926/12), "")</f>
        <v/>
      </c>
      <c r="AB926" s="5">
        <f>IF(N926&gt;0, MAX(N926-S926, 0), "")</f>
        <v/>
      </c>
      <c r="AC926" s="5">
        <f>IF(S926&gt;0, MAX(S926-T926, 0), "")</f>
        <v/>
      </c>
      <c r="AD926">
        <f>IF(V926="", "", IF(V926&gt;1, "Dépassement", IF(V926&gt;=0.9, "À surveiller", "OK")))</f>
        <v/>
      </c>
    </row>
    <row r="927">
      <c r="I927" s="4" t="n"/>
      <c r="J927" s="4" t="n"/>
      <c r="K927" s="4" t="n"/>
      <c r="L927" s="5" t="n"/>
      <c r="M927" s="5" t="n"/>
      <c r="N927" s="5">
        <f>IF(SUM(L927:M927)&gt;0, SUM(L927:M927), "")</f>
        <v/>
      </c>
      <c r="O927" s="5">
        <f>IF(A927&lt;&gt;"", SUMIFS(Dépenses!$K:$K, Dépenses!$B:$B, A927, Dépenses!$C:$C, "CAPEX"), "")</f>
        <v/>
      </c>
      <c r="P927" s="5">
        <f>IF(A927&lt;&gt;"", SUMIFS(Dépenses!$K:$K, Dépenses!$B:$B, A927, Dépenses!$C:$C, "CAPEX", Dépenses!$L:$L, "Payé"), "")</f>
        <v/>
      </c>
      <c r="Q927" s="5">
        <f>IF(A927&lt;&gt;"", SUMIFS(Dépenses!$K:$K, Dépenses!$B:$B, A927, Dépenses!$C:$C, "OPEX"), "")</f>
        <v/>
      </c>
      <c r="R927" s="5">
        <f>IF(A927&lt;&gt;"", SUMIFS(Dépenses!$K:$K, Dépenses!$B:$B, A927, Dépenses!$C:$C, "OPEX", Dépenses!$L:$L, "Payé"), "")</f>
        <v/>
      </c>
      <c r="S927" s="5">
        <f>IF(SUM(O927,Q927)&gt;0, SUM(O927,Q927), "")</f>
        <v/>
      </c>
      <c r="T927" s="5">
        <f>IF(SUM(P927,R927)&gt;0, SUM(P927,R927), "")</f>
        <v/>
      </c>
      <c r="U927" s="5">
        <f>IF(N927&gt;0, S927-N927, "")</f>
        <v/>
      </c>
      <c r="V927" s="6">
        <f>IF(N927&gt;0, S927/N927, "")</f>
        <v/>
      </c>
      <c r="Y927" s="5" t="n"/>
      <c r="Z927" s="7">
        <f>IF(AND(Y927&gt;0,N927&gt;0), Y927/N927, "")</f>
        <v/>
      </c>
      <c r="AA927" s="7">
        <f>IF(AND(Y927&gt;0,N927&gt;0), N927/(Y927/12), "")</f>
        <v/>
      </c>
      <c r="AB927" s="5">
        <f>IF(N927&gt;0, MAX(N927-S927, 0), "")</f>
        <v/>
      </c>
      <c r="AC927" s="5">
        <f>IF(S927&gt;0, MAX(S927-T927, 0), "")</f>
        <v/>
      </c>
      <c r="AD927">
        <f>IF(V927="", "", IF(V927&gt;1, "Dépassement", IF(V927&gt;=0.9, "À surveiller", "OK")))</f>
        <v/>
      </c>
    </row>
    <row r="928">
      <c r="I928" s="4" t="n"/>
      <c r="J928" s="4" t="n"/>
      <c r="K928" s="4" t="n"/>
      <c r="L928" s="5" t="n"/>
      <c r="M928" s="5" t="n"/>
      <c r="N928" s="5">
        <f>IF(SUM(L928:M928)&gt;0, SUM(L928:M928), "")</f>
        <v/>
      </c>
      <c r="O928" s="5">
        <f>IF(A928&lt;&gt;"", SUMIFS(Dépenses!$K:$K, Dépenses!$B:$B, A928, Dépenses!$C:$C, "CAPEX"), "")</f>
        <v/>
      </c>
      <c r="P928" s="5">
        <f>IF(A928&lt;&gt;"", SUMIFS(Dépenses!$K:$K, Dépenses!$B:$B, A928, Dépenses!$C:$C, "CAPEX", Dépenses!$L:$L, "Payé"), "")</f>
        <v/>
      </c>
      <c r="Q928" s="5">
        <f>IF(A928&lt;&gt;"", SUMIFS(Dépenses!$K:$K, Dépenses!$B:$B, A928, Dépenses!$C:$C, "OPEX"), "")</f>
        <v/>
      </c>
      <c r="R928" s="5">
        <f>IF(A928&lt;&gt;"", SUMIFS(Dépenses!$K:$K, Dépenses!$B:$B, A928, Dépenses!$C:$C, "OPEX", Dépenses!$L:$L, "Payé"), "")</f>
        <v/>
      </c>
      <c r="S928" s="5">
        <f>IF(SUM(O928,Q928)&gt;0, SUM(O928,Q928), "")</f>
        <v/>
      </c>
      <c r="T928" s="5">
        <f>IF(SUM(P928,R928)&gt;0, SUM(P928,R928), "")</f>
        <v/>
      </c>
      <c r="U928" s="5">
        <f>IF(N928&gt;0, S928-N928, "")</f>
        <v/>
      </c>
      <c r="V928" s="6">
        <f>IF(N928&gt;0, S928/N928, "")</f>
        <v/>
      </c>
      <c r="Y928" s="5" t="n"/>
      <c r="Z928" s="7">
        <f>IF(AND(Y928&gt;0,N928&gt;0), Y928/N928, "")</f>
        <v/>
      </c>
      <c r="AA928" s="7">
        <f>IF(AND(Y928&gt;0,N928&gt;0), N928/(Y928/12), "")</f>
        <v/>
      </c>
      <c r="AB928" s="5">
        <f>IF(N928&gt;0, MAX(N928-S928, 0), "")</f>
        <v/>
      </c>
      <c r="AC928" s="5">
        <f>IF(S928&gt;0, MAX(S928-T928, 0), "")</f>
        <v/>
      </c>
      <c r="AD928">
        <f>IF(V928="", "", IF(V928&gt;1, "Dépassement", IF(V928&gt;=0.9, "À surveiller", "OK")))</f>
        <v/>
      </c>
    </row>
    <row r="929">
      <c r="I929" s="4" t="n"/>
      <c r="J929" s="4" t="n"/>
      <c r="K929" s="4" t="n"/>
      <c r="L929" s="5" t="n"/>
      <c r="M929" s="5" t="n"/>
      <c r="N929" s="5">
        <f>IF(SUM(L929:M929)&gt;0, SUM(L929:M929), "")</f>
        <v/>
      </c>
      <c r="O929" s="5">
        <f>IF(A929&lt;&gt;"", SUMIFS(Dépenses!$K:$K, Dépenses!$B:$B, A929, Dépenses!$C:$C, "CAPEX"), "")</f>
        <v/>
      </c>
      <c r="P929" s="5">
        <f>IF(A929&lt;&gt;"", SUMIFS(Dépenses!$K:$K, Dépenses!$B:$B, A929, Dépenses!$C:$C, "CAPEX", Dépenses!$L:$L, "Payé"), "")</f>
        <v/>
      </c>
      <c r="Q929" s="5">
        <f>IF(A929&lt;&gt;"", SUMIFS(Dépenses!$K:$K, Dépenses!$B:$B, A929, Dépenses!$C:$C, "OPEX"), "")</f>
        <v/>
      </c>
      <c r="R929" s="5">
        <f>IF(A929&lt;&gt;"", SUMIFS(Dépenses!$K:$K, Dépenses!$B:$B, A929, Dépenses!$C:$C, "OPEX", Dépenses!$L:$L, "Payé"), "")</f>
        <v/>
      </c>
      <c r="S929" s="5">
        <f>IF(SUM(O929,Q929)&gt;0, SUM(O929,Q929), "")</f>
        <v/>
      </c>
      <c r="T929" s="5">
        <f>IF(SUM(P929,R929)&gt;0, SUM(P929,R929), "")</f>
        <v/>
      </c>
      <c r="U929" s="5">
        <f>IF(N929&gt;0, S929-N929, "")</f>
        <v/>
      </c>
      <c r="V929" s="6">
        <f>IF(N929&gt;0, S929/N929, "")</f>
        <v/>
      </c>
      <c r="Y929" s="5" t="n"/>
      <c r="Z929" s="7">
        <f>IF(AND(Y929&gt;0,N929&gt;0), Y929/N929, "")</f>
        <v/>
      </c>
      <c r="AA929" s="7">
        <f>IF(AND(Y929&gt;0,N929&gt;0), N929/(Y929/12), "")</f>
        <v/>
      </c>
      <c r="AB929" s="5">
        <f>IF(N929&gt;0, MAX(N929-S929, 0), "")</f>
        <v/>
      </c>
      <c r="AC929" s="5">
        <f>IF(S929&gt;0, MAX(S929-T929, 0), "")</f>
        <v/>
      </c>
      <c r="AD929">
        <f>IF(V929="", "", IF(V929&gt;1, "Dépassement", IF(V929&gt;=0.9, "À surveiller", "OK")))</f>
        <v/>
      </c>
    </row>
    <row r="930">
      <c r="I930" s="4" t="n"/>
      <c r="J930" s="4" t="n"/>
      <c r="K930" s="4" t="n"/>
      <c r="L930" s="5" t="n"/>
      <c r="M930" s="5" t="n"/>
      <c r="N930" s="5">
        <f>IF(SUM(L930:M930)&gt;0, SUM(L930:M930), "")</f>
        <v/>
      </c>
      <c r="O930" s="5">
        <f>IF(A930&lt;&gt;"", SUMIFS(Dépenses!$K:$K, Dépenses!$B:$B, A930, Dépenses!$C:$C, "CAPEX"), "")</f>
        <v/>
      </c>
      <c r="P930" s="5">
        <f>IF(A930&lt;&gt;"", SUMIFS(Dépenses!$K:$K, Dépenses!$B:$B, A930, Dépenses!$C:$C, "CAPEX", Dépenses!$L:$L, "Payé"), "")</f>
        <v/>
      </c>
      <c r="Q930" s="5">
        <f>IF(A930&lt;&gt;"", SUMIFS(Dépenses!$K:$K, Dépenses!$B:$B, A930, Dépenses!$C:$C, "OPEX"), "")</f>
        <v/>
      </c>
      <c r="R930" s="5">
        <f>IF(A930&lt;&gt;"", SUMIFS(Dépenses!$K:$K, Dépenses!$B:$B, A930, Dépenses!$C:$C, "OPEX", Dépenses!$L:$L, "Payé"), "")</f>
        <v/>
      </c>
      <c r="S930" s="5">
        <f>IF(SUM(O930,Q930)&gt;0, SUM(O930,Q930), "")</f>
        <v/>
      </c>
      <c r="T930" s="5">
        <f>IF(SUM(P930,R930)&gt;0, SUM(P930,R930), "")</f>
        <v/>
      </c>
      <c r="U930" s="5">
        <f>IF(N930&gt;0, S930-N930, "")</f>
        <v/>
      </c>
      <c r="V930" s="6">
        <f>IF(N930&gt;0, S930/N930, "")</f>
        <v/>
      </c>
      <c r="Y930" s="5" t="n"/>
      <c r="Z930" s="7">
        <f>IF(AND(Y930&gt;0,N930&gt;0), Y930/N930, "")</f>
        <v/>
      </c>
      <c r="AA930" s="7">
        <f>IF(AND(Y930&gt;0,N930&gt;0), N930/(Y930/12), "")</f>
        <v/>
      </c>
      <c r="AB930" s="5">
        <f>IF(N930&gt;0, MAX(N930-S930, 0), "")</f>
        <v/>
      </c>
      <c r="AC930" s="5">
        <f>IF(S930&gt;0, MAX(S930-T930, 0), "")</f>
        <v/>
      </c>
      <c r="AD930">
        <f>IF(V930="", "", IF(V930&gt;1, "Dépassement", IF(V930&gt;=0.9, "À surveiller", "OK")))</f>
        <v/>
      </c>
    </row>
    <row r="931">
      <c r="I931" s="4" t="n"/>
      <c r="J931" s="4" t="n"/>
      <c r="K931" s="4" t="n"/>
      <c r="L931" s="5" t="n"/>
      <c r="M931" s="5" t="n"/>
      <c r="N931" s="5">
        <f>IF(SUM(L931:M931)&gt;0, SUM(L931:M931), "")</f>
        <v/>
      </c>
      <c r="O931" s="5">
        <f>IF(A931&lt;&gt;"", SUMIFS(Dépenses!$K:$K, Dépenses!$B:$B, A931, Dépenses!$C:$C, "CAPEX"), "")</f>
        <v/>
      </c>
      <c r="P931" s="5">
        <f>IF(A931&lt;&gt;"", SUMIFS(Dépenses!$K:$K, Dépenses!$B:$B, A931, Dépenses!$C:$C, "CAPEX", Dépenses!$L:$L, "Payé"), "")</f>
        <v/>
      </c>
      <c r="Q931" s="5">
        <f>IF(A931&lt;&gt;"", SUMIFS(Dépenses!$K:$K, Dépenses!$B:$B, A931, Dépenses!$C:$C, "OPEX"), "")</f>
        <v/>
      </c>
      <c r="R931" s="5">
        <f>IF(A931&lt;&gt;"", SUMIFS(Dépenses!$K:$K, Dépenses!$B:$B, A931, Dépenses!$C:$C, "OPEX", Dépenses!$L:$L, "Payé"), "")</f>
        <v/>
      </c>
      <c r="S931" s="5">
        <f>IF(SUM(O931,Q931)&gt;0, SUM(O931,Q931), "")</f>
        <v/>
      </c>
      <c r="T931" s="5">
        <f>IF(SUM(P931,R931)&gt;0, SUM(P931,R931), "")</f>
        <v/>
      </c>
      <c r="U931" s="5">
        <f>IF(N931&gt;0, S931-N931, "")</f>
        <v/>
      </c>
      <c r="V931" s="6">
        <f>IF(N931&gt;0, S931/N931, "")</f>
        <v/>
      </c>
      <c r="Y931" s="5" t="n"/>
      <c r="Z931" s="7">
        <f>IF(AND(Y931&gt;0,N931&gt;0), Y931/N931, "")</f>
        <v/>
      </c>
      <c r="AA931" s="7">
        <f>IF(AND(Y931&gt;0,N931&gt;0), N931/(Y931/12), "")</f>
        <v/>
      </c>
      <c r="AB931" s="5">
        <f>IF(N931&gt;0, MAX(N931-S931, 0), "")</f>
        <v/>
      </c>
      <c r="AC931" s="5">
        <f>IF(S931&gt;0, MAX(S931-T931, 0), "")</f>
        <v/>
      </c>
      <c r="AD931">
        <f>IF(V931="", "", IF(V931&gt;1, "Dépassement", IF(V931&gt;=0.9, "À surveiller", "OK")))</f>
        <v/>
      </c>
    </row>
    <row r="932">
      <c r="I932" s="4" t="n"/>
      <c r="J932" s="4" t="n"/>
      <c r="K932" s="4" t="n"/>
      <c r="L932" s="5" t="n"/>
      <c r="M932" s="5" t="n"/>
      <c r="N932" s="5">
        <f>IF(SUM(L932:M932)&gt;0, SUM(L932:M932), "")</f>
        <v/>
      </c>
      <c r="O932" s="5">
        <f>IF(A932&lt;&gt;"", SUMIFS(Dépenses!$K:$K, Dépenses!$B:$B, A932, Dépenses!$C:$C, "CAPEX"), "")</f>
        <v/>
      </c>
      <c r="P932" s="5">
        <f>IF(A932&lt;&gt;"", SUMIFS(Dépenses!$K:$K, Dépenses!$B:$B, A932, Dépenses!$C:$C, "CAPEX", Dépenses!$L:$L, "Payé"), "")</f>
        <v/>
      </c>
      <c r="Q932" s="5">
        <f>IF(A932&lt;&gt;"", SUMIFS(Dépenses!$K:$K, Dépenses!$B:$B, A932, Dépenses!$C:$C, "OPEX"), "")</f>
        <v/>
      </c>
      <c r="R932" s="5">
        <f>IF(A932&lt;&gt;"", SUMIFS(Dépenses!$K:$K, Dépenses!$B:$B, A932, Dépenses!$C:$C, "OPEX", Dépenses!$L:$L, "Payé"), "")</f>
        <v/>
      </c>
      <c r="S932" s="5">
        <f>IF(SUM(O932,Q932)&gt;0, SUM(O932,Q932), "")</f>
        <v/>
      </c>
      <c r="T932" s="5">
        <f>IF(SUM(P932,R932)&gt;0, SUM(P932,R932), "")</f>
        <v/>
      </c>
      <c r="U932" s="5">
        <f>IF(N932&gt;0, S932-N932, "")</f>
        <v/>
      </c>
      <c r="V932" s="6">
        <f>IF(N932&gt;0, S932/N932, "")</f>
        <v/>
      </c>
      <c r="Y932" s="5" t="n"/>
      <c r="Z932" s="7">
        <f>IF(AND(Y932&gt;0,N932&gt;0), Y932/N932, "")</f>
        <v/>
      </c>
      <c r="AA932" s="7">
        <f>IF(AND(Y932&gt;0,N932&gt;0), N932/(Y932/12), "")</f>
        <v/>
      </c>
      <c r="AB932" s="5">
        <f>IF(N932&gt;0, MAX(N932-S932, 0), "")</f>
        <v/>
      </c>
      <c r="AC932" s="5">
        <f>IF(S932&gt;0, MAX(S932-T932, 0), "")</f>
        <v/>
      </c>
      <c r="AD932">
        <f>IF(V932="", "", IF(V932&gt;1, "Dépassement", IF(V932&gt;=0.9, "À surveiller", "OK")))</f>
        <v/>
      </c>
    </row>
    <row r="933">
      <c r="I933" s="4" t="n"/>
      <c r="J933" s="4" t="n"/>
      <c r="K933" s="4" t="n"/>
      <c r="L933" s="5" t="n"/>
      <c r="M933" s="5" t="n"/>
      <c r="N933" s="5">
        <f>IF(SUM(L933:M933)&gt;0, SUM(L933:M933), "")</f>
        <v/>
      </c>
      <c r="O933" s="5">
        <f>IF(A933&lt;&gt;"", SUMIFS(Dépenses!$K:$K, Dépenses!$B:$B, A933, Dépenses!$C:$C, "CAPEX"), "")</f>
        <v/>
      </c>
      <c r="P933" s="5">
        <f>IF(A933&lt;&gt;"", SUMIFS(Dépenses!$K:$K, Dépenses!$B:$B, A933, Dépenses!$C:$C, "CAPEX", Dépenses!$L:$L, "Payé"), "")</f>
        <v/>
      </c>
      <c r="Q933" s="5">
        <f>IF(A933&lt;&gt;"", SUMIFS(Dépenses!$K:$K, Dépenses!$B:$B, A933, Dépenses!$C:$C, "OPEX"), "")</f>
        <v/>
      </c>
      <c r="R933" s="5">
        <f>IF(A933&lt;&gt;"", SUMIFS(Dépenses!$K:$K, Dépenses!$B:$B, A933, Dépenses!$C:$C, "OPEX", Dépenses!$L:$L, "Payé"), "")</f>
        <v/>
      </c>
      <c r="S933" s="5">
        <f>IF(SUM(O933,Q933)&gt;0, SUM(O933,Q933), "")</f>
        <v/>
      </c>
      <c r="T933" s="5">
        <f>IF(SUM(P933,R933)&gt;0, SUM(P933,R933), "")</f>
        <v/>
      </c>
      <c r="U933" s="5">
        <f>IF(N933&gt;0, S933-N933, "")</f>
        <v/>
      </c>
      <c r="V933" s="6">
        <f>IF(N933&gt;0, S933/N933, "")</f>
        <v/>
      </c>
      <c r="Y933" s="5" t="n"/>
      <c r="Z933" s="7">
        <f>IF(AND(Y933&gt;0,N933&gt;0), Y933/N933, "")</f>
        <v/>
      </c>
      <c r="AA933" s="7">
        <f>IF(AND(Y933&gt;0,N933&gt;0), N933/(Y933/12), "")</f>
        <v/>
      </c>
      <c r="AB933" s="5">
        <f>IF(N933&gt;0, MAX(N933-S933, 0), "")</f>
        <v/>
      </c>
      <c r="AC933" s="5">
        <f>IF(S933&gt;0, MAX(S933-T933, 0), "")</f>
        <v/>
      </c>
      <c r="AD933">
        <f>IF(V933="", "", IF(V933&gt;1, "Dépassement", IF(V933&gt;=0.9, "À surveiller", "OK")))</f>
        <v/>
      </c>
    </row>
    <row r="934">
      <c r="I934" s="4" t="n"/>
      <c r="J934" s="4" t="n"/>
      <c r="K934" s="4" t="n"/>
      <c r="L934" s="5" t="n"/>
      <c r="M934" s="5" t="n"/>
      <c r="N934" s="5">
        <f>IF(SUM(L934:M934)&gt;0, SUM(L934:M934), "")</f>
        <v/>
      </c>
      <c r="O934" s="5">
        <f>IF(A934&lt;&gt;"", SUMIFS(Dépenses!$K:$K, Dépenses!$B:$B, A934, Dépenses!$C:$C, "CAPEX"), "")</f>
        <v/>
      </c>
      <c r="P934" s="5">
        <f>IF(A934&lt;&gt;"", SUMIFS(Dépenses!$K:$K, Dépenses!$B:$B, A934, Dépenses!$C:$C, "CAPEX", Dépenses!$L:$L, "Payé"), "")</f>
        <v/>
      </c>
      <c r="Q934" s="5">
        <f>IF(A934&lt;&gt;"", SUMIFS(Dépenses!$K:$K, Dépenses!$B:$B, A934, Dépenses!$C:$C, "OPEX"), "")</f>
        <v/>
      </c>
      <c r="R934" s="5">
        <f>IF(A934&lt;&gt;"", SUMIFS(Dépenses!$K:$K, Dépenses!$B:$B, A934, Dépenses!$C:$C, "OPEX", Dépenses!$L:$L, "Payé"), "")</f>
        <v/>
      </c>
      <c r="S934" s="5">
        <f>IF(SUM(O934,Q934)&gt;0, SUM(O934,Q934), "")</f>
        <v/>
      </c>
      <c r="T934" s="5">
        <f>IF(SUM(P934,R934)&gt;0, SUM(P934,R934), "")</f>
        <v/>
      </c>
      <c r="U934" s="5">
        <f>IF(N934&gt;0, S934-N934, "")</f>
        <v/>
      </c>
      <c r="V934" s="6">
        <f>IF(N934&gt;0, S934/N934, "")</f>
        <v/>
      </c>
      <c r="Y934" s="5" t="n"/>
      <c r="Z934" s="7">
        <f>IF(AND(Y934&gt;0,N934&gt;0), Y934/N934, "")</f>
        <v/>
      </c>
      <c r="AA934" s="7">
        <f>IF(AND(Y934&gt;0,N934&gt;0), N934/(Y934/12), "")</f>
        <v/>
      </c>
      <c r="AB934" s="5">
        <f>IF(N934&gt;0, MAX(N934-S934, 0), "")</f>
        <v/>
      </c>
      <c r="AC934" s="5">
        <f>IF(S934&gt;0, MAX(S934-T934, 0), "")</f>
        <v/>
      </c>
      <c r="AD934">
        <f>IF(V934="", "", IF(V934&gt;1, "Dépassement", IF(V934&gt;=0.9, "À surveiller", "OK")))</f>
        <v/>
      </c>
    </row>
    <row r="935">
      <c r="I935" s="4" t="n"/>
      <c r="J935" s="4" t="n"/>
      <c r="K935" s="4" t="n"/>
      <c r="L935" s="5" t="n"/>
      <c r="M935" s="5" t="n"/>
      <c r="N935" s="5">
        <f>IF(SUM(L935:M935)&gt;0, SUM(L935:M935), "")</f>
        <v/>
      </c>
      <c r="O935" s="5">
        <f>IF(A935&lt;&gt;"", SUMIFS(Dépenses!$K:$K, Dépenses!$B:$B, A935, Dépenses!$C:$C, "CAPEX"), "")</f>
        <v/>
      </c>
      <c r="P935" s="5">
        <f>IF(A935&lt;&gt;"", SUMIFS(Dépenses!$K:$K, Dépenses!$B:$B, A935, Dépenses!$C:$C, "CAPEX", Dépenses!$L:$L, "Payé"), "")</f>
        <v/>
      </c>
      <c r="Q935" s="5">
        <f>IF(A935&lt;&gt;"", SUMIFS(Dépenses!$K:$K, Dépenses!$B:$B, A935, Dépenses!$C:$C, "OPEX"), "")</f>
        <v/>
      </c>
      <c r="R935" s="5">
        <f>IF(A935&lt;&gt;"", SUMIFS(Dépenses!$K:$K, Dépenses!$B:$B, A935, Dépenses!$C:$C, "OPEX", Dépenses!$L:$L, "Payé"), "")</f>
        <v/>
      </c>
      <c r="S935" s="5">
        <f>IF(SUM(O935,Q935)&gt;0, SUM(O935,Q935), "")</f>
        <v/>
      </c>
      <c r="T935" s="5">
        <f>IF(SUM(P935,R935)&gt;0, SUM(P935,R935), "")</f>
        <v/>
      </c>
      <c r="U935" s="5">
        <f>IF(N935&gt;0, S935-N935, "")</f>
        <v/>
      </c>
      <c r="V935" s="6">
        <f>IF(N935&gt;0, S935/N935, "")</f>
        <v/>
      </c>
      <c r="Y935" s="5" t="n"/>
      <c r="Z935" s="7">
        <f>IF(AND(Y935&gt;0,N935&gt;0), Y935/N935, "")</f>
        <v/>
      </c>
      <c r="AA935" s="7">
        <f>IF(AND(Y935&gt;0,N935&gt;0), N935/(Y935/12), "")</f>
        <v/>
      </c>
      <c r="AB935" s="5">
        <f>IF(N935&gt;0, MAX(N935-S935, 0), "")</f>
        <v/>
      </c>
      <c r="AC935" s="5">
        <f>IF(S935&gt;0, MAX(S935-T935, 0), "")</f>
        <v/>
      </c>
      <c r="AD935">
        <f>IF(V935="", "", IF(V935&gt;1, "Dépassement", IF(V935&gt;=0.9, "À surveiller", "OK")))</f>
        <v/>
      </c>
    </row>
    <row r="936">
      <c r="I936" s="4" t="n"/>
      <c r="J936" s="4" t="n"/>
      <c r="K936" s="4" t="n"/>
      <c r="L936" s="5" t="n"/>
      <c r="M936" s="5" t="n"/>
      <c r="N936" s="5">
        <f>IF(SUM(L936:M936)&gt;0, SUM(L936:M936), "")</f>
        <v/>
      </c>
      <c r="O936" s="5">
        <f>IF(A936&lt;&gt;"", SUMIFS(Dépenses!$K:$K, Dépenses!$B:$B, A936, Dépenses!$C:$C, "CAPEX"), "")</f>
        <v/>
      </c>
      <c r="P936" s="5">
        <f>IF(A936&lt;&gt;"", SUMIFS(Dépenses!$K:$K, Dépenses!$B:$B, A936, Dépenses!$C:$C, "CAPEX", Dépenses!$L:$L, "Payé"), "")</f>
        <v/>
      </c>
      <c r="Q936" s="5">
        <f>IF(A936&lt;&gt;"", SUMIFS(Dépenses!$K:$K, Dépenses!$B:$B, A936, Dépenses!$C:$C, "OPEX"), "")</f>
        <v/>
      </c>
      <c r="R936" s="5">
        <f>IF(A936&lt;&gt;"", SUMIFS(Dépenses!$K:$K, Dépenses!$B:$B, A936, Dépenses!$C:$C, "OPEX", Dépenses!$L:$L, "Payé"), "")</f>
        <v/>
      </c>
      <c r="S936" s="5">
        <f>IF(SUM(O936,Q936)&gt;0, SUM(O936,Q936), "")</f>
        <v/>
      </c>
      <c r="T936" s="5">
        <f>IF(SUM(P936,R936)&gt;0, SUM(P936,R936), "")</f>
        <v/>
      </c>
      <c r="U936" s="5">
        <f>IF(N936&gt;0, S936-N936, "")</f>
        <v/>
      </c>
      <c r="V936" s="6">
        <f>IF(N936&gt;0, S936/N936, "")</f>
        <v/>
      </c>
      <c r="Y936" s="5" t="n"/>
      <c r="Z936" s="7">
        <f>IF(AND(Y936&gt;0,N936&gt;0), Y936/N936, "")</f>
        <v/>
      </c>
      <c r="AA936" s="7">
        <f>IF(AND(Y936&gt;0,N936&gt;0), N936/(Y936/12), "")</f>
        <v/>
      </c>
      <c r="AB936" s="5">
        <f>IF(N936&gt;0, MAX(N936-S936, 0), "")</f>
        <v/>
      </c>
      <c r="AC936" s="5">
        <f>IF(S936&gt;0, MAX(S936-T936, 0), "")</f>
        <v/>
      </c>
      <c r="AD936">
        <f>IF(V936="", "", IF(V936&gt;1, "Dépassement", IF(V936&gt;=0.9, "À surveiller", "OK")))</f>
        <v/>
      </c>
    </row>
    <row r="937">
      <c r="I937" s="4" t="n"/>
      <c r="J937" s="4" t="n"/>
      <c r="K937" s="4" t="n"/>
      <c r="L937" s="5" t="n"/>
      <c r="M937" s="5" t="n"/>
      <c r="N937" s="5">
        <f>IF(SUM(L937:M937)&gt;0, SUM(L937:M937), "")</f>
        <v/>
      </c>
      <c r="O937" s="5">
        <f>IF(A937&lt;&gt;"", SUMIFS(Dépenses!$K:$K, Dépenses!$B:$B, A937, Dépenses!$C:$C, "CAPEX"), "")</f>
        <v/>
      </c>
      <c r="P937" s="5">
        <f>IF(A937&lt;&gt;"", SUMIFS(Dépenses!$K:$K, Dépenses!$B:$B, A937, Dépenses!$C:$C, "CAPEX", Dépenses!$L:$L, "Payé"), "")</f>
        <v/>
      </c>
      <c r="Q937" s="5">
        <f>IF(A937&lt;&gt;"", SUMIFS(Dépenses!$K:$K, Dépenses!$B:$B, A937, Dépenses!$C:$C, "OPEX"), "")</f>
        <v/>
      </c>
      <c r="R937" s="5">
        <f>IF(A937&lt;&gt;"", SUMIFS(Dépenses!$K:$K, Dépenses!$B:$B, A937, Dépenses!$C:$C, "OPEX", Dépenses!$L:$L, "Payé"), "")</f>
        <v/>
      </c>
      <c r="S937" s="5">
        <f>IF(SUM(O937,Q937)&gt;0, SUM(O937,Q937), "")</f>
        <v/>
      </c>
      <c r="T937" s="5">
        <f>IF(SUM(P937,R937)&gt;0, SUM(P937,R937), "")</f>
        <v/>
      </c>
      <c r="U937" s="5">
        <f>IF(N937&gt;0, S937-N937, "")</f>
        <v/>
      </c>
      <c r="V937" s="6">
        <f>IF(N937&gt;0, S937/N937, "")</f>
        <v/>
      </c>
      <c r="Y937" s="5" t="n"/>
      <c r="Z937" s="7">
        <f>IF(AND(Y937&gt;0,N937&gt;0), Y937/N937, "")</f>
        <v/>
      </c>
      <c r="AA937" s="7">
        <f>IF(AND(Y937&gt;0,N937&gt;0), N937/(Y937/12), "")</f>
        <v/>
      </c>
      <c r="AB937" s="5">
        <f>IF(N937&gt;0, MAX(N937-S937, 0), "")</f>
        <v/>
      </c>
      <c r="AC937" s="5">
        <f>IF(S937&gt;0, MAX(S937-T937, 0), "")</f>
        <v/>
      </c>
      <c r="AD937">
        <f>IF(V937="", "", IF(V937&gt;1, "Dépassement", IF(V937&gt;=0.9, "À surveiller", "OK")))</f>
        <v/>
      </c>
    </row>
    <row r="938">
      <c r="I938" s="4" t="n"/>
      <c r="J938" s="4" t="n"/>
      <c r="K938" s="4" t="n"/>
      <c r="L938" s="5" t="n"/>
      <c r="M938" s="5" t="n"/>
      <c r="N938" s="5">
        <f>IF(SUM(L938:M938)&gt;0, SUM(L938:M938), "")</f>
        <v/>
      </c>
      <c r="O938" s="5">
        <f>IF(A938&lt;&gt;"", SUMIFS(Dépenses!$K:$K, Dépenses!$B:$B, A938, Dépenses!$C:$C, "CAPEX"), "")</f>
        <v/>
      </c>
      <c r="P938" s="5">
        <f>IF(A938&lt;&gt;"", SUMIFS(Dépenses!$K:$K, Dépenses!$B:$B, A938, Dépenses!$C:$C, "CAPEX", Dépenses!$L:$L, "Payé"), "")</f>
        <v/>
      </c>
      <c r="Q938" s="5">
        <f>IF(A938&lt;&gt;"", SUMIFS(Dépenses!$K:$K, Dépenses!$B:$B, A938, Dépenses!$C:$C, "OPEX"), "")</f>
        <v/>
      </c>
      <c r="R938" s="5">
        <f>IF(A938&lt;&gt;"", SUMIFS(Dépenses!$K:$K, Dépenses!$B:$B, A938, Dépenses!$C:$C, "OPEX", Dépenses!$L:$L, "Payé"), "")</f>
        <v/>
      </c>
      <c r="S938" s="5">
        <f>IF(SUM(O938,Q938)&gt;0, SUM(O938,Q938), "")</f>
        <v/>
      </c>
      <c r="T938" s="5">
        <f>IF(SUM(P938,R938)&gt;0, SUM(P938,R938), "")</f>
        <v/>
      </c>
      <c r="U938" s="5">
        <f>IF(N938&gt;0, S938-N938, "")</f>
        <v/>
      </c>
      <c r="V938" s="6">
        <f>IF(N938&gt;0, S938/N938, "")</f>
        <v/>
      </c>
      <c r="Y938" s="5" t="n"/>
      <c r="Z938" s="7">
        <f>IF(AND(Y938&gt;0,N938&gt;0), Y938/N938, "")</f>
        <v/>
      </c>
      <c r="AA938" s="7">
        <f>IF(AND(Y938&gt;0,N938&gt;0), N938/(Y938/12), "")</f>
        <v/>
      </c>
      <c r="AB938" s="5">
        <f>IF(N938&gt;0, MAX(N938-S938, 0), "")</f>
        <v/>
      </c>
      <c r="AC938" s="5">
        <f>IF(S938&gt;0, MAX(S938-T938, 0), "")</f>
        <v/>
      </c>
      <c r="AD938">
        <f>IF(V938="", "", IF(V938&gt;1, "Dépassement", IF(V938&gt;=0.9, "À surveiller", "OK")))</f>
        <v/>
      </c>
    </row>
    <row r="939">
      <c r="I939" s="4" t="n"/>
      <c r="J939" s="4" t="n"/>
      <c r="K939" s="4" t="n"/>
      <c r="L939" s="5" t="n"/>
      <c r="M939" s="5" t="n"/>
      <c r="N939" s="5">
        <f>IF(SUM(L939:M939)&gt;0, SUM(L939:M939), "")</f>
        <v/>
      </c>
      <c r="O939" s="5">
        <f>IF(A939&lt;&gt;"", SUMIFS(Dépenses!$K:$K, Dépenses!$B:$B, A939, Dépenses!$C:$C, "CAPEX"), "")</f>
        <v/>
      </c>
      <c r="P939" s="5">
        <f>IF(A939&lt;&gt;"", SUMIFS(Dépenses!$K:$K, Dépenses!$B:$B, A939, Dépenses!$C:$C, "CAPEX", Dépenses!$L:$L, "Payé"), "")</f>
        <v/>
      </c>
      <c r="Q939" s="5">
        <f>IF(A939&lt;&gt;"", SUMIFS(Dépenses!$K:$K, Dépenses!$B:$B, A939, Dépenses!$C:$C, "OPEX"), "")</f>
        <v/>
      </c>
      <c r="R939" s="5">
        <f>IF(A939&lt;&gt;"", SUMIFS(Dépenses!$K:$K, Dépenses!$B:$B, A939, Dépenses!$C:$C, "OPEX", Dépenses!$L:$L, "Payé"), "")</f>
        <v/>
      </c>
      <c r="S939" s="5">
        <f>IF(SUM(O939,Q939)&gt;0, SUM(O939,Q939), "")</f>
        <v/>
      </c>
      <c r="T939" s="5">
        <f>IF(SUM(P939,R939)&gt;0, SUM(P939,R939), "")</f>
        <v/>
      </c>
      <c r="U939" s="5">
        <f>IF(N939&gt;0, S939-N939, "")</f>
        <v/>
      </c>
      <c r="V939" s="6">
        <f>IF(N939&gt;0, S939/N939, "")</f>
        <v/>
      </c>
      <c r="Y939" s="5" t="n"/>
      <c r="Z939" s="7">
        <f>IF(AND(Y939&gt;0,N939&gt;0), Y939/N939, "")</f>
        <v/>
      </c>
      <c r="AA939" s="7">
        <f>IF(AND(Y939&gt;0,N939&gt;0), N939/(Y939/12), "")</f>
        <v/>
      </c>
      <c r="AB939" s="5">
        <f>IF(N939&gt;0, MAX(N939-S939, 0), "")</f>
        <v/>
      </c>
      <c r="AC939" s="5">
        <f>IF(S939&gt;0, MAX(S939-T939, 0), "")</f>
        <v/>
      </c>
      <c r="AD939">
        <f>IF(V939="", "", IF(V939&gt;1, "Dépassement", IF(V939&gt;=0.9, "À surveiller", "OK")))</f>
        <v/>
      </c>
    </row>
    <row r="940">
      <c r="I940" s="4" t="n"/>
      <c r="J940" s="4" t="n"/>
      <c r="K940" s="4" t="n"/>
      <c r="L940" s="5" t="n"/>
      <c r="M940" s="5" t="n"/>
      <c r="N940" s="5">
        <f>IF(SUM(L940:M940)&gt;0, SUM(L940:M940), "")</f>
        <v/>
      </c>
      <c r="O940" s="5">
        <f>IF(A940&lt;&gt;"", SUMIFS(Dépenses!$K:$K, Dépenses!$B:$B, A940, Dépenses!$C:$C, "CAPEX"), "")</f>
        <v/>
      </c>
      <c r="P940" s="5">
        <f>IF(A940&lt;&gt;"", SUMIFS(Dépenses!$K:$K, Dépenses!$B:$B, A940, Dépenses!$C:$C, "CAPEX", Dépenses!$L:$L, "Payé"), "")</f>
        <v/>
      </c>
      <c r="Q940" s="5">
        <f>IF(A940&lt;&gt;"", SUMIFS(Dépenses!$K:$K, Dépenses!$B:$B, A940, Dépenses!$C:$C, "OPEX"), "")</f>
        <v/>
      </c>
      <c r="R940" s="5">
        <f>IF(A940&lt;&gt;"", SUMIFS(Dépenses!$K:$K, Dépenses!$B:$B, A940, Dépenses!$C:$C, "OPEX", Dépenses!$L:$L, "Payé"), "")</f>
        <v/>
      </c>
      <c r="S940" s="5">
        <f>IF(SUM(O940,Q940)&gt;0, SUM(O940,Q940), "")</f>
        <v/>
      </c>
      <c r="T940" s="5">
        <f>IF(SUM(P940,R940)&gt;0, SUM(P940,R940), "")</f>
        <v/>
      </c>
      <c r="U940" s="5">
        <f>IF(N940&gt;0, S940-N940, "")</f>
        <v/>
      </c>
      <c r="V940" s="6">
        <f>IF(N940&gt;0, S940/N940, "")</f>
        <v/>
      </c>
      <c r="Y940" s="5" t="n"/>
      <c r="Z940" s="7">
        <f>IF(AND(Y940&gt;0,N940&gt;0), Y940/N940, "")</f>
        <v/>
      </c>
      <c r="AA940" s="7">
        <f>IF(AND(Y940&gt;0,N940&gt;0), N940/(Y940/12), "")</f>
        <v/>
      </c>
      <c r="AB940" s="5">
        <f>IF(N940&gt;0, MAX(N940-S940, 0), "")</f>
        <v/>
      </c>
      <c r="AC940" s="5">
        <f>IF(S940&gt;0, MAX(S940-T940, 0), "")</f>
        <v/>
      </c>
      <c r="AD940">
        <f>IF(V940="", "", IF(V940&gt;1, "Dépassement", IF(V940&gt;=0.9, "À surveiller", "OK")))</f>
        <v/>
      </c>
    </row>
    <row r="941">
      <c r="I941" s="4" t="n"/>
      <c r="J941" s="4" t="n"/>
      <c r="K941" s="4" t="n"/>
      <c r="L941" s="5" t="n"/>
      <c r="M941" s="5" t="n"/>
      <c r="N941" s="5">
        <f>IF(SUM(L941:M941)&gt;0, SUM(L941:M941), "")</f>
        <v/>
      </c>
      <c r="O941" s="5">
        <f>IF(A941&lt;&gt;"", SUMIFS(Dépenses!$K:$K, Dépenses!$B:$B, A941, Dépenses!$C:$C, "CAPEX"), "")</f>
        <v/>
      </c>
      <c r="P941" s="5">
        <f>IF(A941&lt;&gt;"", SUMIFS(Dépenses!$K:$K, Dépenses!$B:$B, A941, Dépenses!$C:$C, "CAPEX", Dépenses!$L:$L, "Payé"), "")</f>
        <v/>
      </c>
      <c r="Q941" s="5">
        <f>IF(A941&lt;&gt;"", SUMIFS(Dépenses!$K:$K, Dépenses!$B:$B, A941, Dépenses!$C:$C, "OPEX"), "")</f>
        <v/>
      </c>
      <c r="R941" s="5">
        <f>IF(A941&lt;&gt;"", SUMIFS(Dépenses!$K:$K, Dépenses!$B:$B, A941, Dépenses!$C:$C, "OPEX", Dépenses!$L:$L, "Payé"), "")</f>
        <v/>
      </c>
      <c r="S941" s="5">
        <f>IF(SUM(O941,Q941)&gt;0, SUM(O941,Q941), "")</f>
        <v/>
      </c>
      <c r="T941" s="5">
        <f>IF(SUM(P941,R941)&gt;0, SUM(P941,R941), "")</f>
        <v/>
      </c>
      <c r="U941" s="5">
        <f>IF(N941&gt;0, S941-N941, "")</f>
        <v/>
      </c>
      <c r="V941" s="6">
        <f>IF(N941&gt;0, S941/N941, "")</f>
        <v/>
      </c>
      <c r="Y941" s="5" t="n"/>
      <c r="Z941" s="7">
        <f>IF(AND(Y941&gt;0,N941&gt;0), Y941/N941, "")</f>
        <v/>
      </c>
      <c r="AA941" s="7">
        <f>IF(AND(Y941&gt;0,N941&gt;0), N941/(Y941/12), "")</f>
        <v/>
      </c>
      <c r="AB941" s="5">
        <f>IF(N941&gt;0, MAX(N941-S941, 0), "")</f>
        <v/>
      </c>
      <c r="AC941" s="5">
        <f>IF(S941&gt;0, MAX(S941-T941, 0), "")</f>
        <v/>
      </c>
      <c r="AD941">
        <f>IF(V941="", "", IF(V941&gt;1, "Dépassement", IF(V941&gt;=0.9, "À surveiller", "OK")))</f>
        <v/>
      </c>
    </row>
    <row r="942">
      <c r="I942" s="4" t="n"/>
      <c r="J942" s="4" t="n"/>
      <c r="K942" s="4" t="n"/>
      <c r="L942" s="5" t="n"/>
      <c r="M942" s="5" t="n"/>
      <c r="N942" s="5">
        <f>IF(SUM(L942:M942)&gt;0, SUM(L942:M942), "")</f>
        <v/>
      </c>
      <c r="O942" s="5">
        <f>IF(A942&lt;&gt;"", SUMIFS(Dépenses!$K:$K, Dépenses!$B:$B, A942, Dépenses!$C:$C, "CAPEX"), "")</f>
        <v/>
      </c>
      <c r="P942" s="5">
        <f>IF(A942&lt;&gt;"", SUMIFS(Dépenses!$K:$K, Dépenses!$B:$B, A942, Dépenses!$C:$C, "CAPEX", Dépenses!$L:$L, "Payé"), "")</f>
        <v/>
      </c>
      <c r="Q942" s="5">
        <f>IF(A942&lt;&gt;"", SUMIFS(Dépenses!$K:$K, Dépenses!$B:$B, A942, Dépenses!$C:$C, "OPEX"), "")</f>
        <v/>
      </c>
      <c r="R942" s="5">
        <f>IF(A942&lt;&gt;"", SUMIFS(Dépenses!$K:$K, Dépenses!$B:$B, A942, Dépenses!$C:$C, "OPEX", Dépenses!$L:$L, "Payé"), "")</f>
        <v/>
      </c>
      <c r="S942" s="5">
        <f>IF(SUM(O942,Q942)&gt;0, SUM(O942,Q942), "")</f>
        <v/>
      </c>
      <c r="T942" s="5">
        <f>IF(SUM(P942,R942)&gt;0, SUM(P942,R942), "")</f>
        <v/>
      </c>
      <c r="U942" s="5">
        <f>IF(N942&gt;0, S942-N942, "")</f>
        <v/>
      </c>
      <c r="V942" s="6">
        <f>IF(N942&gt;0, S942/N942, "")</f>
        <v/>
      </c>
      <c r="Y942" s="5" t="n"/>
      <c r="Z942" s="7">
        <f>IF(AND(Y942&gt;0,N942&gt;0), Y942/N942, "")</f>
        <v/>
      </c>
      <c r="AA942" s="7">
        <f>IF(AND(Y942&gt;0,N942&gt;0), N942/(Y942/12), "")</f>
        <v/>
      </c>
      <c r="AB942" s="5">
        <f>IF(N942&gt;0, MAX(N942-S942, 0), "")</f>
        <v/>
      </c>
      <c r="AC942" s="5">
        <f>IF(S942&gt;0, MAX(S942-T942, 0), "")</f>
        <v/>
      </c>
      <c r="AD942">
        <f>IF(V942="", "", IF(V942&gt;1, "Dépassement", IF(V942&gt;=0.9, "À surveiller", "OK")))</f>
        <v/>
      </c>
    </row>
    <row r="943">
      <c r="I943" s="4" t="n"/>
      <c r="J943" s="4" t="n"/>
      <c r="K943" s="4" t="n"/>
      <c r="L943" s="5" t="n"/>
      <c r="M943" s="5" t="n"/>
      <c r="N943" s="5">
        <f>IF(SUM(L943:M943)&gt;0, SUM(L943:M943), "")</f>
        <v/>
      </c>
      <c r="O943" s="5">
        <f>IF(A943&lt;&gt;"", SUMIFS(Dépenses!$K:$K, Dépenses!$B:$B, A943, Dépenses!$C:$C, "CAPEX"), "")</f>
        <v/>
      </c>
      <c r="P943" s="5">
        <f>IF(A943&lt;&gt;"", SUMIFS(Dépenses!$K:$K, Dépenses!$B:$B, A943, Dépenses!$C:$C, "CAPEX", Dépenses!$L:$L, "Payé"), "")</f>
        <v/>
      </c>
      <c r="Q943" s="5">
        <f>IF(A943&lt;&gt;"", SUMIFS(Dépenses!$K:$K, Dépenses!$B:$B, A943, Dépenses!$C:$C, "OPEX"), "")</f>
        <v/>
      </c>
      <c r="R943" s="5">
        <f>IF(A943&lt;&gt;"", SUMIFS(Dépenses!$K:$K, Dépenses!$B:$B, A943, Dépenses!$C:$C, "OPEX", Dépenses!$L:$L, "Payé"), "")</f>
        <v/>
      </c>
      <c r="S943" s="5">
        <f>IF(SUM(O943,Q943)&gt;0, SUM(O943,Q943), "")</f>
        <v/>
      </c>
      <c r="T943" s="5">
        <f>IF(SUM(P943,R943)&gt;0, SUM(P943,R943), "")</f>
        <v/>
      </c>
      <c r="U943" s="5">
        <f>IF(N943&gt;0, S943-N943, "")</f>
        <v/>
      </c>
      <c r="V943" s="6">
        <f>IF(N943&gt;0, S943/N943, "")</f>
        <v/>
      </c>
      <c r="Y943" s="5" t="n"/>
      <c r="Z943" s="7">
        <f>IF(AND(Y943&gt;0,N943&gt;0), Y943/N943, "")</f>
        <v/>
      </c>
      <c r="AA943" s="7">
        <f>IF(AND(Y943&gt;0,N943&gt;0), N943/(Y943/12), "")</f>
        <v/>
      </c>
      <c r="AB943" s="5">
        <f>IF(N943&gt;0, MAX(N943-S943, 0), "")</f>
        <v/>
      </c>
      <c r="AC943" s="5">
        <f>IF(S943&gt;0, MAX(S943-T943, 0), "")</f>
        <v/>
      </c>
      <c r="AD943">
        <f>IF(V943="", "", IF(V943&gt;1, "Dépassement", IF(V943&gt;=0.9, "À surveiller", "OK")))</f>
        <v/>
      </c>
    </row>
    <row r="944">
      <c r="I944" s="4" t="n"/>
      <c r="J944" s="4" t="n"/>
      <c r="K944" s="4" t="n"/>
      <c r="L944" s="5" t="n"/>
      <c r="M944" s="5" t="n"/>
      <c r="N944" s="5">
        <f>IF(SUM(L944:M944)&gt;0, SUM(L944:M944), "")</f>
        <v/>
      </c>
      <c r="O944" s="5">
        <f>IF(A944&lt;&gt;"", SUMIFS(Dépenses!$K:$K, Dépenses!$B:$B, A944, Dépenses!$C:$C, "CAPEX"), "")</f>
        <v/>
      </c>
      <c r="P944" s="5">
        <f>IF(A944&lt;&gt;"", SUMIFS(Dépenses!$K:$K, Dépenses!$B:$B, A944, Dépenses!$C:$C, "CAPEX", Dépenses!$L:$L, "Payé"), "")</f>
        <v/>
      </c>
      <c r="Q944" s="5">
        <f>IF(A944&lt;&gt;"", SUMIFS(Dépenses!$K:$K, Dépenses!$B:$B, A944, Dépenses!$C:$C, "OPEX"), "")</f>
        <v/>
      </c>
      <c r="R944" s="5">
        <f>IF(A944&lt;&gt;"", SUMIFS(Dépenses!$K:$K, Dépenses!$B:$B, A944, Dépenses!$C:$C, "OPEX", Dépenses!$L:$L, "Payé"), "")</f>
        <v/>
      </c>
      <c r="S944" s="5">
        <f>IF(SUM(O944,Q944)&gt;0, SUM(O944,Q944), "")</f>
        <v/>
      </c>
      <c r="T944" s="5">
        <f>IF(SUM(P944,R944)&gt;0, SUM(P944,R944), "")</f>
        <v/>
      </c>
      <c r="U944" s="5">
        <f>IF(N944&gt;0, S944-N944, "")</f>
        <v/>
      </c>
      <c r="V944" s="6">
        <f>IF(N944&gt;0, S944/N944, "")</f>
        <v/>
      </c>
      <c r="Y944" s="5" t="n"/>
      <c r="Z944" s="7">
        <f>IF(AND(Y944&gt;0,N944&gt;0), Y944/N944, "")</f>
        <v/>
      </c>
      <c r="AA944" s="7">
        <f>IF(AND(Y944&gt;0,N944&gt;0), N944/(Y944/12), "")</f>
        <v/>
      </c>
      <c r="AB944" s="5">
        <f>IF(N944&gt;0, MAX(N944-S944, 0), "")</f>
        <v/>
      </c>
      <c r="AC944" s="5">
        <f>IF(S944&gt;0, MAX(S944-T944, 0), "")</f>
        <v/>
      </c>
      <c r="AD944">
        <f>IF(V944="", "", IF(V944&gt;1, "Dépassement", IF(V944&gt;=0.9, "À surveiller", "OK")))</f>
        <v/>
      </c>
    </row>
    <row r="945">
      <c r="I945" s="4" t="n"/>
      <c r="J945" s="4" t="n"/>
      <c r="K945" s="4" t="n"/>
      <c r="L945" s="5" t="n"/>
      <c r="M945" s="5" t="n"/>
      <c r="N945" s="5">
        <f>IF(SUM(L945:M945)&gt;0, SUM(L945:M945), "")</f>
        <v/>
      </c>
      <c r="O945" s="5">
        <f>IF(A945&lt;&gt;"", SUMIFS(Dépenses!$K:$K, Dépenses!$B:$B, A945, Dépenses!$C:$C, "CAPEX"), "")</f>
        <v/>
      </c>
      <c r="P945" s="5">
        <f>IF(A945&lt;&gt;"", SUMIFS(Dépenses!$K:$K, Dépenses!$B:$B, A945, Dépenses!$C:$C, "CAPEX", Dépenses!$L:$L, "Payé"), "")</f>
        <v/>
      </c>
      <c r="Q945" s="5">
        <f>IF(A945&lt;&gt;"", SUMIFS(Dépenses!$K:$K, Dépenses!$B:$B, A945, Dépenses!$C:$C, "OPEX"), "")</f>
        <v/>
      </c>
      <c r="R945" s="5">
        <f>IF(A945&lt;&gt;"", SUMIFS(Dépenses!$K:$K, Dépenses!$B:$B, A945, Dépenses!$C:$C, "OPEX", Dépenses!$L:$L, "Payé"), "")</f>
        <v/>
      </c>
      <c r="S945" s="5">
        <f>IF(SUM(O945,Q945)&gt;0, SUM(O945,Q945), "")</f>
        <v/>
      </c>
      <c r="T945" s="5">
        <f>IF(SUM(P945,R945)&gt;0, SUM(P945,R945), "")</f>
        <v/>
      </c>
      <c r="U945" s="5">
        <f>IF(N945&gt;0, S945-N945, "")</f>
        <v/>
      </c>
      <c r="V945" s="6">
        <f>IF(N945&gt;0, S945/N945, "")</f>
        <v/>
      </c>
      <c r="Y945" s="5" t="n"/>
      <c r="Z945" s="7">
        <f>IF(AND(Y945&gt;0,N945&gt;0), Y945/N945, "")</f>
        <v/>
      </c>
      <c r="AA945" s="7">
        <f>IF(AND(Y945&gt;0,N945&gt;0), N945/(Y945/12), "")</f>
        <v/>
      </c>
      <c r="AB945" s="5">
        <f>IF(N945&gt;0, MAX(N945-S945, 0), "")</f>
        <v/>
      </c>
      <c r="AC945" s="5">
        <f>IF(S945&gt;0, MAX(S945-T945, 0), "")</f>
        <v/>
      </c>
      <c r="AD945">
        <f>IF(V945="", "", IF(V945&gt;1, "Dépassement", IF(V945&gt;=0.9, "À surveiller", "OK")))</f>
        <v/>
      </c>
    </row>
    <row r="946">
      <c r="I946" s="4" t="n"/>
      <c r="J946" s="4" t="n"/>
      <c r="K946" s="4" t="n"/>
      <c r="L946" s="5" t="n"/>
      <c r="M946" s="5" t="n"/>
      <c r="N946" s="5">
        <f>IF(SUM(L946:M946)&gt;0, SUM(L946:M946), "")</f>
        <v/>
      </c>
      <c r="O946" s="5">
        <f>IF(A946&lt;&gt;"", SUMIFS(Dépenses!$K:$K, Dépenses!$B:$B, A946, Dépenses!$C:$C, "CAPEX"), "")</f>
        <v/>
      </c>
      <c r="P946" s="5">
        <f>IF(A946&lt;&gt;"", SUMIFS(Dépenses!$K:$K, Dépenses!$B:$B, A946, Dépenses!$C:$C, "CAPEX", Dépenses!$L:$L, "Payé"), "")</f>
        <v/>
      </c>
      <c r="Q946" s="5">
        <f>IF(A946&lt;&gt;"", SUMIFS(Dépenses!$K:$K, Dépenses!$B:$B, A946, Dépenses!$C:$C, "OPEX"), "")</f>
        <v/>
      </c>
      <c r="R946" s="5">
        <f>IF(A946&lt;&gt;"", SUMIFS(Dépenses!$K:$K, Dépenses!$B:$B, A946, Dépenses!$C:$C, "OPEX", Dépenses!$L:$L, "Payé"), "")</f>
        <v/>
      </c>
      <c r="S946" s="5">
        <f>IF(SUM(O946,Q946)&gt;0, SUM(O946,Q946), "")</f>
        <v/>
      </c>
      <c r="T946" s="5">
        <f>IF(SUM(P946,R946)&gt;0, SUM(P946,R946), "")</f>
        <v/>
      </c>
      <c r="U946" s="5">
        <f>IF(N946&gt;0, S946-N946, "")</f>
        <v/>
      </c>
      <c r="V946" s="6">
        <f>IF(N946&gt;0, S946/N946, "")</f>
        <v/>
      </c>
      <c r="Y946" s="5" t="n"/>
      <c r="Z946" s="7">
        <f>IF(AND(Y946&gt;0,N946&gt;0), Y946/N946, "")</f>
        <v/>
      </c>
      <c r="AA946" s="7">
        <f>IF(AND(Y946&gt;0,N946&gt;0), N946/(Y946/12), "")</f>
        <v/>
      </c>
      <c r="AB946" s="5">
        <f>IF(N946&gt;0, MAX(N946-S946, 0), "")</f>
        <v/>
      </c>
      <c r="AC946" s="5">
        <f>IF(S946&gt;0, MAX(S946-T946, 0), "")</f>
        <v/>
      </c>
      <c r="AD946">
        <f>IF(V946="", "", IF(V946&gt;1, "Dépassement", IF(V946&gt;=0.9, "À surveiller", "OK")))</f>
        <v/>
      </c>
    </row>
    <row r="947">
      <c r="I947" s="4" t="n"/>
      <c r="J947" s="4" t="n"/>
      <c r="K947" s="4" t="n"/>
      <c r="L947" s="5" t="n"/>
      <c r="M947" s="5" t="n"/>
      <c r="N947" s="5">
        <f>IF(SUM(L947:M947)&gt;0, SUM(L947:M947), "")</f>
        <v/>
      </c>
      <c r="O947" s="5">
        <f>IF(A947&lt;&gt;"", SUMIFS(Dépenses!$K:$K, Dépenses!$B:$B, A947, Dépenses!$C:$C, "CAPEX"), "")</f>
        <v/>
      </c>
      <c r="P947" s="5">
        <f>IF(A947&lt;&gt;"", SUMIFS(Dépenses!$K:$K, Dépenses!$B:$B, A947, Dépenses!$C:$C, "CAPEX", Dépenses!$L:$L, "Payé"), "")</f>
        <v/>
      </c>
      <c r="Q947" s="5">
        <f>IF(A947&lt;&gt;"", SUMIFS(Dépenses!$K:$K, Dépenses!$B:$B, A947, Dépenses!$C:$C, "OPEX"), "")</f>
        <v/>
      </c>
      <c r="R947" s="5">
        <f>IF(A947&lt;&gt;"", SUMIFS(Dépenses!$K:$K, Dépenses!$B:$B, A947, Dépenses!$C:$C, "OPEX", Dépenses!$L:$L, "Payé"), "")</f>
        <v/>
      </c>
      <c r="S947" s="5">
        <f>IF(SUM(O947,Q947)&gt;0, SUM(O947,Q947), "")</f>
        <v/>
      </c>
      <c r="T947" s="5">
        <f>IF(SUM(P947,R947)&gt;0, SUM(P947,R947), "")</f>
        <v/>
      </c>
      <c r="U947" s="5">
        <f>IF(N947&gt;0, S947-N947, "")</f>
        <v/>
      </c>
      <c r="V947" s="6">
        <f>IF(N947&gt;0, S947/N947, "")</f>
        <v/>
      </c>
      <c r="Y947" s="5" t="n"/>
      <c r="Z947" s="7">
        <f>IF(AND(Y947&gt;0,N947&gt;0), Y947/N947, "")</f>
        <v/>
      </c>
      <c r="AA947" s="7">
        <f>IF(AND(Y947&gt;0,N947&gt;0), N947/(Y947/12), "")</f>
        <v/>
      </c>
      <c r="AB947" s="5">
        <f>IF(N947&gt;0, MAX(N947-S947, 0), "")</f>
        <v/>
      </c>
      <c r="AC947" s="5">
        <f>IF(S947&gt;0, MAX(S947-T947, 0), "")</f>
        <v/>
      </c>
      <c r="AD947">
        <f>IF(V947="", "", IF(V947&gt;1, "Dépassement", IF(V947&gt;=0.9, "À surveiller", "OK")))</f>
        <v/>
      </c>
    </row>
    <row r="948">
      <c r="I948" s="4" t="n"/>
      <c r="J948" s="4" t="n"/>
      <c r="K948" s="4" t="n"/>
      <c r="L948" s="5" t="n"/>
      <c r="M948" s="5" t="n"/>
      <c r="N948" s="5">
        <f>IF(SUM(L948:M948)&gt;0, SUM(L948:M948), "")</f>
        <v/>
      </c>
      <c r="O948" s="5">
        <f>IF(A948&lt;&gt;"", SUMIFS(Dépenses!$K:$K, Dépenses!$B:$B, A948, Dépenses!$C:$C, "CAPEX"), "")</f>
        <v/>
      </c>
      <c r="P948" s="5">
        <f>IF(A948&lt;&gt;"", SUMIFS(Dépenses!$K:$K, Dépenses!$B:$B, A948, Dépenses!$C:$C, "CAPEX", Dépenses!$L:$L, "Payé"), "")</f>
        <v/>
      </c>
      <c r="Q948" s="5">
        <f>IF(A948&lt;&gt;"", SUMIFS(Dépenses!$K:$K, Dépenses!$B:$B, A948, Dépenses!$C:$C, "OPEX"), "")</f>
        <v/>
      </c>
      <c r="R948" s="5">
        <f>IF(A948&lt;&gt;"", SUMIFS(Dépenses!$K:$K, Dépenses!$B:$B, A948, Dépenses!$C:$C, "OPEX", Dépenses!$L:$L, "Payé"), "")</f>
        <v/>
      </c>
      <c r="S948" s="5">
        <f>IF(SUM(O948,Q948)&gt;0, SUM(O948,Q948), "")</f>
        <v/>
      </c>
      <c r="T948" s="5">
        <f>IF(SUM(P948,R948)&gt;0, SUM(P948,R948), "")</f>
        <v/>
      </c>
      <c r="U948" s="5">
        <f>IF(N948&gt;0, S948-N948, "")</f>
        <v/>
      </c>
      <c r="V948" s="6">
        <f>IF(N948&gt;0, S948/N948, "")</f>
        <v/>
      </c>
      <c r="Y948" s="5" t="n"/>
      <c r="Z948" s="7">
        <f>IF(AND(Y948&gt;0,N948&gt;0), Y948/N948, "")</f>
        <v/>
      </c>
      <c r="AA948" s="7">
        <f>IF(AND(Y948&gt;0,N948&gt;0), N948/(Y948/12), "")</f>
        <v/>
      </c>
      <c r="AB948" s="5">
        <f>IF(N948&gt;0, MAX(N948-S948, 0), "")</f>
        <v/>
      </c>
      <c r="AC948" s="5">
        <f>IF(S948&gt;0, MAX(S948-T948, 0), "")</f>
        <v/>
      </c>
      <c r="AD948">
        <f>IF(V948="", "", IF(V948&gt;1, "Dépassement", IF(V948&gt;=0.9, "À surveiller", "OK")))</f>
        <v/>
      </c>
    </row>
    <row r="949">
      <c r="I949" s="4" t="n"/>
      <c r="J949" s="4" t="n"/>
      <c r="K949" s="4" t="n"/>
      <c r="L949" s="5" t="n"/>
      <c r="M949" s="5" t="n"/>
      <c r="N949" s="5">
        <f>IF(SUM(L949:M949)&gt;0, SUM(L949:M949), "")</f>
        <v/>
      </c>
      <c r="O949" s="5">
        <f>IF(A949&lt;&gt;"", SUMIFS(Dépenses!$K:$K, Dépenses!$B:$B, A949, Dépenses!$C:$C, "CAPEX"), "")</f>
        <v/>
      </c>
      <c r="P949" s="5">
        <f>IF(A949&lt;&gt;"", SUMIFS(Dépenses!$K:$K, Dépenses!$B:$B, A949, Dépenses!$C:$C, "CAPEX", Dépenses!$L:$L, "Payé"), "")</f>
        <v/>
      </c>
      <c r="Q949" s="5">
        <f>IF(A949&lt;&gt;"", SUMIFS(Dépenses!$K:$K, Dépenses!$B:$B, A949, Dépenses!$C:$C, "OPEX"), "")</f>
        <v/>
      </c>
      <c r="R949" s="5">
        <f>IF(A949&lt;&gt;"", SUMIFS(Dépenses!$K:$K, Dépenses!$B:$B, A949, Dépenses!$C:$C, "OPEX", Dépenses!$L:$L, "Payé"), "")</f>
        <v/>
      </c>
      <c r="S949" s="5">
        <f>IF(SUM(O949,Q949)&gt;0, SUM(O949,Q949), "")</f>
        <v/>
      </c>
      <c r="T949" s="5">
        <f>IF(SUM(P949,R949)&gt;0, SUM(P949,R949), "")</f>
        <v/>
      </c>
      <c r="U949" s="5">
        <f>IF(N949&gt;0, S949-N949, "")</f>
        <v/>
      </c>
      <c r="V949" s="6">
        <f>IF(N949&gt;0, S949/N949, "")</f>
        <v/>
      </c>
      <c r="Y949" s="5" t="n"/>
      <c r="Z949" s="7">
        <f>IF(AND(Y949&gt;0,N949&gt;0), Y949/N949, "")</f>
        <v/>
      </c>
      <c r="AA949" s="7">
        <f>IF(AND(Y949&gt;0,N949&gt;0), N949/(Y949/12), "")</f>
        <v/>
      </c>
      <c r="AB949" s="5">
        <f>IF(N949&gt;0, MAX(N949-S949, 0), "")</f>
        <v/>
      </c>
      <c r="AC949" s="5">
        <f>IF(S949&gt;0, MAX(S949-T949, 0), "")</f>
        <v/>
      </c>
      <c r="AD949">
        <f>IF(V949="", "", IF(V949&gt;1, "Dépassement", IF(V949&gt;=0.9, "À surveiller", "OK")))</f>
        <v/>
      </c>
    </row>
    <row r="950">
      <c r="I950" s="4" t="n"/>
      <c r="J950" s="4" t="n"/>
      <c r="K950" s="4" t="n"/>
      <c r="L950" s="5" t="n"/>
      <c r="M950" s="5" t="n"/>
      <c r="N950" s="5">
        <f>IF(SUM(L950:M950)&gt;0, SUM(L950:M950), "")</f>
        <v/>
      </c>
      <c r="O950" s="5">
        <f>IF(A950&lt;&gt;"", SUMIFS(Dépenses!$K:$K, Dépenses!$B:$B, A950, Dépenses!$C:$C, "CAPEX"), "")</f>
        <v/>
      </c>
      <c r="P950" s="5">
        <f>IF(A950&lt;&gt;"", SUMIFS(Dépenses!$K:$K, Dépenses!$B:$B, A950, Dépenses!$C:$C, "CAPEX", Dépenses!$L:$L, "Payé"), "")</f>
        <v/>
      </c>
      <c r="Q950" s="5">
        <f>IF(A950&lt;&gt;"", SUMIFS(Dépenses!$K:$K, Dépenses!$B:$B, A950, Dépenses!$C:$C, "OPEX"), "")</f>
        <v/>
      </c>
      <c r="R950" s="5">
        <f>IF(A950&lt;&gt;"", SUMIFS(Dépenses!$K:$K, Dépenses!$B:$B, A950, Dépenses!$C:$C, "OPEX", Dépenses!$L:$L, "Payé"), "")</f>
        <v/>
      </c>
      <c r="S950" s="5">
        <f>IF(SUM(O950,Q950)&gt;0, SUM(O950,Q950), "")</f>
        <v/>
      </c>
      <c r="T950" s="5">
        <f>IF(SUM(P950,R950)&gt;0, SUM(P950,R950), "")</f>
        <v/>
      </c>
      <c r="U950" s="5">
        <f>IF(N950&gt;0, S950-N950, "")</f>
        <v/>
      </c>
      <c r="V950" s="6">
        <f>IF(N950&gt;0, S950/N950, "")</f>
        <v/>
      </c>
      <c r="Y950" s="5" t="n"/>
      <c r="Z950" s="7">
        <f>IF(AND(Y950&gt;0,N950&gt;0), Y950/N950, "")</f>
        <v/>
      </c>
      <c r="AA950" s="7">
        <f>IF(AND(Y950&gt;0,N950&gt;0), N950/(Y950/12), "")</f>
        <v/>
      </c>
      <c r="AB950" s="5">
        <f>IF(N950&gt;0, MAX(N950-S950, 0), "")</f>
        <v/>
      </c>
      <c r="AC950" s="5">
        <f>IF(S950&gt;0, MAX(S950-T950, 0), "")</f>
        <v/>
      </c>
      <c r="AD950">
        <f>IF(V950="", "", IF(V950&gt;1, "Dépassement", IF(V950&gt;=0.9, "À surveiller", "OK")))</f>
        <v/>
      </c>
    </row>
    <row r="951">
      <c r="I951" s="4" t="n"/>
      <c r="J951" s="4" t="n"/>
      <c r="K951" s="4" t="n"/>
      <c r="L951" s="5" t="n"/>
      <c r="M951" s="5" t="n"/>
      <c r="N951" s="5">
        <f>IF(SUM(L951:M951)&gt;0, SUM(L951:M951), "")</f>
        <v/>
      </c>
      <c r="O951" s="5">
        <f>IF(A951&lt;&gt;"", SUMIFS(Dépenses!$K:$K, Dépenses!$B:$B, A951, Dépenses!$C:$C, "CAPEX"), "")</f>
        <v/>
      </c>
      <c r="P951" s="5">
        <f>IF(A951&lt;&gt;"", SUMIFS(Dépenses!$K:$K, Dépenses!$B:$B, A951, Dépenses!$C:$C, "CAPEX", Dépenses!$L:$L, "Payé"), "")</f>
        <v/>
      </c>
      <c r="Q951" s="5">
        <f>IF(A951&lt;&gt;"", SUMIFS(Dépenses!$K:$K, Dépenses!$B:$B, A951, Dépenses!$C:$C, "OPEX"), "")</f>
        <v/>
      </c>
      <c r="R951" s="5">
        <f>IF(A951&lt;&gt;"", SUMIFS(Dépenses!$K:$K, Dépenses!$B:$B, A951, Dépenses!$C:$C, "OPEX", Dépenses!$L:$L, "Payé"), "")</f>
        <v/>
      </c>
      <c r="S951" s="5">
        <f>IF(SUM(O951,Q951)&gt;0, SUM(O951,Q951), "")</f>
        <v/>
      </c>
      <c r="T951" s="5">
        <f>IF(SUM(P951,R951)&gt;0, SUM(P951,R951), "")</f>
        <v/>
      </c>
      <c r="U951" s="5">
        <f>IF(N951&gt;0, S951-N951, "")</f>
        <v/>
      </c>
      <c r="V951" s="6">
        <f>IF(N951&gt;0, S951/N951, "")</f>
        <v/>
      </c>
      <c r="Y951" s="5" t="n"/>
      <c r="Z951" s="7">
        <f>IF(AND(Y951&gt;0,N951&gt;0), Y951/N951, "")</f>
        <v/>
      </c>
      <c r="AA951" s="7">
        <f>IF(AND(Y951&gt;0,N951&gt;0), N951/(Y951/12), "")</f>
        <v/>
      </c>
      <c r="AB951" s="5">
        <f>IF(N951&gt;0, MAX(N951-S951, 0), "")</f>
        <v/>
      </c>
      <c r="AC951" s="5">
        <f>IF(S951&gt;0, MAX(S951-T951, 0), "")</f>
        <v/>
      </c>
      <c r="AD951">
        <f>IF(V951="", "", IF(V951&gt;1, "Dépassement", IF(V951&gt;=0.9, "À surveiller", "OK")))</f>
        <v/>
      </c>
    </row>
    <row r="952">
      <c r="I952" s="4" t="n"/>
      <c r="J952" s="4" t="n"/>
      <c r="K952" s="4" t="n"/>
      <c r="L952" s="5" t="n"/>
      <c r="M952" s="5" t="n"/>
      <c r="N952" s="5">
        <f>IF(SUM(L952:M952)&gt;0, SUM(L952:M952), "")</f>
        <v/>
      </c>
      <c r="O952" s="5">
        <f>IF(A952&lt;&gt;"", SUMIFS(Dépenses!$K:$K, Dépenses!$B:$B, A952, Dépenses!$C:$C, "CAPEX"), "")</f>
        <v/>
      </c>
      <c r="P952" s="5">
        <f>IF(A952&lt;&gt;"", SUMIFS(Dépenses!$K:$K, Dépenses!$B:$B, A952, Dépenses!$C:$C, "CAPEX", Dépenses!$L:$L, "Payé"), "")</f>
        <v/>
      </c>
      <c r="Q952" s="5">
        <f>IF(A952&lt;&gt;"", SUMIFS(Dépenses!$K:$K, Dépenses!$B:$B, A952, Dépenses!$C:$C, "OPEX"), "")</f>
        <v/>
      </c>
      <c r="R952" s="5">
        <f>IF(A952&lt;&gt;"", SUMIFS(Dépenses!$K:$K, Dépenses!$B:$B, A952, Dépenses!$C:$C, "OPEX", Dépenses!$L:$L, "Payé"), "")</f>
        <v/>
      </c>
      <c r="S952" s="5">
        <f>IF(SUM(O952,Q952)&gt;0, SUM(O952,Q952), "")</f>
        <v/>
      </c>
      <c r="T952" s="5">
        <f>IF(SUM(P952,R952)&gt;0, SUM(P952,R952), "")</f>
        <v/>
      </c>
      <c r="U952" s="5">
        <f>IF(N952&gt;0, S952-N952, "")</f>
        <v/>
      </c>
      <c r="V952" s="6">
        <f>IF(N952&gt;0, S952/N952, "")</f>
        <v/>
      </c>
      <c r="Y952" s="5" t="n"/>
      <c r="Z952" s="7">
        <f>IF(AND(Y952&gt;0,N952&gt;0), Y952/N952, "")</f>
        <v/>
      </c>
      <c r="AA952" s="7">
        <f>IF(AND(Y952&gt;0,N952&gt;0), N952/(Y952/12), "")</f>
        <v/>
      </c>
      <c r="AB952" s="5">
        <f>IF(N952&gt;0, MAX(N952-S952, 0), "")</f>
        <v/>
      </c>
      <c r="AC952" s="5">
        <f>IF(S952&gt;0, MAX(S952-T952, 0), "")</f>
        <v/>
      </c>
      <c r="AD952">
        <f>IF(V952="", "", IF(V952&gt;1, "Dépassement", IF(V952&gt;=0.9, "À surveiller", "OK")))</f>
        <v/>
      </c>
    </row>
    <row r="953">
      <c r="I953" s="4" t="n"/>
      <c r="J953" s="4" t="n"/>
      <c r="K953" s="4" t="n"/>
      <c r="L953" s="5" t="n"/>
      <c r="M953" s="5" t="n"/>
      <c r="N953" s="5">
        <f>IF(SUM(L953:M953)&gt;0, SUM(L953:M953), "")</f>
        <v/>
      </c>
      <c r="O953" s="5">
        <f>IF(A953&lt;&gt;"", SUMIFS(Dépenses!$K:$K, Dépenses!$B:$B, A953, Dépenses!$C:$C, "CAPEX"), "")</f>
        <v/>
      </c>
      <c r="P953" s="5">
        <f>IF(A953&lt;&gt;"", SUMIFS(Dépenses!$K:$K, Dépenses!$B:$B, A953, Dépenses!$C:$C, "CAPEX", Dépenses!$L:$L, "Payé"), "")</f>
        <v/>
      </c>
      <c r="Q953" s="5">
        <f>IF(A953&lt;&gt;"", SUMIFS(Dépenses!$K:$K, Dépenses!$B:$B, A953, Dépenses!$C:$C, "OPEX"), "")</f>
        <v/>
      </c>
      <c r="R953" s="5">
        <f>IF(A953&lt;&gt;"", SUMIFS(Dépenses!$K:$K, Dépenses!$B:$B, A953, Dépenses!$C:$C, "OPEX", Dépenses!$L:$L, "Payé"), "")</f>
        <v/>
      </c>
      <c r="S953" s="5">
        <f>IF(SUM(O953,Q953)&gt;0, SUM(O953,Q953), "")</f>
        <v/>
      </c>
      <c r="T953" s="5">
        <f>IF(SUM(P953,R953)&gt;0, SUM(P953,R953), "")</f>
        <v/>
      </c>
      <c r="U953" s="5">
        <f>IF(N953&gt;0, S953-N953, "")</f>
        <v/>
      </c>
      <c r="V953" s="6">
        <f>IF(N953&gt;0, S953/N953, "")</f>
        <v/>
      </c>
      <c r="Y953" s="5" t="n"/>
      <c r="Z953" s="7">
        <f>IF(AND(Y953&gt;0,N953&gt;0), Y953/N953, "")</f>
        <v/>
      </c>
      <c r="AA953" s="7">
        <f>IF(AND(Y953&gt;0,N953&gt;0), N953/(Y953/12), "")</f>
        <v/>
      </c>
      <c r="AB953" s="5">
        <f>IF(N953&gt;0, MAX(N953-S953, 0), "")</f>
        <v/>
      </c>
      <c r="AC953" s="5">
        <f>IF(S953&gt;0, MAX(S953-T953, 0), "")</f>
        <v/>
      </c>
      <c r="AD953">
        <f>IF(V953="", "", IF(V953&gt;1, "Dépassement", IF(V953&gt;=0.9, "À surveiller", "OK")))</f>
        <v/>
      </c>
    </row>
    <row r="954">
      <c r="I954" s="4" t="n"/>
      <c r="J954" s="4" t="n"/>
      <c r="K954" s="4" t="n"/>
      <c r="L954" s="5" t="n"/>
      <c r="M954" s="5" t="n"/>
      <c r="N954" s="5">
        <f>IF(SUM(L954:M954)&gt;0, SUM(L954:M954), "")</f>
        <v/>
      </c>
      <c r="O954" s="5">
        <f>IF(A954&lt;&gt;"", SUMIFS(Dépenses!$K:$K, Dépenses!$B:$B, A954, Dépenses!$C:$C, "CAPEX"), "")</f>
        <v/>
      </c>
      <c r="P954" s="5">
        <f>IF(A954&lt;&gt;"", SUMIFS(Dépenses!$K:$K, Dépenses!$B:$B, A954, Dépenses!$C:$C, "CAPEX", Dépenses!$L:$L, "Payé"), "")</f>
        <v/>
      </c>
      <c r="Q954" s="5">
        <f>IF(A954&lt;&gt;"", SUMIFS(Dépenses!$K:$K, Dépenses!$B:$B, A954, Dépenses!$C:$C, "OPEX"), "")</f>
        <v/>
      </c>
      <c r="R954" s="5">
        <f>IF(A954&lt;&gt;"", SUMIFS(Dépenses!$K:$K, Dépenses!$B:$B, A954, Dépenses!$C:$C, "OPEX", Dépenses!$L:$L, "Payé"), "")</f>
        <v/>
      </c>
      <c r="S954" s="5">
        <f>IF(SUM(O954,Q954)&gt;0, SUM(O954,Q954), "")</f>
        <v/>
      </c>
      <c r="T954" s="5">
        <f>IF(SUM(P954,R954)&gt;0, SUM(P954,R954), "")</f>
        <v/>
      </c>
      <c r="U954" s="5">
        <f>IF(N954&gt;0, S954-N954, "")</f>
        <v/>
      </c>
      <c r="V954" s="6">
        <f>IF(N954&gt;0, S954/N954, "")</f>
        <v/>
      </c>
      <c r="Y954" s="5" t="n"/>
      <c r="Z954" s="7">
        <f>IF(AND(Y954&gt;0,N954&gt;0), Y954/N954, "")</f>
        <v/>
      </c>
      <c r="AA954" s="7">
        <f>IF(AND(Y954&gt;0,N954&gt;0), N954/(Y954/12), "")</f>
        <v/>
      </c>
      <c r="AB954" s="5">
        <f>IF(N954&gt;0, MAX(N954-S954, 0), "")</f>
        <v/>
      </c>
      <c r="AC954" s="5">
        <f>IF(S954&gt;0, MAX(S954-T954, 0), "")</f>
        <v/>
      </c>
      <c r="AD954">
        <f>IF(V954="", "", IF(V954&gt;1, "Dépassement", IF(V954&gt;=0.9, "À surveiller", "OK")))</f>
        <v/>
      </c>
    </row>
    <row r="955">
      <c r="I955" s="4" t="n"/>
      <c r="J955" s="4" t="n"/>
      <c r="K955" s="4" t="n"/>
      <c r="L955" s="5" t="n"/>
      <c r="M955" s="5" t="n"/>
      <c r="N955" s="5">
        <f>IF(SUM(L955:M955)&gt;0, SUM(L955:M955), "")</f>
        <v/>
      </c>
      <c r="O955" s="5">
        <f>IF(A955&lt;&gt;"", SUMIFS(Dépenses!$K:$K, Dépenses!$B:$B, A955, Dépenses!$C:$C, "CAPEX"), "")</f>
        <v/>
      </c>
      <c r="P955" s="5">
        <f>IF(A955&lt;&gt;"", SUMIFS(Dépenses!$K:$K, Dépenses!$B:$B, A955, Dépenses!$C:$C, "CAPEX", Dépenses!$L:$L, "Payé"), "")</f>
        <v/>
      </c>
      <c r="Q955" s="5">
        <f>IF(A955&lt;&gt;"", SUMIFS(Dépenses!$K:$K, Dépenses!$B:$B, A955, Dépenses!$C:$C, "OPEX"), "")</f>
        <v/>
      </c>
      <c r="R955" s="5">
        <f>IF(A955&lt;&gt;"", SUMIFS(Dépenses!$K:$K, Dépenses!$B:$B, A955, Dépenses!$C:$C, "OPEX", Dépenses!$L:$L, "Payé"), "")</f>
        <v/>
      </c>
      <c r="S955" s="5">
        <f>IF(SUM(O955,Q955)&gt;0, SUM(O955,Q955), "")</f>
        <v/>
      </c>
      <c r="T955" s="5">
        <f>IF(SUM(P955,R955)&gt;0, SUM(P955,R955), "")</f>
        <v/>
      </c>
      <c r="U955" s="5">
        <f>IF(N955&gt;0, S955-N955, "")</f>
        <v/>
      </c>
      <c r="V955" s="6">
        <f>IF(N955&gt;0, S955/N955, "")</f>
        <v/>
      </c>
      <c r="Y955" s="5" t="n"/>
      <c r="Z955" s="7">
        <f>IF(AND(Y955&gt;0,N955&gt;0), Y955/N955, "")</f>
        <v/>
      </c>
      <c r="AA955" s="7">
        <f>IF(AND(Y955&gt;0,N955&gt;0), N955/(Y955/12), "")</f>
        <v/>
      </c>
      <c r="AB955" s="5">
        <f>IF(N955&gt;0, MAX(N955-S955, 0), "")</f>
        <v/>
      </c>
      <c r="AC955" s="5">
        <f>IF(S955&gt;0, MAX(S955-T955, 0), "")</f>
        <v/>
      </c>
      <c r="AD955">
        <f>IF(V955="", "", IF(V955&gt;1, "Dépassement", IF(V955&gt;=0.9, "À surveiller", "OK")))</f>
        <v/>
      </c>
    </row>
    <row r="956">
      <c r="I956" s="4" t="n"/>
      <c r="J956" s="4" t="n"/>
      <c r="K956" s="4" t="n"/>
      <c r="L956" s="5" t="n"/>
      <c r="M956" s="5" t="n"/>
      <c r="N956" s="5">
        <f>IF(SUM(L956:M956)&gt;0, SUM(L956:M956), "")</f>
        <v/>
      </c>
      <c r="O956" s="5">
        <f>IF(A956&lt;&gt;"", SUMIFS(Dépenses!$K:$K, Dépenses!$B:$B, A956, Dépenses!$C:$C, "CAPEX"), "")</f>
        <v/>
      </c>
      <c r="P956" s="5">
        <f>IF(A956&lt;&gt;"", SUMIFS(Dépenses!$K:$K, Dépenses!$B:$B, A956, Dépenses!$C:$C, "CAPEX", Dépenses!$L:$L, "Payé"), "")</f>
        <v/>
      </c>
      <c r="Q956" s="5">
        <f>IF(A956&lt;&gt;"", SUMIFS(Dépenses!$K:$K, Dépenses!$B:$B, A956, Dépenses!$C:$C, "OPEX"), "")</f>
        <v/>
      </c>
      <c r="R956" s="5">
        <f>IF(A956&lt;&gt;"", SUMIFS(Dépenses!$K:$K, Dépenses!$B:$B, A956, Dépenses!$C:$C, "OPEX", Dépenses!$L:$L, "Payé"), "")</f>
        <v/>
      </c>
      <c r="S956" s="5">
        <f>IF(SUM(O956,Q956)&gt;0, SUM(O956,Q956), "")</f>
        <v/>
      </c>
      <c r="T956" s="5">
        <f>IF(SUM(P956,R956)&gt;0, SUM(P956,R956), "")</f>
        <v/>
      </c>
      <c r="U956" s="5">
        <f>IF(N956&gt;0, S956-N956, "")</f>
        <v/>
      </c>
      <c r="V956" s="6">
        <f>IF(N956&gt;0, S956/N956, "")</f>
        <v/>
      </c>
      <c r="Y956" s="5" t="n"/>
      <c r="Z956" s="7">
        <f>IF(AND(Y956&gt;0,N956&gt;0), Y956/N956, "")</f>
        <v/>
      </c>
      <c r="AA956" s="7">
        <f>IF(AND(Y956&gt;0,N956&gt;0), N956/(Y956/12), "")</f>
        <v/>
      </c>
      <c r="AB956" s="5">
        <f>IF(N956&gt;0, MAX(N956-S956, 0), "")</f>
        <v/>
      </c>
      <c r="AC956" s="5">
        <f>IF(S956&gt;0, MAX(S956-T956, 0), "")</f>
        <v/>
      </c>
      <c r="AD956">
        <f>IF(V956="", "", IF(V956&gt;1, "Dépassement", IF(V956&gt;=0.9, "À surveiller", "OK")))</f>
        <v/>
      </c>
    </row>
    <row r="957">
      <c r="I957" s="4" t="n"/>
      <c r="J957" s="4" t="n"/>
      <c r="K957" s="4" t="n"/>
      <c r="L957" s="5" t="n"/>
      <c r="M957" s="5" t="n"/>
      <c r="N957" s="5">
        <f>IF(SUM(L957:M957)&gt;0, SUM(L957:M957), "")</f>
        <v/>
      </c>
      <c r="O957" s="5">
        <f>IF(A957&lt;&gt;"", SUMIFS(Dépenses!$K:$K, Dépenses!$B:$B, A957, Dépenses!$C:$C, "CAPEX"), "")</f>
        <v/>
      </c>
      <c r="P957" s="5">
        <f>IF(A957&lt;&gt;"", SUMIFS(Dépenses!$K:$K, Dépenses!$B:$B, A957, Dépenses!$C:$C, "CAPEX", Dépenses!$L:$L, "Payé"), "")</f>
        <v/>
      </c>
      <c r="Q957" s="5">
        <f>IF(A957&lt;&gt;"", SUMIFS(Dépenses!$K:$K, Dépenses!$B:$B, A957, Dépenses!$C:$C, "OPEX"), "")</f>
        <v/>
      </c>
      <c r="R957" s="5">
        <f>IF(A957&lt;&gt;"", SUMIFS(Dépenses!$K:$K, Dépenses!$B:$B, A957, Dépenses!$C:$C, "OPEX", Dépenses!$L:$L, "Payé"), "")</f>
        <v/>
      </c>
      <c r="S957" s="5">
        <f>IF(SUM(O957,Q957)&gt;0, SUM(O957,Q957), "")</f>
        <v/>
      </c>
      <c r="T957" s="5">
        <f>IF(SUM(P957,R957)&gt;0, SUM(P957,R957), "")</f>
        <v/>
      </c>
      <c r="U957" s="5">
        <f>IF(N957&gt;0, S957-N957, "")</f>
        <v/>
      </c>
      <c r="V957" s="6">
        <f>IF(N957&gt;0, S957/N957, "")</f>
        <v/>
      </c>
      <c r="Y957" s="5" t="n"/>
      <c r="Z957" s="7">
        <f>IF(AND(Y957&gt;0,N957&gt;0), Y957/N957, "")</f>
        <v/>
      </c>
      <c r="AA957" s="7">
        <f>IF(AND(Y957&gt;0,N957&gt;0), N957/(Y957/12), "")</f>
        <v/>
      </c>
      <c r="AB957" s="5">
        <f>IF(N957&gt;0, MAX(N957-S957, 0), "")</f>
        <v/>
      </c>
      <c r="AC957" s="5">
        <f>IF(S957&gt;0, MAX(S957-T957, 0), "")</f>
        <v/>
      </c>
      <c r="AD957">
        <f>IF(V957="", "", IF(V957&gt;1, "Dépassement", IF(V957&gt;=0.9, "À surveiller", "OK")))</f>
        <v/>
      </c>
    </row>
    <row r="958">
      <c r="I958" s="4" t="n"/>
      <c r="J958" s="4" t="n"/>
      <c r="K958" s="4" t="n"/>
      <c r="L958" s="5" t="n"/>
      <c r="M958" s="5" t="n"/>
      <c r="N958" s="5">
        <f>IF(SUM(L958:M958)&gt;0, SUM(L958:M958), "")</f>
        <v/>
      </c>
      <c r="O958" s="5">
        <f>IF(A958&lt;&gt;"", SUMIFS(Dépenses!$K:$K, Dépenses!$B:$B, A958, Dépenses!$C:$C, "CAPEX"), "")</f>
        <v/>
      </c>
      <c r="P958" s="5">
        <f>IF(A958&lt;&gt;"", SUMIFS(Dépenses!$K:$K, Dépenses!$B:$B, A958, Dépenses!$C:$C, "CAPEX", Dépenses!$L:$L, "Payé"), "")</f>
        <v/>
      </c>
      <c r="Q958" s="5">
        <f>IF(A958&lt;&gt;"", SUMIFS(Dépenses!$K:$K, Dépenses!$B:$B, A958, Dépenses!$C:$C, "OPEX"), "")</f>
        <v/>
      </c>
      <c r="R958" s="5">
        <f>IF(A958&lt;&gt;"", SUMIFS(Dépenses!$K:$K, Dépenses!$B:$B, A958, Dépenses!$C:$C, "OPEX", Dépenses!$L:$L, "Payé"), "")</f>
        <v/>
      </c>
      <c r="S958" s="5">
        <f>IF(SUM(O958,Q958)&gt;0, SUM(O958,Q958), "")</f>
        <v/>
      </c>
      <c r="T958" s="5">
        <f>IF(SUM(P958,R958)&gt;0, SUM(P958,R958), "")</f>
        <v/>
      </c>
      <c r="U958" s="5">
        <f>IF(N958&gt;0, S958-N958, "")</f>
        <v/>
      </c>
      <c r="V958" s="6">
        <f>IF(N958&gt;0, S958/N958, "")</f>
        <v/>
      </c>
      <c r="Y958" s="5" t="n"/>
      <c r="Z958" s="7">
        <f>IF(AND(Y958&gt;0,N958&gt;0), Y958/N958, "")</f>
        <v/>
      </c>
      <c r="AA958" s="7">
        <f>IF(AND(Y958&gt;0,N958&gt;0), N958/(Y958/12), "")</f>
        <v/>
      </c>
      <c r="AB958" s="5">
        <f>IF(N958&gt;0, MAX(N958-S958, 0), "")</f>
        <v/>
      </c>
      <c r="AC958" s="5">
        <f>IF(S958&gt;0, MAX(S958-T958, 0), "")</f>
        <v/>
      </c>
      <c r="AD958">
        <f>IF(V958="", "", IF(V958&gt;1, "Dépassement", IF(V958&gt;=0.9, "À surveiller", "OK")))</f>
        <v/>
      </c>
    </row>
    <row r="959">
      <c r="I959" s="4" t="n"/>
      <c r="J959" s="4" t="n"/>
      <c r="K959" s="4" t="n"/>
      <c r="L959" s="5" t="n"/>
      <c r="M959" s="5" t="n"/>
      <c r="N959" s="5">
        <f>IF(SUM(L959:M959)&gt;0, SUM(L959:M959), "")</f>
        <v/>
      </c>
      <c r="O959" s="5">
        <f>IF(A959&lt;&gt;"", SUMIFS(Dépenses!$K:$K, Dépenses!$B:$B, A959, Dépenses!$C:$C, "CAPEX"), "")</f>
        <v/>
      </c>
      <c r="P959" s="5">
        <f>IF(A959&lt;&gt;"", SUMIFS(Dépenses!$K:$K, Dépenses!$B:$B, A959, Dépenses!$C:$C, "CAPEX", Dépenses!$L:$L, "Payé"), "")</f>
        <v/>
      </c>
      <c r="Q959" s="5">
        <f>IF(A959&lt;&gt;"", SUMIFS(Dépenses!$K:$K, Dépenses!$B:$B, A959, Dépenses!$C:$C, "OPEX"), "")</f>
        <v/>
      </c>
      <c r="R959" s="5">
        <f>IF(A959&lt;&gt;"", SUMIFS(Dépenses!$K:$K, Dépenses!$B:$B, A959, Dépenses!$C:$C, "OPEX", Dépenses!$L:$L, "Payé"), "")</f>
        <v/>
      </c>
      <c r="S959" s="5">
        <f>IF(SUM(O959,Q959)&gt;0, SUM(O959,Q959), "")</f>
        <v/>
      </c>
      <c r="T959" s="5">
        <f>IF(SUM(P959,R959)&gt;0, SUM(P959,R959), "")</f>
        <v/>
      </c>
      <c r="U959" s="5">
        <f>IF(N959&gt;0, S959-N959, "")</f>
        <v/>
      </c>
      <c r="V959" s="6">
        <f>IF(N959&gt;0, S959/N959, "")</f>
        <v/>
      </c>
      <c r="Y959" s="5" t="n"/>
      <c r="Z959" s="7">
        <f>IF(AND(Y959&gt;0,N959&gt;0), Y959/N959, "")</f>
        <v/>
      </c>
      <c r="AA959" s="7">
        <f>IF(AND(Y959&gt;0,N959&gt;0), N959/(Y959/12), "")</f>
        <v/>
      </c>
      <c r="AB959" s="5">
        <f>IF(N959&gt;0, MAX(N959-S959, 0), "")</f>
        <v/>
      </c>
      <c r="AC959" s="5">
        <f>IF(S959&gt;0, MAX(S959-T959, 0), "")</f>
        <v/>
      </c>
      <c r="AD959">
        <f>IF(V959="", "", IF(V959&gt;1, "Dépassement", IF(V959&gt;=0.9, "À surveiller", "OK")))</f>
        <v/>
      </c>
    </row>
    <row r="960">
      <c r="I960" s="4" t="n"/>
      <c r="J960" s="4" t="n"/>
      <c r="K960" s="4" t="n"/>
      <c r="L960" s="5" t="n"/>
      <c r="M960" s="5" t="n"/>
      <c r="N960" s="5">
        <f>IF(SUM(L960:M960)&gt;0, SUM(L960:M960), "")</f>
        <v/>
      </c>
      <c r="O960" s="5">
        <f>IF(A960&lt;&gt;"", SUMIFS(Dépenses!$K:$K, Dépenses!$B:$B, A960, Dépenses!$C:$C, "CAPEX"), "")</f>
        <v/>
      </c>
      <c r="P960" s="5">
        <f>IF(A960&lt;&gt;"", SUMIFS(Dépenses!$K:$K, Dépenses!$B:$B, A960, Dépenses!$C:$C, "CAPEX", Dépenses!$L:$L, "Payé"), "")</f>
        <v/>
      </c>
      <c r="Q960" s="5">
        <f>IF(A960&lt;&gt;"", SUMIFS(Dépenses!$K:$K, Dépenses!$B:$B, A960, Dépenses!$C:$C, "OPEX"), "")</f>
        <v/>
      </c>
      <c r="R960" s="5">
        <f>IF(A960&lt;&gt;"", SUMIFS(Dépenses!$K:$K, Dépenses!$B:$B, A960, Dépenses!$C:$C, "OPEX", Dépenses!$L:$L, "Payé"), "")</f>
        <v/>
      </c>
      <c r="S960" s="5">
        <f>IF(SUM(O960,Q960)&gt;0, SUM(O960,Q960), "")</f>
        <v/>
      </c>
      <c r="T960" s="5">
        <f>IF(SUM(P960,R960)&gt;0, SUM(P960,R960), "")</f>
        <v/>
      </c>
      <c r="U960" s="5">
        <f>IF(N960&gt;0, S960-N960, "")</f>
        <v/>
      </c>
      <c r="V960" s="6">
        <f>IF(N960&gt;0, S960/N960, "")</f>
        <v/>
      </c>
      <c r="Y960" s="5" t="n"/>
      <c r="Z960" s="7">
        <f>IF(AND(Y960&gt;0,N960&gt;0), Y960/N960, "")</f>
        <v/>
      </c>
      <c r="AA960" s="7">
        <f>IF(AND(Y960&gt;0,N960&gt;0), N960/(Y960/12), "")</f>
        <v/>
      </c>
      <c r="AB960" s="5">
        <f>IF(N960&gt;0, MAX(N960-S960, 0), "")</f>
        <v/>
      </c>
      <c r="AC960" s="5">
        <f>IF(S960&gt;0, MAX(S960-T960, 0), "")</f>
        <v/>
      </c>
      <c r="AD960">
        <f>IF(V960="", "", IF(V960&gt;1, "Dépassement", IF(V960&gt;=0.9, "À surveiller", "OK")))</f>
        <v/>
      </c>
    </row>
    <row r="961">
      <c r="I961" s="4" t="n"/>
      <c r="J961" s="4" t="n"/>
      <c r="K961" s="4" t="n"/>
      <c r="L961" s="5" t="n"/>
      <c r="M961" s="5" t="n"/>
      <c r="N961" s="5">
        <f>IF(SUM(L961:M961)&gt;0, SUM(L961:M961), "")</f>
        <v/>
      </c>
      <c r="O961" s="5">
        <f>IF(A961&lt;&gt;"", SUMIFS(Dépenses!$K:$K, Dépenses!$B:$B, A961, Dépenses!$C:$C, "CAPEX"), "")</f>
        <v/>
      </c>
      <c r="P961" s="5">
        <f>IF(A961&lt;&gt;"", SUMIFS(Dépenses!$K:$K, Dépenses!$B:$B, A961, Dépenses!$C:$C, "CAPEX", Dépenses!$L:$L, "Payé"), "")</f>
        <v/>
      </c>
      <c r="Q961" s="5">
        <f>IF(A961&lt;&gt;"", SUMIFS(Dépenses!$K:$K, Dépenses!$B:$B, A961, Dépenses!$C:$C, "OPEX"), "")</f>
        <v/>
      </c>
      <c r="R961" s="5">
        <f>IF(A961&lt;&gt;"", SUMIFS(Dépenses!$K:$K, Dépenses!$B:$B, A961, Dépenses!$C:$C, "OPEX", Dépenses!$L:$L, "Payé"), "")</f>
        <v/>
      </c>
      <c r="S961" s="5">
        <f>IF(SUM(O961,Q961)&gt;0, SUM(O961,Q961), "")</f>
        <v/>
      </c>
      <c r="T961" s="5">
        <f>IF(SUM(P961,R961)&gt;0, SUM(P961,R961), "")</f>
        <v/>
      </c>
      <c r="U961" s="5">
        <f>IF(N961&gt;0, S961-N961, "")</f>
        <v/>
      </c>
      <c r="V961" s="6">
        <f>IF(N961&gt;0, S961/N961, "")</f>
        <v/>
      </c>
      <c r="Y961" s="5" t="n"/>
      <c r="Z961" s="7">
        <f>IF(AND(Y961&gt;0,N961&gt;0), Y961/N961, "")</f>
        <v/>
      </c>
      <c r="AA961" s="7">
        <f>IF(AND(Y961&gt;0,N961&gt;0), N961/(Y961/12), "")</f>
        <v/>
      </c>
      <c r="AB961" s="5">
        <f>IF(N961&gt;0, MAX(N961-S961, 0), "")</f>
        <v/>
      </c>
      <c r="AC961" s="5">
        <f>IF(S961&gt;0, MAX(S961-T961, 0), "")</f>
        <v/>
      </c>
      <c r="AD961">
        <f>IF(V961="", "", IF(V961&gt;1, "Dépassement", IF(V961&gt;=0.9, "À surveiller", "OK")))</f>
        <v/>
      </c>
    </row>
    <row r="962">
      <c r="I962" s="4" t="n"/>
      <c r="J962" s="4" t="n"/>
      <c r="K962" s="4" t="n"/>
      <c r="L962" s="5" t="n"/>
      <c r="M962" s="5" t="n"/>
      <c r="N962" s="5">
        <f>IF(SUM(L962:M962)&gt;0, SUM(L962:M962), "")</f>
        <v/>
      </c>
      <c r="O962" s="5">
        <f>IF(A962&lt;&gt;"", SUMIFS(Dépenses!$K:$K, Dépenses!$B:$B, A962, Dépenses!$C:$C, "CAPEX"), "")</f>
        <v/>
      </c>
      <c r="P962" s="5">
        <f>IF(A962&lt;&gt;"", SUMIFS(Dépenses!$K:$K, Dépenses!$B:$B, A962, Dépenses!$C:$C, "CAPEX", Dépenses!$L:$L, "Payé"), "")</f>
        <v/>
      </c>
      <c r="Q962" s="5">
        <f>IF(A962&lt;&gt;"", SUMIFS(Dépenses!$K:$K, Dépenses!$B:$B, A962, Dépenses!$C:$C, "OPEX"), "")</f>
        <v/>
      </c>
      <c r="R962" s="5">
        <f>IF(A962&lt;&gt;"", SUMIFS(Dépenses!$K:$K, Dépenses!$B:$B, A962, Dépenses!$C:$C, "OPEX", Dépenses!$L:$L, "Payé"), "")</f>
        <v/>
      </c>
      <c r="S962" s="5">
        <f>IF(SUM(O962,Q962)&gt;0, SUM(O962,Q962), "")</f>
        <v/>
      </c>
      <c r="T962" s="5">
        <f>IF(SUM(P962,R962)&gt;0, SUM(P962,R962), "")</f>
        <v/>
      </c>
      <c r="U962" s="5">
        <f>IF(N962&gt;0, S962-N962, "")</f>
        <v/>
      </c>
      <c r="V962" s="6">
        <f>IF(N962&gt;0, S962/N962, "")</f>
        <v/>
      </c>
      <c r="Y962" s="5" t="n"/>
      <c r="Z962" s="7">
        <f>IF(AND(Y962&gt;0,N962&gt;0), Y962/N962, "")</f>
        <v/>
      </c>
      <c r="AA962" s="7">
        <f>IF(AND(Y962&gt;0,N962&gt;0), N962/(Y962/12), "")</f>
        <v/>
      </c>
      <c r="AB962" s="5">
        <f>IF(N962&gt;0, MAX(N962-S962, 0), "")</f>
        <v/>
      </c>
      <c r="AC962" s="5">
        <f>IF(S962&gt;0, MAX(S962-T962, 0), "")</f>
        <v/>
      </c>
      <c r="AD962">
        <f>IF(V962="", "", IF(V962&gt;1, "Dépassement", IF(V962&gt;=0.9, "À surveiller", "OK")))</f>
        <v/>
      </c>
    </row>
    <row r="963">
      <c r="I963" s="4" t="n"/>
      <c r="J963" s="4" t="n"/>
      <c r="K963" s="4" t="n"/>
      <c r="L963" s="5" t="n"/>
      <c r="M963" s="5" t="n"/>
      <c r="N963" s="5">
        <f>IF(SUM(L963:M963)&gt;0, SUM(L963:M963), "")</f>
        <v/>
      </c>
      <c r="O963" s="5">
        <f>IF(A963&lt;&gt;"", SUMIFS(Dépenses!$K:$K, Dépenses!$B:$B, A963, Dépenses!$C:$C, "CAPEX"), "")</f>
        <v/>
      </c>
      <c r="P963" s="5">
        <f>IF(A963&lt;&gt;"", SUMIFS(Dépenses!$K:$K, Dépenses!$B:$B, A963, Dépenses!$C:$C, "CAPEX", Dépenses!$L:$L, "Payé"), "")</f>
        <v/>
      </c>
      <c r="Q963" s="5">
        <f>IF(A963&lt;&gt;"", SUMIFS(Dépenses!$K:$K, Dépenses!$B:$B, A963, Dépenses!$C:$C, "OPEX"), "")</f>
        <v/>
      </c>
      <c r="R963" s="5">
        <f>IF(A963&lt;&gt;"", SUMIFS(Dépenses!$K:$K, Dépenses!$B:$B, A963, Dépenses!$C:$C, "OPEX", Dépenses!$L:$L, "Payé"), "")</f>
        <v/>
      </c>
      <c r="S963" s="5">
        <f>IF(SUM(O963,Q963)&gt;0, SUM(O963,Q963), "")</f>
        <v/>
      </c>
      <c r="T963" s="5">
        <f>IF(SUM(P963,R963)&gt;0, SUM(P963,R963), "")</f>
        <v/>
      </c>
      <c r="U963" s="5">
        <f>IF(N963&gt;0, S963-N963, "")</f>
        <v/>
      </c>
      <c r="V963" s="6">
        <f>IF(N963&gt;0, S963/N963, "")</f>
        <v/>
      </c>
      <c r="Y963" s="5" t="n"/>
      <c r="Z963" s="7">
        <f>IF(AND(Y963&gt;0,N963&gt;0), Y963/N963, "")</f>
        <v/>
      </c>
      <c r="AA963" s="7">
        <f>IF(AND(Y963&gt;0,N963&gt;0), N963/(Y963/12), "")</f>
        <v/>
      </c>
      <c r="AB963" s="5">
        <f>IF(N963&gt;0, MAX(N963-S963, 0), "")</f>
        <v/>
      </c>
      <c r="AC963" s="5">
        <f>IF(S963&gt;0, MAX(S963-T963, 0), "")</f>
        <v/>
      </c>
      <c r="AD963">
        <f>IF(V963="", "", IF(V963&gt;1, "Dépassement", IF(V963&gt;=0.9, "À surveiller", "OK")))</f>
        <v/>
      </c>
    </row>
    <row r="964">
      <c r="I964" s="4" t="n"/>
      <c r="J964" s="4" t="n"/>
      <c r="K964" s="4" t="n"/>
      <c r="L964" s="5" t="n"/>
      <c r="M964" s="5" t="n"/>
      <c r="N964" s="5">
        <f>IF(SUM(L964:M964)&gt;0, SUM(L964:M964), "")</f>
        <v/>
      </c>
      <c r="O964" s="5">
        <f>IF(A964&lt;&gt;"", SUMIFS(Dépenses!$K:$K, Dépenses!$B:$B, A964, Dépenses!$C:$C, "CAPEX"), "")</f>
        <v/>
      </c>
      <c r="P964" s="5">
        <f>IF(A964&lt;&gt;"", SUMIFS(Dépenses!$K:$K, Dépenses!$B:$B, A964, Dépenses!$C:$C, "CAPEX", Dépenses!$L:$L, "Payé"), "")</f>
        <v/>
      </c>
      <c r="Q964" s="5">
        <f>IF(A964&lt;&gt;"", SUMIFS(Dépenses!$K:$K, Dépenses!$B:$B, A964, Dépenses!$C:$C, "OPEX"), "")</f>
        <v/>
      </c>
      <c r="R964" s="5">
        <f>IF(A964&lt;&gt;"", SUMIFS(Dépenses!$K:$K, Dépenses!$B:$B, A964, Dépenses!$C:$C, "OPEX", Dépenses!$L:$L, "Payé"), "")</f>
        <v/>
      </c>
      <c r="S964" s="5">
        <f>IF(SUM(O964,Q964)&gt;0, SUM(O964,Q964), "")</f>
        <v/>
      </c>
      <c r="T964" s="5">
        <f>IF(SUM(P964,R964)&gt;0, SUM(P964,R964), "")</f>
        <v/>
      </c>
      <c r="U964" s="5">
        <f>IF(N964&gt;0, S964-N964, "")</f>
        <v/>
      </c>
      <c r="V964" s="6">
        <f>IF(N964&gt;0, S964/N964, "")</f>
        <v/>
      </c>
      <c r="Y964" s="5" t="n"/>
      <c r="Z964" s="7">
        <f>IF(AND(Y964&gt;0,N964&gt;0), Y964/N964, "")</f>
        <v/>
      </c>
      <c r="AA964" s="7">
        <f>IF(AND(Y964&gt;0,N964&gt;0), N964/(Y964/12), "")</f>
        <v/>
      </c>
      <c r="AB964" s="5">
        <f>IF(N964&gt;0, MAX(N964-S964, 0), "")</f>
        <v/>
      </c>
      <c r="AC964" s="5">
        <f>IF(S964&gt;0, MAX(S964-T964, 0), "")</f>
        <v/>
      </c>
      <c r="AD964">
        <f>IF(V964="", "", IF(V964&gt;1, "Dépassement", IF(V964&gt;=0.9, "À surveiller", "OK")))</f>
        <v/>
      </c>
    </row>
    <row r="965">
      <c r="I965" s="4" t="n"/>
      <c r="J965" s="4" t="n"/>
      <c r="K965" s="4" t="n"/>
      <c r="L965" s="5" t="n"/>
      <c r="M965" s="5" t="n"/>
      <c r="N965" s="5">
        <f>IF(SUM(L965:M965)&gt;0, SUM(L965:M965), "")</f>
        <v/>
      </c>
      <c r="O965" s="5">
        <f>IF(A965&lt;&gt;"", SUMIFS(Dépenses!$K:$K, Dépenses!$B:$B, A965, Dépenses!$C:$C, "CAPEX"), "")</f>
        <v/>
      </c>
      <c r="P965" s="5">
        <f>IF(A965&lt;&gt;"", SUMIFS(Dépenses!$K:$K, Dépenses!$B:$B, A965, Dépenses!$C:$C, "CAPEX", Dépenses!$L:$L, "Payé"), "")</f>
        <v/>
      </c>
      <c r="Q965" s="5">
        <f>IF(A965&lt;&gt;"", SUMIFS(Dépenses!$K:$K, Dépenses!$B:$B, A965, Dépenses!$C:$C, "OPEX"), "")</f>
        <v/>
      </c>
      <c r="R965" s="5">
        <f>IF(A965&lt;&gt;"", SUMIFS(Dépenses!$K:$K, Dépenses!$B:$B, A965, Dépenses!$C:$C, "OPEX", Dépenses!$L:$L, "Payé"), "")</f>
        <v/>
      </c>
      <c r="S965" s="5">
        <f>IF(SUM(O965,Q965)&gt;0, SUM(O965,Q965), "")</f>
        <v/>
      </c>
      <c r="T965" s="5">
        <f>IF(SUM(P965,R965)&gt;0, SUM(P965,R965), "")</f>
        <v/>
      </c>
      <c r="U965" s="5">
        <f>IF(N965&gt;0, S965-N965, "")</f>
        <v/>
      </c>
      <c r="V965" s="6">
        <f>IF(N965&gt;0, S965/N965, "")</f>
        <v/>
      </c>
      <c r="Y965" s="5" t="n"/>
      <c r="Z965" s="7">
        <f>IF(AND(Y965&gt;0,N965&gt;0), Y965/N965, "")</f>
        <v/>
      </c>
      <c r="AA965" s="7">
        <f>IF(AND(Y965&gt;0,N965&gt;0), N965/(Y965/12), "")</f>
        <v/>
      </c>
      <c r="AB965" s="5">
        <f>IF(N965&gt;0, MAX(N965-S965, 0), "")</f>
        <v/>
      </c>
      <c r="AC965" s="5">
        <f>IF(S965&gt;0, MAX(S965-T965, 0), "")</f>
        <v/>
      </c>
      <c r="AD965">
        <f>IF(V965="", "", IF(V965&gt;1, "Dépassement", IF(V965&gt;=0.9, "À surveiller", "OK")))</f>
        <v/>
      </c>
    </row>
    <row r="966">
      <c r="I966" s="4" t="n"/>
      <c r="J966" s="4" t="n"/>
      <c r="K966" s="4" t="n"/>
      <c r="L966" s="5" t="n"/>
      <c r="M966" s="5" t="n"/>
      <c r="N966" s="5">
        <f>IF(SUM(L966:M966)&gt;0, SUM(L966:M966), "")</f>
        <v/>
      </c>
      <c r="O966" s="5">
        <f>IF(A966&lt;&gt;"", SUMIFS(Dépenses!$K:$K, Dépenses!$B:$B, A966, Dépenses!$C:$C, "CAPEX"), "")</f>
        <v/>
      </c>
      <c r="P966" s="5">
        <f>IF(A966&lt;&gt;"", SUMIFS(Dépenses!$K:$K, Dépenses!$B:$B, A966, Dépenses!$C:$C, "CAPEX", Dépenses!$L:$L, "Payé"), "")</f>
        <v/>
      </c>
      <c r="Q966" s="5">
        <f>IF(A966&lt;&gt;"", SUMIFS(Dépenses!$K:$K, Dépenses!$B:$B, A966, Dépenses!$C:$C, "OPEX"), "")</f>
        <v/>
      </c>
      <c r="R966" s="5">
        <f>IF(A966&lt;&gt;"", SUMIFS(Dépenses!$K:$K, Dépenses!$B:$B, A966, Dépenses!$C:$C, "OPEX", Dépenses!$L:$L, "Payé"), "")</f>
        <v/>
      </c>
      <c r="S966" s="5">
        <f>IF(SUM(O966,Q966)&gt;0, SUM(O966,Q966), "")</f>
        <v/>
      </c>
      <c r="T966" s="5">
        <f>IF(SUM(P966,R966)&gt;0, SUM(P966,R966), "")</f>
        <v/>
      </c>
      <c r="U966" s="5">
        <f>IF(N966&gt;0, S966-N966, "")</f>
        <v/>
      </c>
      <c r="V966" s="6">
        <f>IF(N966&gt;0, S966/N966, "")</f>
        <v/>
      </c>
      <c r="Y966" s="5" t="n"/>
      <c r="Z966" s="7">
        <f>IF(AND(Y966&gt;0,N966&gt;0), Y966/N966, "")</f>
        <v/>
      </c>
      <c r="AA966" s="7">
        <f>IF(AND(Y966&gt;0,N966&gt;0), N966/(Y966/12), "")</f>
        <v/>
      </c>
      <c r="AB966" s="5">
        <f>IF(N966&gt;0, MAX(N966-S966, 0), "")</f>
        <v/>
      </c>
      <c r="AC966" s="5">
        <f>IF(S966&gt;0, MAX(S966-T966, 0), "")</f>
        <v/>
      </c>
      <c r="AD966">
        <f>IF(V966="", "", IF(V966&gt;1, "Dépassement", IF(V966&gt;=0.9, "À surveiller", "OK")))</f>
        <v/>
      </c>
    </row>
    <row r="967">
      <c r="I967" s="4" t="n"/>
      <c r="J967" s="4" t="n"/>
      <c r="K967" s="4" t="n"/>
      <c r="L967" s="5" t="n"/>
      <c r="M967" s="5" t="n"/>
      <c r="N967" s="5">
        <f>IF(SUM(L967:M967)&gt;0, SUM(L967:M967), "")</f>
        <v/>
      </c>
      <c r="O967" s="5">
        <f>IF(A967&lt;&gt;"", SUMIFS(Dépenses!$K:$K, Dépenses!$B:$B, A967, Dépenses!$C:$C, "CAPEX"), "")</f>
        <v/>
      </c>
      <c r="P967" s="5">
        <f>IF(A967&lt;&gt;"", SUMIFS(Dépenses!$K:$K, Dépenses!$B:$B, A967, Dépenses!$C:$C, "CAPEX", Dépenses!$L:$L, "Payé"), "")</f>
        <v/>
      </c>
      <c r="Q967" s="5">
        <f>IF(A967&lt;&gt;"", SUMIFS(Dépenses!$K:$K, Dépenses!$B:$B, A967, Dépenses!$C:$C, "OPEX"), "")</f>
        <v/>
      </c>
      <c r="R967" s="5">
        <f>IF(A967&lt;&gt;"", SUMIFS(Dépenses!$K:$K, Dépenses!$B:$B, A967, Dépenses!$C:$C, "OPEX", Dépenses!$L:$L, "Payé"), "")</f>
        <v/>
      </c>
      <c r="S967" s="5">
        <f>IF(SUM(O967,Q967)&gt;0, SUM(O967,Q967), "")</f>
        <v/>
      </c>
      <c r="T967" s="5">
        <f>IF(SUM(P967,R967)&gt;0, SUM(P967,R967), "")</f>
        <v/>
      </c>
      <c r="U967" s="5">
        <f>IF(N967&gt;0, S967-N967, "")</f>
        <v/>
      </c>
      <c r="V967" s="6">
        <f>IF(N967&gt;0, S967/N967, "")</f>
        <v/>
      </c>
      <c r="Y967" s="5" t="n"/>
      <c r="Z967" s="7">
        <f>IF(AND(Y967&gt;0,N967&gt;0), Y967/N967, "")</f>
        <v/>
      </c>
      <c r="AA967" s="7">
        <f>IF(AND(Y967&gt;0,N967&gt;0), N967/(Y967/12), "")</f>
        <v/>
      </c>
      <c r="AB967" s="5">
        <f>IF(N967&gt;0, MAX(N967-S967, 0), "")</f>
        <v/>
      </c>
      <c r="AC967" s="5">
        <f>IF(S967&gt;0, MAX(S967-T967, 0), "")</f>
        <v/>
      </c>
      <c r="AD967">
        <f>IF(V967="", "", IF(V967&gt;1, "Dépassement", IF(V967&gt;=0.9, "À surveiller", "OK")))</f>
        <v/>
      </c>
    </row>
    <row r="968">
      <c r="I968" s="4" t="n"/>
      <c r="J968" s="4" t="n"/>
      <c r="K968" s="4" t="n"/>
      <c r="L968" s="5" t="n"/>
      <c r="M968" s="5" t="n"/>
      <c r="N968" s="5">
        <f>IF(SUM(L968:M968)&gt;0, SUM(L968:M968), "")</f>
        <v/>
      </c>
      <c r="O968" s="5">
        <f>IF(A968&lt;&gt;"", SUMIFS(Dépenses!$K:$K, Dépenses!$B:$B, A968, Dépenses!$C:$C, "CAPEX"), "")</f>
        <v/>
      </c>
      <c r="P968" s="5">
        <f>IF(A968&lt;&gt;"", SUMIFS(Dépenses!$K:$K, Dépenses!$B:$B, A968, Dépenses!$C:$C, "CAPEX", Dépenses!$L:$L, "Payé"), "")</f>
        <v/>
      </c>
      <c r="Q968" s="5">
        <f>IF(A968&lt;&gt;"", SUMIFS(Dépenses!$K:$K, Dépenses!$B:$B, A968, Dépenses!$C:$C, "OPEX"), "")</f>
        <v/>
      </c>
      <c r="R968" s="5">
        <f>IF(A968&lt;&gt;"", SUMIFS(Dépenses!$K:$K, Dépenses!$B:$B, A968, Dépenses!$C:$C, "OPEX", Dépenses!$L:$L, "Payé"), "")</f>
        <v/>
      </c>
      <c r="S968" s="5">
        <f>IF(SUM(O968,Q968)&gt;0, SUM(O968,Q968), "")</f>
        <v/>
      </c>
      <c r="T968" s="5">
        <f>IF(SUM(P968,R968)&gt;0, SUM(P968,R968), "")</f>
        <v/>
      </c>
      <c r="U968" s="5">
        <f>IF(N968&gt;0, S968-N968, "")</f>
        <v/>
      </c>
      <c r="V968" s="6">
        <f>IF(N968&gt;0, S968/N968, "")</f>
        <v/>
      </c>
      <c r="Y968" s="5" t="n"/>
      <c r="Z968" s="7">
        <f>IF(AND(Y968&gt;0,N968&gt;0), Y968/N968, "")</f>
        <v/>
      </c>
      <c r="AA968" s="7">
        <f>IF(AND(Y968&gt;0,N968&gt;0), N968/(Y968/12), "")</f>
        <v/>
      </c>
      <c r="AB968" s="5">
        <f>IF(N968&gt;0, MAX(N968-S968, 0), "")</f>
        <v/>
      </c>
      <c r="AC968" s="5">
        <f>IF(S968&gt;0, MAX(S968-T968, 0), "")</f>
        <v/>
      </c>
      <c r="AD968">
        <f>IF(V968="", "", IF(V968&gt;1, "Dépassement", IF(V968&gt;=0.9, "À surveiller", "OK")))</f>
        <v/>
      </c>
    </row>
    <row r="969">
      <c r="I969" s="4" t="n"/>
      <c r="J969" s="4" t="n"/>
      <c r="K969" s="4" t="n"/>
      <c r="L969" s="5" t="n"/>
      <c r="M969" s="5" t="n"/>
      <c r="N969" s="5">
        <f>IF(SUM(L969:M969)&gt;0, SUM(L969:M969), "")</f>
        <v/>
      </c>
      <c r="O969" s="5">
        <f>IF(A969&lt;&gt;"", SUMIFS(Dépenses!$K:$K, Dépenses!$B:$B, A969, Dépenses!$C:$C, "CAPEX"), "")</f>
        <v/>
      </c>
      <c r="P969" s="5">
        <f>IF(A969&lt;&gt;"", SUMIFS(Dépenses!$K:$K, Dépenses!$B:$B, A969, Dépenses!$C:$C, "CAPEX", Dépenses!$L:$L, "Payé"), "")</f>
        <v/>
      </c>
      <c r="Q969" s="5">
        <f>IF(A969&lt;&gt;"", SUMIFS(Dépenses!$K:$K, Dépenses!$B:$B, A969, Dépenses!$C:$C, "OPEX"), "")</f>
        <v/>
      </c>
      <c r="R969" s="5">
        <f>IF(A969&lt;&gt;"", SUMIFS(Dépenses!$K:$K, Dépenses!$B:$B, A969, Dépenses!$C:$C, "OPEX", Dépenses!$L:$L, "Payé"), "")</f>
        <v/>
      </c>
      <c r="S969" s="5">
        <f>IF(SUM(O969,Q969)&gt;0, SUM(O969,Q969), "")</f>
        <v/>
      </c>
      <c r="T969" s="5">
        <f>IF(SUM(P969,R969)&gt;0, SUM(P969,R969), "")</f>
        <v/>
      </c>
      <c r="U969" s="5">
        <f>IF(N969&gt;0, S969-N969, "")</f>
        <v/>
      </c>
      <c r="V969" s="6">
        <f>IF(N969&gt;0, S969/N969, "")</f>
        <v/>
      </c>
      <c r="Y969" s="5" t="n"/>
      <c r="Z969" s="7">
        <f>IF(AND(Y969&gt;0,N969&gt;0), Y969/N969, "")</f>
        <v/>
      </c>
      <c r="AA969" s="7">
        <f>IF(AND(Y969&gt;0,N969&gt;0), N969/(Y969/12), "")</f>
        <v/>
      </c>
      <c r="AB969" s="5">
        <f>IF(N969&gt;0, MAX(N969-S969, 0), "")</f>
        <v/>
      </c>
      <c r="AC969" s="5">
        <f>IF(S969&gt;0, MAX(S969-T969, 0), "")</f>
        <v/>
      </c>
      <c r="AD969">
        <f>IF(V969="", "", IF(V969&gt;1, "Dépassement", IF(V969&gt;=0.9, "À surveiller", "OK")))</f>
        <v/>
      </c>
    </row>
    <row r="970">
      <c r="I970" s="4" t="n"/>
      <c r="J970" s="4" t="n"/>
      <c r="K970" s="4" t="n"/>
      <c r="L970" s="5" t="n"/>
      <c r="M970" s="5" t="n"/>
      <c r="N970" s="5">
        <f>IF(SUM(L970:M970)&gt;0, SUM(L970:M970), "")</f>
        <v/>
      </c>
      <c r="O970" s="5">
        <f>IF(A970&lt;&gt;"", SUMIFS(Dépenses!$K:$K, Dépenses!$B:$B, A970, Dépenses!$C:$C, "CAPEX"), "")</f>
        <v/>
      </c>
      <c r="P970" s="5">
        <f>IF(A970&lt;&gt;"", SUMIFS(Dépenses!$K:$K, Dépenses!$B:$B, A970, Dépenses!$C:$C, "CAPEX", Dépenses!$L:$L, "Payé"), "")</f>
        <v/>
      </c>
      <c r="Q970" s="5">
        <f>IF(A970&lt;&gt;"", SUMIFS(Dépenses!$K:$K, Dépenses!$B:$B, A970, Dépenses!$C:$C, "OPEX"), "")</f>
        <v/>
      </c>
      <c r="R970" s="5">
        <f>IF(A970&lt;&gt;"", SUMIFS(Dépenses!$K:$K, Dépenses!$B:$B, A970, Dépenses!$C:$C, "OPEX", Dépenses!$L:$L, "Payé"), "")</f>
        <v/>
      </c>
      <c r="S970" s="5">
        <f>IF(SUM(O970,Q970)&gt;0, SUM(O970,Q970), "")</f>
        <v/>
      </c>
      <c r="T970" s="5">
        <f>IF(SUM(P970,R970)&gt;0, SUM(P970,R970), "")</f>
        <v/>
      </c>
      <c r="U970" s="5">
        <f>IF(N970&gt;0, S970-N970, "")</f>
        <v/>
      </c>
      <c r="V970" s="6">
        <f>IF(N970&gt;0, S970/N970, "")</f>
        <v/>
      </c>
      <c r="Y970" s="5" t="n"/>
      <c r="Z970" s="7">
        <f>IF(AND(Y970&gt;0,N970&gt;0), Y970/N970, "")</f>
        <v/>
      </c>
      <c r="AA970" s="7">
        <f>IF(AND(Y970&gt;0,N970&gt;0), N970/(Y970/12), "")</f>
        <v/>
      </c>
      <c r="AB970" s="5">
        <f>IF(N970&gt;0, MAX(N970-S970, 0), "")</f>
        <v/>
      </c>
      <c r="AC970" s="5">
        <f>IF(S970&gt;0, MAX(S970-T970, 0), "")</f>
        <v/>
      </c>
      <c r="AD970">
        <f>IF(V970="", "", IF(V970&gt;1, "Dépassement", IF(V970&gt;=0.9, "À surveiller", "OK")))</f>
        <v/>
      </c>
    </row>
    <row r="971">
      <c r="I971" s="4" t="n"/>
      <c r="J971" s="4" t="n"/>
      <c r="K971" s="4" t="n"/>
      <c r="L971" s="5" t="n"/>
      <c r="M971" s="5" t="n"/>
      <c r="N971" s="5">
        <f>IF(SUM(L971:M971)&gt;0, SUM(L971:M971), "")</f>
        <v/>
      </c>
      <c r="O971" s="5">
        <f>IF(A971&lt;&gt;"", SUMIFS(Dépenses!$K:$K, Dépenses!$B:$B, A971, Dépenses!$C:$C, "CAPEX"), "")</f>
        <v/>
      </c>
      <c r="P971" s="5">
        <f>IF(A971&lt;&gt;"", SUMIFS(Dépenses!$K:$K, Dépenses!$B:$B, A971, Dépenses!$C:$C, "CAPEX", Dépenses!$L:$L, "Payé"), "")</f>
        <v/>
      </c>
      <c r="Q971" s="5">
        <f>IF(A971&lt;&gt;"", SUMIFS(Dépenses!$K:$K, Dépenses!$B:$B, A971, Dépenses!$C:$C, "OPEX"), "")</f>
        <v/>
      </c>
      <c r="R971" s="5">
        <f>IF(A971&lt;&gt;"", SUMIFS(Dépenses!$K:$K, Dépenses!$B:$B, A971, Dépenses!$C:$C, "OPEX", Dépenses!$L:$L, "Payé"), "")</f>
        <v/>
      </c>
      <c r="S971" s="5">
        <f>IF(SUM(O971,Q971)&gt;0, SUM(O971,Q971), "")</f>
        <v/>
      </c>
      <c r="T971" s="5">
        <f>IF(SUM(P971,R971)&gt;0, SUM(P971,R971), "")</f>
        <v/>
      </c>
      <c r="U971" s="5">
        <f>IF(N971&gt;0, S971-N971, "")</f>
        <v/>
      </c>
      <c r="V971" s="6">
        <f>IF(N971&gt;0, S971/N971, "")</f>
        <v/>
      </c>
      <c r="Y971" s="5" t="n"/>
      <c r="Z971" s="7">
        <f>IF(AND(Y971&gt;0,N971&gt;0), Y971/N971, "")</f>
        <v/>
      </c>
      <c r="AA971" s="7">
        <f>IF(AND(Y971&gt;0,N971&gt;0), N971/(Y971/12), "")</f>
        <v/>
      </c>
      <c r="AB971" s="5">
        <f>IF(N971&gt;0, MAX(N971-S971, 0), "")</f>
        <v/>
      </c>
      <c r="AC971" s="5">
        <f>IF(S971&gt;0, MAX(S971-T971, 0), "")</f>
        <v/>
      </c>
      <c r="AD971">
        <f>IF(V971="", "", IF(V971&gt;1, "Dépassement", IF(V971&gt;=0.9, "À surveiller", "OK")))</f>
        <v/>
      </c>
    </row>
    <row r="972">
      <c r="I972" s="4" t="n"/>
      <c r="J972" s="4" t="n"/>
      <c r="K972" s="4" t="n"/>
      <c r="L972" s="5" t="n"/>
      <c r="M972" s="5" t="n"/>
      <c r="N972" s="5">
        <f>IF(SUM(L972:M972)&gt;0, SUM(L972:M972), "")</f>
        <v/>
      </c>
      <c r="O972" s="5">
        <f>IF(A972&lt;&gt;"", SUMIFS(Dépenses!$K:$K, Dépenses!$B:$B, A972, Dépenses!$C:$C, "CAPEX"), "")</f>
        <v/>
      </c>
      <c r="P972" s="5">
        <f>IF(A972&lt;&gt;"", SUMIFS(Dépenses!$K:$K, Dépenses!$B:$B, A972, Dépenses!$C:$C, "CAPEX", Dépenses!$L:$L, "Payé"), "")</f>
        <v/>
      </c>
      <c r="Q972" s="5">
        <f>IF(A972&lt;&gt;"", SUMIFS(Dépenses!$K:$K, Dépenses!$B:$B, A972, Dépenses!$C:$C, "OPEX"), "")</f>
        <v/>
      </c>
      <c r="R972" s="5">
        <f>IF(A972&lt;&gt;"", SUMIFS(Dépenses!$K:$K, Dépenses!$B:$B, A972, Dépenses!$C:$C, "OPEX", Dépenses!$L:$L, "Payé"), "")</f>
        <v/>
      </c>
      <c r="S972" s="5">
        <f>IF(SUM(O972,Q972)&gt;0, SUM(O972,Q972), "")</f>
        <v/>
      </c>
      <c r="T972" s="5">
        <f>IF(SUM(P972,R972)&gt;0, SUM(P972,R972), "")</f>
        <v/>
      </c>
      <c r="U972" s="5">
        <f>IF(N972&gt;0, S972-N972, "")</f>
        <v/>
      </c>
      <c r="V972" s="6">
        <f>IF(N972&gt;0, S972/N972, "")</f>
        <v/>
      </c>
      <c r="Y972" s="5" t="n"/>
      <c r="Z972" s="7">
        <f>IF(AND(Y972&gt;0,N972&gt;0), Y972/N972, "")</f>
        <v/>
      </c>
      <c r="AA972" s="7">
        <f>IF(AND(Y972&gt;0,N972&gt;0), N972/(Y972/12), "")</f>
        <v/>
      </c>
      <c r="AB972" s="5">
        <f>IF(N972&gt;0, MAX(N972-S972, 0), "")</f>
        <v/>
      </c>
      <c r="AC972" s="5">
        <f>IF(S972&gt;0, MAX(S972-T972, 0), "")</f>
        <v/>
      </c>
      <c r="AD972">
        <f>IF(V972="", "", IF(V972&gt;1, "Dépassement", IF(V972&gt;=0.9, "À surveiller", "OK")))</f>
        <v/>
      </c>
    </row>
    <row r="973">
      <c r="I973" s="4" t="n"/>
      <c r="J973" s="4" t="n"/>
      <c r="K973" s="4" t="n"/>
      <c r="L973" s="5" t="n"/>
      <c r="M973" s="5" t="n"/>
      <c r="N973" s="5">
        <f>IF(SUM(L973:M973)&gt;0, SUM(L973:M973), "")</f>
        <v/>
      </c>
      <c r="O973" s="5">
        <f>IF(A973&lt;&gt;"", SUMIFS(Dépenses!$K:$K, Dépenses!$B:$B, A973, Dépenses!$C:$C, "CAPEX"), "")</f>
        <v/>
      </c>
      <c r="P973" s="5">
        <f>IF(A973&lt;&gt;"", SUMIFS(Dépenses!$K:$K, Dépenses!$B:$B, A973, Dépenses!$C:$C, "CAPEX", Dépenses!$L:$L, "Payé"), "")</f>
        <v/>
      </c>
      <c r="Q973" s="5">
        <f>IF(A973&lt;&gt;"", SUMIFS(Dépenses!$K:$K, Dépenses!$B:$B, A973, Dépenses!$C:$C, "OPEX"), "")</f>
        <v/>
      </c>
      <c r="R973" s="5">
        <f>IF(A973&lt;&gt;"", SUMIFS(Dépenses!$K:$K, Dépenses!$B:$B, A973, Dépenses!$C:$C, "OPEX", Dépenses!$L:$L, "Payé"), "")</f>
        <v/>
      </c>
      <c r="S973" s="5">
        <f>IF(SUM(O973,Q973)&gt;0, SUM(O973,Q973), "")</f>
        <v/>
      </c>
      <c r="T973" s="5">
        <f>IF(SUM(P973,R973)&gt;0, SUM(P973,R973), "")</f>
        <v/>
      </c>
      <c r="U973" s="5">
        <f>IF(N973&gt;0, S973-N973, "")</f>
        <v/>
      </c>
      <c r="V973" s="6">
        <f>IF(N973&gt;0, S973/N973, "")</f>
        <v/>
      </c>
      <c r="Y973" s="5" t="n"/>
      <c r="Z973" s="7">
        <f>IF(AND(Y973&gt;0,N973&gt;0), Y973/N973, "")</f>
        <v/>
      </c>
      <c r="AA973" s="7">
        <f>IF(AND(Y973&gt;0,N973&gt;0), N973/(Y973/12), "")</f>
        <v/>
      </c>
      <c r="AB973" s="5">
        <f>IF(N973&gt;0, MAX(N973-S973, 0), "")</f>
        <v/>
      </c>
      <c r="AC973" s="5">
        <f>IF(S973&gt;0, MAX(S973-T973, 0), "")</f>
        <v/>
      </c>
      <c r="AD973">
        <f>IF(V973="", "", IF(V973&gt;1, "Dépassement", IF(V973&gt;=0.9, "À surveiller", "OK")))</f>
        <v/>
      </c>
    </row>
    <row r="974">
      <c r="I974" s="4" t="n"/>
      <c r="J974" s="4" t="n"/>
      <c r="K974" s="4" t="n"/>
      <c r="L974" s="5" t="n"/>
      <c r="M974" s="5" t="n"/>
      <c r="N974" s="5">
        <f>IF(SUM(L974:M974)&gt;0, SUM(L974:M974), "")</f>
        <v/>
      </c>
      <c r="O974" s="5">
        <f>IF(A974&lt;&gt;"", SUMIFS(Dépenses!$K:$K, Dépenses!$B:$B, A974, Dépenses!$C:$C, "CAPEX"), "")</f>
        <v/>
      </c>
      <c r="P974" s="5">
        <f>IF(A974&lt;&gt;"", SUMIFS(Dépenses!$K:$K, Dépenses!$B:$B, A974, Dépenses!$C:$C, "CAPEX", Dépenses!$L:$L, "Payé"), "")</f>
        <v/>
      </c>
      <c r="Q974" s="5">
        <f>IF(A974&lt;&gt;"", SUMIFS(Dépenses!$K:$K, Dépenses!$B:$B, A974, Dépenses!$C:$C, "OPEX"), "")</f>
        <v/>
      </c>
      <c r="R974" s="5">
        <f>IF(A974&lt;&gt;"", SUMIFS(Dépenses!$K:$K, Dépenses!$B:$B, A974, Dépenses!$C:$C, "OPEX", Dépenses!$L:$L, "Payé"), "")</f>
        <v/>
      </c>
      <c r="S974" s="5">
        <f>IF(SUM(O974,Q974)&gt;0, SUM(O974,Q974), "")</f>
        <v/>
      </c>
      <c r="T974" s="5">
        <f>IF(SUM(P974,R974)&gt;0, SUM(P974,R974), "")</f>
        <v/>
      </c>
      <c r="U974" s="5">
        <f>IF(N974&gt;0, S974-N974, "")</f>
        <v/>
      </c>
      <c r="V974" s="6">
        <f>IF(N974&gt;0, S974/N974, "")</f>
        <v/>
      </c>
      <c r="Y974" s="5" t="n"/>
      <c r="Z974" s="7">
        <f>IF(AND(Y974&gt;0,N974&gt;0), Y974/N974, "")</f>
        <v/>
      </c>
      <c r="AA974" s="7">
        <f>IF(AND(Y974&gt;0,N974&gt;0), N974/(Y974/12), "")</f>
        <v/>
      </c>
      <c r="AB974" s="5">
        <f>IF(N974&gt;0, MAX(N974-S974, 0), "")</f>
        <v/>
      </c>
      <c r="AC974" s="5">
        <f>IF(S974&gt;0, MAX(S974-T974, 0), "")</f>
        <v/>
      </c>
      <c r="AD974">
        <f>IF(V974="", "", IF(V974&gt;1, "Dépassement", IF(V974&gt;=0.9, "À surveiller", "OK")))</f>
        <v/>
      </c>
    </row>
    <row r="975">
      <c r="I975" s="4" t="n"/>
      <c r="J975" s="4" t="n"/>
      <c r="K975" s="4" t="n"/>
      <c r="L975" s="5" t="n"/>
      <c r="M975" s="5" t="n"/>
      <c r="N975" s="5">
        <f>IF(SUM(L975:M975)&gt;0, SUM(L975:M975), "")</f>
        <v/>
      </c>
      <c r="O975" s="5">
        <f>IF(A975&lt;&gt;"", SUMIFS(Dépenses!$K:$K, Dépenses!$B:$B, A975, Dépenses!$C:$C, "CAPEX"), "")</f>
        <v/>
      </c>
      <c r="P975" s="5">
        <f>IF(A975&lt;&gt;"", SUMIFS(Dépenses!$K:$K, Dépenses!$B:$B, A975, Dépenses!$C:$C, "CAPEX", Dépenses!$L:$L, "Payé"), "")</f>
        <v/>
      </c>
      <c r="Q975" s="5">
        <f>IF(A975&lt;&gt;"", SUMIFS(Dépenses!$K:$K, Dépenses!$B:$B, A975, Dépenses!$C:$C, "OPEX"), "")</f>
        <v/>
      </c>
      <c r="R975" s="5">
        <f>IF(A975&lt;&gt;"", SUMIFS(Dépenses!$K:$K, Dépenses!$B:$B, A975, Dépenses!$C:$C, "OPEX", Dépenses!$L:$L, "Payé"), "")</f>
        <v/>
      </c>
      <c r="S975" s="5">
        <f>IF(SUM(O975,Q975)&gt;0, SUM(O975,Q975), "")</f>
        <v/>
      </c>
      <c r="T975" s="5">
        <f>IF(SUM(P975,R975)&gt;0, SUM(P975,R975), "")</f>
        <v/>
      </c>
      <c r="U975" s="5">
        <f>IF(N975&gt;0, S975-N975, "")</f>
        <v/>
      </c>
      <c r="V975" s="6">
        <f>IF(N975&gt;0, S975/N975, "")</f>
        <v/>
      </c>
      <c r="Y975" s="5" t="n"/>
      <c r="Z975" s="7">
        <f>IF(AND(Y975&gt;0,N975&gt;0), Y975/N975, "")</f>
        <v/>
      </c>
      <c r="AA975" s="7">
        <f>IF(AND(Y975&gt;0,N975&gt;0), N975/(Y975/12), "")</f>
        <v/>
      </c>
      <c r="AB975" s="5">
        <f>IF(N975&gt;0, MAX(N975-S975, 0), "")</f>
        <v/>
      </c>
      <c r="AC975" s="5">
        <f>IF(S975&gt;0, MAX(S975-T975, 0), "")</f>
        <v/>
      </c>
      <c r="AD975">
        <f>IF(V975="", "", IF(V975&gt;1, "Dépassement", IF(V975&gt;=0.9, "À surveiller", "OK")))</f>
        <v/>
      </c>
    </row>
    <row r="976">
      <c r="I976" s="4" t="n"/>
      <c r="J976" s="4" t="n"/>
      <c r="K976" s="4" t="n"/>
      <c r="L976" s="5" t="n"/>
      <c r="M976" s="5" t="n"/>
      <c r="N976" s="5">
        <f>IF(SUM(L976:M976)&gt;0, SUM(L976:M976), "")</f>
        <v/>
      </c>
      <c r="O976" s="5">
        <f>IF(A976&lt;&gt;"", SUMIFS(Dépenses!$K:$K, Dépenses!$B:$B, A976, Dépenses!$C:$C, "CAPEX"), "")</f>
        <v/>
      </c>
      <c r="P976" s="5">
        <f>IF(A976&lt;&gt;"", SUMIFS(Dépenses!$K:$K, Dépenses!$B:$B, A976, Dépenses!$C:$C, "CAPEX", Dépenses!$L:$L, "Payé"), "")</f>
        <v/>
      </c>
      <c r="Q976" s="5">
        <f>IF(A976&lt;&gt;"", SUMIFS(Dépenses!$K:$K, Dépenses!$B:$B, A976, Dépenses!$C:$C, "OPEX"), "")</f>
        <v/>
      </c>
      <c r="R976" s="5">
        <f>IF(A976&lt;&gt;"", SUMIFS(Dépenses!$K:$K, Dépenses!$B:$B, A976, Dépenses!$C:$C, "OPEX", Dépenses!$L:$L, "Payé"), "")</f>
        <v/>
      </c>
      <c r="S976" s="5">
        <f>IF(SUM(O976,Q976)&gt;0, SUM(O976,Q976), "")</f>
        <v/>
      </c>
      <c r="T976" s="5">
        <f>IF(SUM(P976,R976)&gt;0, SUM(P976,R976), "")</f>
        <v/>
      </c>
      <c r="U976" s="5">
        <f>IF(N976&gt;0, S976-N976, "")</f>
        <v/>
      </c>
      <c r="V976" s="6">
        <f>IF(N976&gt;0, S976/N976, "")</f>
        <v/>
      </c>
      <c r="Y976" s="5" t="n"/>
      <c r="Z976" s="7">
        <f>IF(AND(Y976&gt;0,N976&gt;0), Y976/N976, "")</f>
        <v/>
      </c>
      <c r="AA976" s="7">
        <f>IF(AND(Y976&gt;0,N976&gt;0), N976/(Y976/12), "")</f>
        <v/>
      </c>
      <c r="AB976" s="5">
        <f>IF(N976&gt;0, MAX(N976-S976, 0), "")</f>
        <v/>
      </c>
      <c r="AC976" s="5">
        <f>IF(S976&gt;0, MAX(S976-T976, 0), "")</f>
        <v/>
      </c>
      <c r="AD976">
        <f>IF(V976="", "", IF(V976&gt;1, "Dépassement", IF(V976&gt;=0.9, "À surveiller", "OK")))</f>
        <v/>
      </c>
    </row>
    <row r="977">
      <c r="I977" s="4" t="n"/>
      <c r="J977" s="4" t="n"/>
      <c r="K977" s="4" t="n"/>
      <c r="L977" s="5" t="n"/>
      <c r="M977" s="5" t="n"/>
      <c r="N977" s="5">
        <f>IF(SUM(L977:M977)&gt;0, SUM(L977:M977), "")</f>
        <v/>
      </c>
      <c r="O977" s="5">
        <f>IF(A977&lt;&gt;"", SUMIFS(Dépenses!$K:$K, Dépenses!$B:$B, A977, Dépenses!$C:$C, "CAPEX"), "")</f>
        <v/>
      </c>
      <c r="P977" s="5">
        <f>IF(A977&lt;&gt;"", SUMIFS(Dépenses!$K:$K, Dépenses!$B:$B, A977, Dépenses!$C:$C, "CAPEX", Dépenses!$L:$L, "Payé"), "")</f>
        <v/>
      </c>
      <c r="Q977" s="5">
        <f>IF(A977&lt;&gt;"", SUMIFS(Dépenses!$K:$K, Dépenses!$B:$B, A977, Dépenses!$C:$C, "OPEX"), "")</f>
        <v/>
      </c>
      <c r="R977" s="5">
        <f>IF(A977&lt;&gt;"", SUMIFS(Dépenses!$K:$K, Dépenses!$B:$B, A977, Dépenses!$C:$C, "OPEX", Dépenses!$L:$L, "Payé"), "")</f>
        <v/>
      </c>
      <c r="S977" s="5">
        <f>IF(SUM(O977,Q977)&gt;0, SUM(O977,Q977), "")</f>
        <v/>
      </c>
      <c r="T977" s="5">
        <f>IF(SUM(P977,R977)&gt;0, SUM(P977,R977), "")</f>
        <v/>
      </c>
      <c r="U977" s="5">
        <f>IF(N977&gt;0, S977-N977, "")</f>
        <v/>
      </c>
      <c r="V977" s="6">
        <f>IF(N977&gt;0, S977/N977, "")</f>
        <v/>
      </c>
      <c r="Y977" s="5" t="n"/>
      <c r="Z977" s="7">
        <f>IF(AND(Y977&gt;0,N977&gt;0), Y977/N977, "")</f>
        <v/>
      </c>
      <c r="AA977" s="7">
        <f>IF(AND(Y977&gt;0,N977&gt;0), N977/(Y977/12), "")</f>
        <v/>
      </c>
      <c r="AB977" s="5">
        <f>IF(N977&gt;0, MAX(N977-S977, 0), "")</f>
        <v/>
      </c>
      <c r="AC977" s="5">
        <f>IF(S977&gt;0, MAX(S977-T977, 0), "")</f>
        <v/>
      </c>
      <c r="AD977">
        <f>IF(V977="", "", IF(V977&gt;1, "Dépassement", IF(V977&gt;=0.9, "À surveiller", "OK")))</f>
        <v/>
      </c>
    </row>
    <row r="978">
      <c r="I978" s="4" t="n"/>
      <c r="J978" s="4" t="n"/>
      <c r="K978" s="4" t="n"/>
      <c r="L978" s="5" t="n"/>
      <c r="M978" s="5" t="n"/>
      <c r="N978" s="5">
        <f>IF(SUM(L978:M978)&gt;0, SUM(L978:M978), "")</f>
        <v/>
      </c>
      <c r="O978" s="5">
        <f>IF(A978&lt;&gt;"", SUMIFS(Dépenses!$K:$K, Dépenses!$B:$B, A978, Dépenses!$C:$C, "CAPEX"), "")</f>
        <v/>
      </c>
      <c r="P978" s="5">
        <f>IF(A978&lt;&gt;"", SUMIFS(Dépenses!$K:$K, Dépenses!$B:$B, A978, Dépenses!$C:$C, "CAPEX", Dépenses!$L:$L, "Payé"), "")</f>
        <v/>
      </c>
      <c r="Q978" s="5">
        <f>IF(A978&lt;&gt;"", SUMIFS(Dépenses!$K:$K, Dépenses!$B:$B, A978, Dépenses!$C:$C, "OPEX"), "")</f>
        <v/>
      </c>
      <c r="R978" s="5">
        <f>IF(A978&lt;&gt;"", SUMIFS(Dépenses!$K:$K, Dépenses!$B:$B, A978, Dépenses!$C:$C, "OPEX", Dépenses!$L:$L, "Payé"), "")</f>
        <v/>
      </c>
      <c r="S978" s="5">
        <f>IF(SUM(O978,Q978)&gt;0, SUM(O978,Q978), "")</f>
        <v/>
      </c>
      <c r="T978" s="5">
        <f>IF(SUM(P978,R978)&gt;0, SUM(P978,R978), "")</f>
        <v/>
      </c>
      <c r="U978" s="5">
        <f>IF(N978&gt;0, S978-N978, "")</f>
        <v/>
      </c>
      <c r="V978" s="6">
        <f>IF(N978&gt;0, S978/N978, "")</f>
        <v/>
      </c>
      <c r="Y978" s="5" t="n"/>
      <c r="Z978" s="7">
        <f>IF(AND(Y978&gt;0,N978&gt;0), Y978/N978, "")</f>
        <v/>
      </c>
      <c r="AA978" s="7">
        <f>IF(AND(Y978&gt;0,N978&gt;0), N978/(Y978/12), "")</f>
        <v/>
      </c>
      <c r="AB978" s="5">
        <f>IF(N978&gt;0, MAX(N978-S978, 0), "")</f>
        <v/>
      </c>
      <c r="AC978" s="5">
        <f>IF(S978&gt;0, MAX(S978-T978, 0), "")</f>
        <v/>
      </c>
      <c r="AD978">
        <f>IF(V978="", "", IF(V978&gt;1, "Dépassement", IF(V978&gt;=0.9, "À surveiller", "OK")))</f>
        <v/>
      </c>
    </row>
    <row r="979">
      <c r="I979" s="4" t="n"/>
      <c r="J979" s="4" t="n"/>
      <c r="K979" s="4" t="n"/>
      <c r="L979" s="5" t="n"/>
      <c r="M979" s="5" t="n"/>
      <c r="N979" s="5">
        <f>IF(SUM(L979:M979)&gt;0, SUM(L979:M979), "")</f>
        <v/>
      </c>
      <c r="O979" s="5">
        <f>IF(A979&lt;&gt;"", SUMIFS(Dépenses!$K:$K, Dépenses!$B:$B, A979, Dépenses!$C:$C, "CAPEX"), "")</f>
        <v/>
      </c>
      <c r="P979" s="5">
        <f>IF(A979&lt;&gt;"", SUMIFS(Dépenses!$K:$K, Dépenses!$B:$B, A979, Dépenses!$C:$C, "CAPEX", Dépenses!$L:$L, "Payé"), "")</f>
        <v/>
      </c>
      <c r="Q979" s="5">
        <f>IF(A979&lt;&gt;"", SUMIFS(Dépenses!$K:$K, Dépenses!$B:$B, A979, Dépenses!$C:$C, "OPEX"), "")</f>
        <v/>
      </c>
      <c r="R979" s="5">
        <f>IF(A979&lt;&gt;"", SUMIFS(Dépenses!$K:$K, Dépenses!$B:$B, A979, Dépenses!$C:$C, "OPEX", Dépenses!$L:$L, "Payé"), "")</f>
        <v/>
      </c>
      <c r="S979" s="5">
        <f>IF(SUM(O979,Q979)&gt;0, SUM(O979,Q979), "")</f>
        <v/>
      </c>
      <c r="T979" s="5">
        <f>IF(SUM(P979,R979)&gt;0, SUM(P979,R979), "")</f>
        <v/>
      </c>
      <c r="U979" s="5">
        <f>IF(N979&gt;0, S979-N979, "")</f>
        <v/>
      </c>
      <c r="V979" s="6">
        <f>IF(N979&gt;0, S979/N979, "")</f>
        <v/>
      </c>
      <c r="Y979" s="5" t="n"/>
      <c r="Z979" s="7">
        <f>IF(AND(Y979&gt;0,N979&gt;0), Y979/N979, "")</f>
        <v/>
      </c>
      <c r="AA979" s="7">
        <f>IF(AND(Y979&gt;0,N979&gt;0), N979/(Y979/12), "")</f>
        <v/>
      </c>
      <c r="AB979" s="5">
        <f>IF(N979&gt;0, MAX(N979-S979, 0), "")</f>
        <v/>
      </c>
      <c r="AC979" s="5">
        <f>IF(S979&gt;0, MAX(S979-T979, 0), "")</f>
        <v/>
      </c>
      <c r="AD979">
        <f>IF(V979="", "", IF(V979&gt;1, "Dépassement", IF(V979&gt;=0.9, "À surveiller", "OK")))</f>
        <v/>
      </c>
    </row>
    <row r="980">
      <c r="I980" s="4" t="n"/>
      <c r="J980" s="4" t="n"/>
      <c r="K980" s="4" t="n"/>
      <c r="L980" s="5" t="n"/>
      <c r="M980" s="5" t="n"/>
      <c r="N980" s="5">
        <f>IF(SUM(L980:M980)&gt;0, SUM(L980:M980), "")</f>
        <v/>
      </c>
      <c r="O980" s="5">
        <f>IF(A980&lt;&gt;"", SUMIFS(Dépenses!$K:$K, Dépenses!$B:$B, A980, Dépenses!$C:$C, "CAPEX"), "")</f>
        <v/>
      </c>
      <c r="P980" s="5">
        <f>IF(A980&lt;&gt;"", SUMIFS(Dépenses!$K:$K, Dépenses!$B:$B, A980, Dépenses!$C:$C, "CAPEX", Dépenses!$L:$L, "Payé"), "")</f>
        <v/>
      </c>
      <c r="Q980" s="5">
        <f>IF(A980&lt;&gt;"", SUMIFS(Dépenses!$K:$K, Dépenses!$B:$B, A980, Dépenses!$C:$C, "OPEX"), "")</f>
        <v/>
      </c>
      <c r="R980" s="5">
        <f>IF(A980&lt;&gt;"", SUMIFS(Dépenses!$K:$K, Dépenses!$B:$B, A980, Dépenses!$C:$C, "OPEX", Dépenses!$L:$L, "Payé"), "")</f>
        <v/>
      </c>
      <c r="S980" s="5">
        <f>IF(SUM(O980,Q980)&gt;0, SUM(O980,Q980), "")</f>
        <v/>
      </c>
      <c r="T980" s="5">
        <f>IF(SUM(P980,R980)&gt;0, SUM(P980,R980), "")</f>
        <v/>
      </c>
      <c r="U980" s="5">
        <f>IF(N980&gt;0, S980-N980, "")</f>
        <v/>
      </c>
      <c r="V980" s="6">
        <f>IF(N980&gt;0, S980/N980, "")</f>
        <v/>
      </c>
      <c r="Y980" s="5" t="n"/>
      <c r="Z980" s="7">
        <f>IF(AND(Y980&gt;0,N980&gt;0), Y980/N980, "")</f>
        <v/>
      </c>
      <c r="AA980" s="7">
        <f>IF(AND(Y980&gt;0,N980&gt;0), N980/(Y980/12), "")</f>
        <v/>
      </c>
      <c r="AB980" s="5">
        <f>IF(N980&gt;0, MAX(N980-S980, 0), "")</f>
        <v/>
      </c>
      <c r="AC980" s="5">
        <f>IF(S980&gt;0, MAX(S980-T980, 0), "")</f>
        <v/>
      </c>
      <c r="AD980">
        <f>IF(V980="", "", IF(V980&gt;1, "Dépassement", IF(V980&gt;=0.9, "À surveiller", "OK")))</f>
        <v/>
      </c>
    </row>
    <row r="981">
      <c r="I981" s="4" t="n"/>
      <c r="J981" s="4" t="n"/>
      <c r="K981" s="4" t="n"/>
      <c r="L981" s="5" t="n"/>
      <c r="M981" s="5" t="n"/>
      <c r="N981" s="5">
        <f>IF(SUM(L981:M981)&gt;0, SUM(L981:M981), "")</f>
        <v/>
      </c>
      <c r="O981" s="5">
        <f>IF(A981&lt;&gt;"", SUMIFS(Dépenses!$K:$K, Dépenses!$B:$B, A981, Dépenses!$C:$C, "CAPEX"), "")</f>
        <v/>
      </c>
      <c r="P981" s="5">
        <f>IF(A981&lt;&gt;"", SUMIFS(Dépenses!$K:$K, Dépenses!$B:$B, A981, Dépenses!$C:$C, "CAPEX", Dépenses!$L:$L, "Payé"), "")</f>
        <v/>
      </c>
      <c r="Q981" s="5">
        <f>IF(A981&lt;&gt;"", SUMIFS(Dépenses!$K:$K, Dépenses!$B:$B, A981, Dépenses!$C:$C, "OPEX"), "")</f>
        <v/>
      </c>
      <c r="R981" s="5">
        <f>IF(A981&lt;&gt;"", SUMIFS(Dépenses!$K:$K, Dépenses!$B:$B, A981, Dépenses!$C:$C, "OPEX", Dépenses!$L:$L, "Payé"), "")</f>
        <v/>
      </c>
      <c r="S981" s="5">
        <f>IF(SUM(O981,Q981)&gt;0, SUM(O981,Q981), "")</f>
        <v/>
      </c>
      <c r="T981" s="5">
        <f>IF(SUM(P981,R981)&gt;0, SUM(P981,R981), "")</f>
        <v/>
      </c>
      <c r="U981" s="5">
        <f>IF(N981&gt;0, S981-N981, "")</f>
        <v/>
      </c>
      <c r="V981" s="6">
        <f>IF(N981&gt;0, S981/N981, "")</f>
        <v/>
      </c>
      <c r="Y981" s="5" t="n"/>
      <c r="Z981" s="7">
        <f>IF(AND(Y981&gt;0,N981&gt;0), Y981/N981, "")</f>
        <v/>
      </c>
      <c r="AA981" s="7">
        <f>IF(AND(Y981&gt;0,N981&gt;0), N981/(Y981/12), "")</f>
        <v/>
      </c>
      <c r="AB981" s="5">
        <f>IF(N981&gt;0, MAX(N981-S981, 0), "")</f>
        <v/>
      </c>
      <c r="AC981" s="5">
        <f>IF(S981&gt;0, MAX(S981-T981, 0), "")</f>
        <v/>
      </c>
      <c r="AD981">
        <f>IF(V981="", "", IF(V981&gt;1, "Dépassement", IF(V981&gt;=0.9, "À surveiller", "OK")))</f>
        <v/>
      </c>
    </row>
    <row r="982">
      <c r="I982" s="4" t="n"/>
      <c r="J982" s="4" t="n"/>
      <c r="K982" s="4" t="n"/>
      <c r="L982" s="5" t="n"/>
      <c r="M982" s="5" t="n"/>
      <c r="N982" s="5">
        <f>IF(SUM(L982:M982)&gt;0, SUM(L982:M982), "")</f>
        <v/>
      </c>
      <c r="O982" s="5">
        <f>IF(A982&lt;&gt;"", SUMIFS(Dépenses!$K:$K, Dépenses!$B:$B, A982, Dépenses!$C:$C, "CAPEX"), "")</f>
        <v/>
      </c>
      <c r="P982" s="5">
        <f>IF(A982&lt;&gt;"", SUMIFS(Dépenses!$K:$K, Dépenses!$B:$B, A982, Dépenses!$C:$C, "CAPEX", Dépenses!$L:$L, "Payé"), "")</f>
        <v/>
      </c>
      <c r="Q982" s="5">
        <f>IF(A982&lt;&gt;"", SUMIFS(Dépenses!$K:$K, Dépenses!$B:$B, A982, Dépenses!$C:$C, "OPEX"), "")</f>
        <v/>
      </c>
      <c r="R982" s="5">
        <f>IF(A982&lt;&gt;"", SUMIFS(Dépenses!$K:$K, Dépenses!$B:$B, A982, Dépenses!$C:$C, "OPEX", Dépenses!$L:$L, "Payé"), "")</f>
        <v/>
      </c>
      <c r="S982" s="5">
        <f>IF(SUM(O982,Q982)&gt;0, SUM(O982,Q982), "")</f>
        <v/>
      </c>
      <c r="T982" s="5">
        <f>IF(SUM(P982,R982)&gt;0, SUM(P982,R982), "")</f>
        <v/>
      </c>
      <c r="U982" s="5">
        <f>IF(N982&gt;0, S982-N982, "")</f>
        <v/>
      </c>
      <c r="V982" s="6">
        <f>IF(N982&gt;0, S982/N982, "")</f>
        <v/>
      </c>
      <c r="Y982" s="5" t="n"/>
      <c r="Z982" s="7">
        <f>IF(AND(Y982&gt;0,N982&gt;0), Y982/N982, "")</f>
        <v/>
      </c>
      <c r="AA982" s="7">
        <f>IF(AND(Y982&gt;0,N982&gt;0), N982/(Y982/12), "")</f>
        <v/>
      </c>
      <c r="AB982" s="5">
        <f>IF(N982&gt;0, MAX(N982-S982, 0), "")</f>
        <v/>
      </c>
      <c r="AC982" s="5">
        <f>IF(S982&gt;0, MAX(S982-T982, 0), "")</f>
        <v/>
      </c>
      <c r="AD982">
        <f>IF(V982="", "", IF(V982&gt;1, "Dépassement", IF(V982&gt;=0.9, "À surveiller", "OK")))</f>
        <v/>
      </c>
    </row>
    <row r="983">
      <c r="I983" s="4" t="n"/>
      <c r="J983" s="4" t="n"/>
      <c r="K983" s="4" t="n"/>
      <c r="L983" s="5" t="n"/>
      <c r="M983" s="5" t="n"/>
      <c r="N983" s="5">
        <f>IF(SUM(L983:M983)&gt;0, SUM(L983:M983), "")</f>
        <v/>
      </c>
      <c r="O983" s="5">
        <f>IF(A983&lt;&gt;"", SUMIFS(Dépenses!$K:$K, Dépenses!$B:$B, A983, Dépenses!$C:$C, "CAPEX"), "")</f>
        <v/>
      </c>
      <c r="P983" s="5">
        <f>IF(A983&lt;&gt;"", SUMIFS(Dépenses!$K:$K, Dépenses!$B:$B, A983, Dépenses!$C:$C, "CAPEX", Dépenses!$L:$L, "Payé"), "")</f>
        <v/>
      </c>
      <c r="Q983" s="5">
        <f>IF(A983&lt;&gt;"", SUMIFS(Dépenses!$K:$K, Dépenses!$B:$B, A983, Dépenses!$C:$C, "OPEX"), "")</f>
        <v/>
      </c>
      <c r="R983" s="5">
        <f>IF(A983&lt;&gt;"", SUMIFS(Dépenses!$K:$K, Dépenses!$B:$B, A983, Dépenses!$C:$C, "OPEX", Dépenses!$L:$L, "Payé"), "")</f>
        <v/>
      </c>
      <c r="S983" s="5">
        <f>IF(SUM(O983,Q983)&gt;0, SUM(O983,Q983), "")</f>
        <v/>
      </c>
      <c r="T983" s="5">
        <f>IF(SUM(P983,R983)&gt;0, SUM(P983,R983), "")</f>
        <v/>
      </c>
      <c r="U983" s="5">
        <f>IF(N983&gt;0, S983-N983, "")</f>
        <v/>
      </c>
      <c r="V983" s="6">
        <f>IF(N983&gt;0, S983/N983, "")</f>
        <v/>
      </c>
      <c r="Y983" s="5" t="n"/>
      <c r="Z983" s="7">
        <f>IF(AND(Y983&gt;0,N983&gt;0), Y983/N983, "")</f>
        <v/>
      </c>
      <c r="AA983" s="7">
        <f>IF(AND(Y983&gt;0,N983&gt;0), N983/(Y983/12), "")</f>
        <v/>
      </c>
      <c r="AB983" s="5">
        <f>IF(N983&gt;0, MAX(N983-S983, 0), "")</f>
        <v/>
      </c>
      <c r="AC983" s="5">
        <f>IF(S983&gt;0, MAX(S983-T983, 0), "")</f>
        <v/>
      </c>
      <c r="AD983">
        <f>IF(V983="", "", IF(V983&gt;1, "Dépassement", IF(V983&gt;=0.9, "À surveiller", "OK")))</f>
        <v/>
      </c>
    </row>
    <row r="984">
      <c r="I984" s="4" t="n"/>
      <c r="J984" s="4" t="n"/>
      <c r="K984" s="4" t="n"/>
      <c r="L984" s="5" t="n"/>
      <c r="M984" s="5" t="n"/>
      <c r="N984" s="5">
        <f>IF(SUM(L984:M984)&gt;0, SUM(L984:M984), "")</f>
        <v/>
      </c>
      <c r="O984" s="5">
        <f>IF(A984&lt;&gt;"", SUMIFS(Dépenses!$K:$K, Dépenses!$B:$B, A984, Dépenses!$C:$C, "CAPEX"), "")</f>
        <v/>
      </c>
      <c r="P984" s="5">
        <f>IF(A984&lt;&gt;"", SUMIFS(Dépenses!$K:$K, Dépenses!$B:$B, A984, Dépenses!$C:$C, "CAPEX", Dépenses!$L:$L, "Payé"), "")</f>
        <v/>
      </c>
      <c r="Q984" s="5">
        <f>IF(A984&lt;&gt;"", SUMIFS(Dépenses!$K:$K, Dépenses!$B:$B, A984, Dépenses!$C:$C, "OPEX"), "")</f>
        <v/>
      </c>
      <c r="R984" s="5">
        <f>IF(A984&lt;&gt;"", SUMIFS(Dépenses!$K:$K, Dépenses!$B:$B, A984, Dépenses!$C:$C, "OPEX", Dépenses!$L:$L, "Payé"), "")</f>
        <v/>
      </c>
      <c r="S984" s="5">
        <f>IF(SUM(O984,Q984)&gt;0, SUM(O984,Q984), "")</f>
        <v/>
      </c>
      <c r="T984" s="5">
        <f>IF(SUM(P984,R984)&gt;0, SUM(P984,R984), "")</f>
        <v/>
      </c>
      <c r="U984" s="5">
        <f>IF(N984&gt;0, S984-N984, "")</f>
        <v/>
      </c>
      <c r="V984" s="6">
        <f>IF(N984&gt;0, S984/N984, "")</f>
        <v/>
      </c>
      <c r="Y984" s="5" t="n"/>
      <c r="Z984" s="7">
        <f>IF(AND(Y984&gt;0,N984&gt;0), Y984/N984, "")</f>
        <v/>
      </c>
      <c r="AA984" s="7">
        <f>IF(AND(Y984&gt;0,N984&gt;0), N984/(Y984/12), "")</f>
        <v/>
      </c>
      <c r="AB984" s="5">
        <f>IF(N984&gt;0, MAX(N984-S984, 0), "")</f>
        <v/>
      </c>
      <c r="AC984" s="5">
        <f>IF(S984&gt;0, MAX(S984-T984, 0), "")</f>
        <v/>
      </c>
      <c r="AD984">
        <f>IF(V984="", "", IF(V984&gt;1, "Dépassement", IF(V984&gt;=0.9, "À surveiller", "OK")))</f>
        <v/>
      </c>
    </row>
    <row r="985">
      <c r="I985" s="4" t="n"/>
      <c r="J985" s="4" t="n"/>
      <c r="K985" s="4" t="n"/>
      <c r="L985" s="5" t="n"/>
      <c r="M985" s="5" t="n"/>
      <c r="N985" s="5">
        <f>IF(SUM(L985:M985)&gt;0, SUM(L985:M985), "")</f>
        <v/>
      </c>
      <c r="O985" s="5">
        <f>IF(A985&lt;&gt;"", SUMIFS(Dépenses!$K:$K, Dépenses!$B:$B, A985, Dépenses!$C:$C, "CAPEX"), "")</f>
        <v/>
      </c>
      <c r="P985" s="5">
        <f>IF(A985&lt;&gt;"", SUMIFS(Dépenses!$K:$K, Dépenses!$B:$B, A985, Dépenses!$C:$C, "CAPEX", Dépenses!$L:$L, "Payé"), "")</f>
        <v/>
      </c>
      <c r="Q985" s="5">
        <f>IF(A985&lt;&gt;"", SUMIFS(Dépenses!$K:$K, Dépenses!$B:$B, A985, Dépenses!$C:$C, "OPEX"), "")</f>
        <v/>
      </c>
      <c r="R985" s="5">
        <f>IF(A985&lt;&gt;"", SUMIFS(Dépenses!$K:$K, Dépenses!$B:$B, A985, Dépenses!$C:$C, "OPEX", Dépenses!$L:$L, "Payé"), "")</f>
        <v/>
      </c>
      <c r="S985" s="5">
        <f>IF(SUM(O985,Q985)&gt;0, SUM(O985,Q985), "")</f>
        <v/>
      </c>
      <c r="T985" s="5">
        <f>IF(SUM(P985,R985)&gt;0, SUM(P985,R985), "")</f>
        <v/>
      </c>
      <c r="U985" s="5">
        <f>IF(N985&gt;0, S985-N985, "")</f>
        <v/>
      </c>
      <c r="V985" s="6">
        <f>IF(N985&gt;0, S985/N985, "")</f>
        <v/>
      </c>
      <c r="Y985" s="5" t="n"/>
      <c r="Z985" s="7">
        <f>IF(AND(Y985&gt;0,N985&gt;0), Y985/N985, "")</f>
        <v/>
      </c>
      <c r="AA985" s="7">
        <f>IF(AND(Y985&gt;0,N985&gt;0), N985/(Y985/12), "")</f>
        <v/>
      </c>
      <c r="AB985" s="5">
        <f>IF(N985&gt;0, MAX(N985-S985, 0), "")</f>
        <v/>
      </c>
      <c r="AC985" s="5">
        <f>IF(S985&gt;0, MAX(S985-T985, 0), "")</f>
        <v/>
      </c>
      <c r="AD985">
        <f>IF(V985="", "", IF(V985&gt;1, "Dépassement", IF(V985&gt;=0.9, "À surveiller", "OK")))</f>
        <v/>
      </c>
    </row>
    <row r="986">
      <c r="I986" s="4" t="n"/>
      <c r="J986" s="4" t="n"/>
      <c r="K986" s="4" t="n"/>
      <c r="L986" s="5" t="n"/>
      <c r="M986" s="5" t="n"/>
      <c r="N986" s="5">
        <f>IF(SUM(L986:M986)&gt;0, SUM(L986:M986), "")</f>
        <v/>
      </c>
      <c r="O986" s="5">
        <f>IF(A986&lt;&gt;"", SUMIFS(Dépenses!$K:$K, Dépenses!$B:$B, A986, Dépenses!$C:$C, "CAPEX"), "")</f>
        <v/>
      </c>
      <c r="P986" s="5">
        <f>IF(A986&lt;&gt;"", SUMIFS(Dépenses!$K:$K, Dépenses!$B:$B, A986, Dépenses!$C:$C, "CAPEX", Dépenses!$L:$L, "Payé"), "")</f>
        <v/>
      </c>
      <c r="Q986" s="5">
        <f>IF(A986&lt;&gt;"", SUMIFS(Dépenses!$K:$K, Dépenses!$B:$B, A986, Dépenses!$C:$C, "OPEX"), "")</f>
        <v/>
      </c>
      <c r="R986" s="5">
        <f>IF(A986&lt;&gt;"", SUMIFS(Dépenses!$K:$K, Dépenses!$B:$B, A986, Dépenses!$C:$C, "OPEX", Dépenses!$L:$L, "Payé"), "")</f>
        <v/>
      </c>
      <c r="S986" s="5">
        <f>IF(SUM(O986,Q986)&gt;0, SUM(O986,Q986), "")</f>
        <v/>
      </c>
      <c r="T986" s="5">
        <f>IF(SUM(P986,R986)&gt;0, SUM(P986,R986), "")</f>
        <v/>
      </c>
      <c r="U986" s="5">
        <f>IF(N986&gt;0, S986-N986, "")</f>
        <v/>
      </c>
      <c r="V986" s="6">
        <f>IF(N986&gt;0, S986/N986, "")</f>
        <v/>
      </c>
      <c r="Y986" s="5" t="n"/>
      <c r="Z986" s="7">
        <f>IF(AND(Y986&gt;0,N986&gt;0), Y986/N986, "")</f>
        <v/>
      </c>
      <c r="AA986" s="7">
        <f>IF(AND(Y986&gt;0,N986&gt;0), N986/(Y986/12), "")</f>
        <v/>
      </c>
      <c r="AB986" s="5">
        <f>IF(N986&gt;0, MAX(N986-S986, 0), "")</f>
        <v/>
      </c>
      <c r="AC986" s="5">
        <f>IF(S986&gt;0, MAX(S986-T986, 0), "")</f>
        <v/>
      </c>
      <c r="AD986">
        <f>IF(V986="", "", IF(V986&gt;1, "Dépassement", IF(V986&gt;=0.9, "À surveiller", "OK")))</f>
        <v/>
      </c>
    </row>
    <row r="987">
      <c r="I987" s="4" t="n"/>
      <c r="J987" s="4" t="n"/>
      <c r="K987" s="4" t="n"/>
      <c r="L987" s="5" t="n"/>
      <c r="M987" s="5" t="n"/>
      <c r="N987" s="5">
        <f>IF(SUM(L987:M987)&gt;0, SUM(L987:M987), "")</f>
        <v/>
      </c>
      <c r="O987" s="5">
        <f>IF(A987&lt;&gt;"", SUMIFS(Dépenses!$K:$K, Dépenses!$B:$B, A987, Dépenses!$C:$C, "CAPEX"), "")</f>
        <v/>
      </c>
      <c r="P987" s="5">
        <f>IF(A987&lt;&gt;"", SUMIFS(Dépenses!$K:$K, Dépenses!$B:$B, A987, Dépenses!$C:$C, "CAPEX", Dépenses!$L:$L, "Payé"), "")</f>
        <v/>
      </c>
      <c r="Q987" s="5">
        <f>IF(A987&lt;&gt;"", SUMIFS(Dépenses!$K:$K, Dépenses!$B:$B, A987, Dépenses!$C:$C, "OPEX"), "")</f>
        <v/>
      </c>
      <c r="R987" s="5">
        <f>IF(A987&lt;&gt;"", SUMIFS(Dépenses!$K:$K, Dépenses!$B:$B, A987, Dépenses!$C:$C, "OPEX", Dépenses!$L:$L, "Payé"), "")</f>
        <v/>
      </c>
      <c r="S987" s="5">
        <f>IF(SUM(O987,Q987)&gt;0, SUM(O987,Q987), "")</f>
        <v/>
      </c>
      <c r="T987" s="5">
        <f>IF(SUM(P987,R987)&gt;0, SUM(P987,R987), "")</f>
        <v/>
      </c>
      <c r="U987" s="5">
        <f>IF(N987&gt;0, S987-N987, "")</f>
        <v/>
      </c>
      <c r="V987" s="6">
        <f>IF(N987&gt;0, S987/N987, "")</f>
        <v/>
      </c>
      <c r="Y987" s="5" t="n"/>
      <c r="Z987" s="7">
        <f>IF(AND(Y987&gt;0,N987&gt;0), Y987/N987, "")</f>
        <v/>
      </c>
      <c r="AA987" s="7">
        <f>IF(AND(Y987&gt;0,N987&gt;0), N987/(Y987/12), "")</f>
        <v/>
      </c>
      <c r="AB987" s="5">
        <f>IF(N987&gt;0, MAX(N987-S987, 0), "")</f>
        <v/>
      </c>
      <c r="AC987" s="5">
        <f>IF(S987&gt;0, MAX(S987-T987, 0), "")</f>
        <v/>
      </c>
      <c r="AD987">
        <f>IF(V987="", "", IF(V987&gt;1, "Dépassement", IF(V987&gt;=0.9, "À surveiller", "OK")))</f>
        <v/>
      </c>
    </row>
    <row r="988">
      <c r="I988" s="4" t="n"/>
      <c r="J988" s="4" t="n"/>
      <c r="K988" s="4" t="n"/>
      <c r="L988" s="5" t="n"/>
      <c r="M988" s="5" t="n"/>
      <c r="N988" s="5">
        <f>IF(SUM(L988:M988)&gt;0, SUM(L988:M988), "")</f>
        <v/>
      </c>
      <c r="O988" s="5">
        <f>IF(A988&lt;&gt;"", SUMIFS(Dépenses!$K:$K, Dépenses!$B:$B, A988, Dépenses!$C:$C, "CAPEX"), "")</f>
        <v/>
      </c>
      <c r="P988" s="5">
        <f>IF(A988&lt;&gt;"", SUMIFS(Dépenses!$K:$K, Dépenses!$B:$B, A988, Dépenses!$C:$C, "CAPEX", Dépenses!$L:$L, "Payé"), "")</f>
        <v/>
      </c>
      <c r="Q988" s="5">
        <f>IF(A988&lt;&gt;"", SUMIFS(Dépenses!$K:$K, Dépenses!$B:$B, A988, Dépenses!$C:$C, "OPEX"), "")</f>
        <v/>
      </c>
      <c r="R988" s="5">
        <f>IF(A988&lt;&gt;"", SUMIFS(Dépenses!$K:$K, Dépenses!$B:$B, A988, Dépenses!$C:$C, "OPEX", Dépenses!$L:$L, "Payé"), "")</f>
        <v/>
      </c>
      <c r="S988" s="5">
        <f>IF(SUM(O988,Q988)&gt;0, SUM(O988,Q988), "")</f>
        <v/>
      </c>
      <c r="T988" s="5">
        <f>IF(SUM(P988,R988)&gt;0, SUM(P988,R988), "")</f>
        <v/>
      </c>
      <c r="U988" s="5">
        <f>IF(N988&gt;0, S988-N988, "")</f>
        <v/>
      </c>
      <c r="V988" s="6">
        <f>IF(N988&gt;0, S988/N988, "")</f>
        <v/>
      </c>
      <c r="Y988" s="5" t="n"/>
      <c r="Z988" s="7">
        <f>IF(AND(Y988&gt;0,N988&gt;0), Y988/N988, "")</f>
        <v/>
      </c>
      <c r="AA988" s="7">
        <f>IF(AND(Y988&gt;0,N988&gt;0), N988/(Y988/12), "")</f>
        <v/>
      </c>
      <c r="AB988" s="5">
        <f>IF(N988&gt;0, MAX(N988-S988, 0), "")</f>
        <v/>
      </c>
      <c r="AC988" s="5">
        <f>IF(S988&gt;0, MAX(S988-T988, 0), "")</f>
        <v/>
      </c>
      <c r="AD988">
        <f>IF(V988="", "", IF(V988&gt;1, "Dépassement", IF(V988&gt;=0.9, "À surveiller", "OK")))</f>
        <v/>
      </c>
    </row>
    <row r="989">
      <c r="I989" s="4" t="n"/>
      <c r="J989" s="4" t="n"/>
      <c r="K989" s="4" t="n"/>
      <c r="L989" s="5" t="n"/>
      <c r="M989" s="5" t="n"/>
      <c r="N989" s="5">
        <f>IF(SUM(L989:M989)&gt;0, SUM(L989:M989), "")</f>
        <v/>
      </c>
      <c r="O989" s="5">
        <f>IF(A989&lt;&gt;"", SUMIFS(Dépenses!$K:$K, Dépenses!$B:$B, A989, Dépenses!$C:$C, "CAPEX"), "")</f>
        <v/>
      </c>
      <c r="P989" s="5">
        <f>IF(A989&lt;&gt;"", SUMIFS(Dépenses!$K:$K, Dépenses!$B:$B, A989, Dépenses!$C:$C, "CAPEX", Dépenses!$L:$L, "Payé"), "")</f>
        <v/>
      </c>
      <c r="Q989" s="5">
        <f>IF(A989&lt;&gt;"", SUMIFS(Dépenses!$K:$K, Dépenses!$B:$B, A989, Dépenses!$C:$C, "OPEX"), "")</f>
        <v/>
      </c>
      <c r="R989" s="5">
        <f>IF(A989&lt;&gt;"", SUMIFS(Dépenses!$K:$K, Dépenses!$B:$B, A989, Dépenses!$C:$C, "OPEX", Dépenses!$L:$L, "Payé"), "")</f>
        <v/>
      </c>
      <c r="S989" s="5">
        <f>IF(SUM(O989,Q989)&gt;0, SUM(O989,Q989), "")</f>
        <v/>
      </c>
      <c r="T989" s="5">
        <f>IF(SUM(P989,R989)&gt;0, SUM(P989,R989), "")</f>
        <v/>
      </c>
      <c r="U989" s="5">
        <f>IF(N989&gt;0, S989-N989, "")</f>
        <v/>
      </c>
      <c r="V989" s="6">
        <f>IF(N989&gt;0, S989/N989, "")</f>
        <v/>
      </c>
      <c r="Y989" s="5" t="n"/>
      <c r="Z989" s="7">
        <f>IF(AND(Y989&gt;0,N989&gt;0), Y989/N989, "")</f>
        <v/>
      </c>
      <c r="AA989" s="7">
        <f>IF(AND(Y989&gt;0,N989&gt;0), N989/(Y989/12), "")</f>
        <v/>
      </c>
      <c r="AB989" s="5">
        <f>IF(N989&gt;0, MAX(N989-S989, 0), "")</f>
        <v/>
      </c>
      <c r="AC989" s="5">
        <f>IF(S989&gt;0, MAX(S989-T989, 0), "")</f>
        <v/>
      </c>
      <c r="AD989">
        <f>IF(V989="", "", IF(V989&gt;1, "Dépassement", IF(V989&gt;=0.9, "À surveiller", "OK")))</f>
        <v/>
      </c>
    </row>
    <row r="990">
      <c r="I990" s="4" t="n"/>
      <c r="J990" s="4" t="n"/>
      <c r="K990" s="4" t="n"/>
      <c r="L990" s="5" t="n"/>
      <c r="M990" s="5" t="n"/>
      <c r="N990" s="5">
        <f>IF(SUM(L990:M990)&gt;0, SUM(L990:M990), "")</f>
        <v/>
      </c>
      <c r="O990" s="5">
        <f>IF(A990&lt;&gt;"", SUMIFS(Dépenses!$K:$K, Dépenses!$B:$B, A990, Dépenses!$C:$C, "CAPEX"), "")</f>
        <v/>
      </c>
      <c r="P990" s="5">
        <f>IF(A990&lt;&gt;"", SUMIFS(Dépenses!$K:$K, Dépenses!$B:$B, A990, Dépenses!$C:$C, "CAPEX", Dépenses!$L:$L, "Payé"), "")</f>
        <v/>
      </c>
      <c r="Q990" s="5">
        <f>IF(A990&lt;&gt;"", SUMIFS(Dépenses!$K:$K, Dépenses!$B:$B, A990, Dépenses!$C:$C, "OPEX"), "")</f>
        <v/>
      </c>
      <c r="R990" s="5">
        <f>IF(A990&lt;&gt;"", SUMIFS(Dépenses!$K:$K, Dépenses!$B:$B, A990, Dépenses!$C:$C, "OPEX", Dépenses!$L:$L, "Payé"), "")</f>
        <v/>
      </c>
      <c r="S990" s="5">
        <f>IF(SUM(O990,Q990)&gt;0, SUM(O990,Q990), "")</f>
        <v/>
      </c>
      <c r="T990" s="5">
        <f>IF(SUM(P990,R990)&gt;0, SUM(P990,R990), "")</f>
        <v/>
      </c>
      <c r="U990" s="5">
        <f>IF(N990&gt;0, S990-N990, "")</f>
        <v/>
      </c>
      <c r="V990" s="6">
        <f>IF(N990&gt;0, S990/N990, "")</f>
        <v/>
      </c>
      <c r="Y990" s="5" t="n"/>
      <c r="Z990" s="7">
        <f>IF(AND(Y990&gt;0,N990&gt;0), Y990/N990, "")</f>
        <v/>
      </c>
      <c r="AA990" s="7">
        <f>IF(AND(Y990&gt;0,N990&gt;0), N990/(Y990/12), "")</f>
        <v/>
      </c>
      <c r="AB990" s="5">
        <f>IF(N990&gt;0, MAX(N990-S990, 0), "")</f>
        <v/>
      </c>
      <c r="AC990" s="5">
        <f>IF(S990&gt;0, MAX(S990-T990, 0), "")</f>
        <v/>
      </c>
      <c r="AD990">
        <f>IF(V990="", "", IF(V990&gt;1, "Dépassement", IF(V990&gt;=0.9, "À surveiller", "OK")))</f>
        <v/>
      </c>
    </row>
    <row r="991">
      <c r="I991" s="4" t="n"/>
      <c r="J991" s="4" t="n"/>
      <c r="K991" s="4" t="n"/>
      <c r="L991" s="5" t="n"/>
      <c r="M991" s="5" t="n"/>
      <c r="N991" s="5">
        <f>IF(SUM(L991:M991)&gt;0, SUM(L991:M991), "")</f>
        <v/>
      </c>
      <c r="O991" s="5">
        <f>IF(A991&lt;&gt;"", SUMIFS(Dépenses!$K:$K, Dépenses!$B:$B, A991, Dépenses!$C:$C, "CAPEX"), "")</f>
        <v/>
      </c>
      <c r="P991" s="5">
        <f>IF(A991&lt;&gt;"", SUMIFS(Dépenses!$K:$K, Dépenses!$B:$B, A991, Dépenses!$C:$C, "CAPEX", Dépenses!$L:$L, "Payé"), "")</f>
        <v/>
      </c>
      <c r="Q991" s="5">
        <f>IF(A991&lt;&gt;"", SUMIFS(Dépenses!$K:$K, Dépenses!$B:$B, A991, Dépenses!$C:$C, "OPEX"), "")</f>
        <v/>
      </c>
      <c r="R991" s="5">
        <f>IF(A991&lt;&gt;"", SUMIFS(Dépenses!$K:$K, Dépenses!$B:$B, A991, Dépenses!$C:$C, "OPEX", Dépenses!$L:$L, "Payé"), "")</f>
        <v/>
      </c>
      <c r="S991" s="5">
        <f>IF(SUM(O991,Q991)&gt;0, SUM(O991,Q991), "")</f>
        <v/>
      </c>
      <c r="T991" s="5">
        <f>IF(SUM(P991,R991)&gt;0, SUM(P991,R991), "")</f>
        <v/>
      </c>
      <c r="U991" s="5">
        <f>IF(N991&gt;0, S991-N991, "")</f>
        <v/>
      </c>
      <c r="V991" s="6">
        <f>IF(N991&gt;0, S991/N991, "")</f>
        <v/>
      </c>
      <c r="Y991" s="5" t="n"/>
      <c r="Z991" s="7">
        <f>IF(AND(Y991&gt;0,N991&gt;0), Y991/N991, "")</f>
        <v/>
      </c>
      <c r="AA991" s="7">
        <f>IF(AND(Y991&gt;0,N991&gt;0), N991/(Y991/12), "")</f>
        <v/>
      </c>
      <c r="AB991" s="5">
        <f>IF(N991&gt;0, MAX(N991-S991, 0), "")</f>
        <v/>
      </c>
      <c r="AC991" s="5">
        <f>IF(S991&gt;0, MAX(S991-T991, 0), "")</f>
        <v/>
      </c>
      <c r="AD991">
        <f>IF(V991="", "", IF(V991&gt;1, "Dépassement", IF(V991&gt;=0.9, "À surveiller", "OK")))</f>
        <v/>
      </c>
    </row>
    <row r="992">
      <c r="I992" s="4" t="n"/>
      <c r="J992" s="4" t="n"/>
      <c r="K992" s="4" t="n"/>
      <c r="L992" s="5" t="n"/>
      <c r="M992" s="5" t="n"/>
      <c r="N992" s="5">
        <f>IF(SUM(L992:M992)&gt;0, SUM(L992:M992), "")</f>
        <v/>
      </c>
      <c r="O992" s="5">
        <f>IF(A992&lt;&gt;"", SUMIFS(Dépenses!$K:$K, Dépenses!$B:$B, A992, Dépenses!$C:$C, "CAPEX"), "")</f>
        <v/>
      </c>
      <c r="P992" s="5">
        <f>IF(A992&lt;&gt;"", SUMIFS(Dépenses!$K:$K, Dépenses!$B:$B, A992, Dépenses!$C:$C, "CAPEX", Dépenses!$L:$L, "Payé"), "")</f>
        <v/>
      </c>
      <c r="Q992" s="5">
        <f>IF(A992&lt;&gt;"", SUMIFS(Dépenses!$K:$K, Dépenses!$B:$B, A992, Dépenses!$C:$C, "OPEX"), "")</f>
        <v/>
      </c>
      <c r="R992" s="5">
        <f>IF(A992&lt;&gt;"", SUMIFS(Dépenses!$K:$K, Dépenses!$B:$B, A992, Dépenses!$C:$C, "OPEX", Dépenses!$L:$L, "Payé"), "")</f>
        <v/>
      </c>
      <c r="S992" s="5">
        <f>IF(SUM(O992,Q992)&gt;0, SUM(O992,Q992), "")</f>
        <v/>
      </c>
      <c r="T992" s="5">
        <f>IF(SUM(P992,R992)&gt;0, SUM(P992,R992), "")</f>
        <v/>
      </c>
      <c r="U992" s="5">
        <f>IF(N992&gt;0, S992-N992, "")</f>
        <v/>
      </c>
      <c r="V992" s="6">
        <f>IF(N992&gt;0, S992/N992, "")</f>
        <v/>
      </c>
      <c r="Y992" s="5" t="n"/>
      <c r="Z992" s="7">
        <f>IF(AND(Y992&gt;0,N992&gt;0), Y992/N992, "")</f>
        <v/>
      </c>
      <c r="AA992" s="7">
        <f>IF(AND(Y992&gt;0,N992&gt;0), N992/(Y992/12), "")</f>
        <v/>
      </c>
      <c r="AB992" s="5">
        <f>IF(N992&gt;0, MAX(N992-S992, 0), "")</f>
        <v/>
      </c>
      <c r="AC992" s="5">
        <f>IF(S992&gt;0, MAX(S992-T992, 0), "")</f>
        <v/>
      </c>
      <c r="AD992">
        <f>IF(V992="", "", IF(V992&gt;1, "Dépassement", IF(V992&gt;=0.9, "À surveiller", "OK")))</f>
        <v/>
      </c>
    </row>
    <row r="993">
      <c r="I993" s="4" t="n"/>
      <c r="J993" s="4" t="n"/>
      <c r="K993" s="4" t="n"/>
      <c r="L993" s="5" t="n"/>
      <c r="M993" s="5" t="n"/>
      <c r="N993" s="5">
        <f>IF(SUM(L993:M993)&gt;0, SUM(L993:M993), "")</f>
        <v/>
      </c>
      <c r="O993" s="5">
        <f>IF(A993&lt;&gt;"", SUMIFS(Dépenses!$K:$K, Dépenses!$B:$B, A993, Dépenses!$C:$C, "CAPEX"), "")</f>
        <v/>
      </c>
      <c r="P993" s="5">
        <f>IF(A993&lt;&gt;"", SUMIFS(Dépenses!$K:$K, Dépenses!$B:$B, A993, Dépenses!$C:$C, "CAPEX", Dépenses!$L:$L, "Payé"), "")</f>
        <v/>
      </c>
      <c r="Q993" s="5">
        <f>IF(A993&lt;&gt;"", SUMIFS(Dépenses!$K:$K, Dépenses!$B:$B, A993, Dépenses!$C:$C, "OPEX"), "")</f>
        <v/>
      </c>
      <c r="R993" s="5">
        <f>IF(A993&lt;&gt;"", SUMIFS(Dépenses!$K:$K, Dépenses!$B:$B, A993, Dépenses!$C:$C, "OPEX", Dépenses!$L:$L, "Payé"), "")</f>
        <v/>
      </c>
      <c r="S993" s="5">
        <f>IF(SUM(O993,Q993)&gt;0, SUM(O993,Q993), "")</f>
        <v/>
      </c>
      <c r="T993" s="5">
        <f>IF(SUM(P993,R993)&gt;0, SUM(P993,R993), "")</f>
        <v/>
      </c>
      <c r="U993" s="5">
        <f>IF(N993&gt;0, S993-N993, "")</f>
        <v/>
      </c>
      <c r="V993" s="6">
        <f>IF(N993&gt;0, S993/N993, "")</f>
        <v/>
      </c>
      <c r="Y993" s="5" t="n"/>
      <c r="Z993" s="7">
        <f>IF(AND(Y993&gt;0,N993&gt;0), Y993/N993, "")</f>
        <v/>
      </c>
      <c r="AA993" s="7">
        <f>IF(AND(Y993&gt;0,N993&gt;0), N993/(Y993/12), "")</f>
        <v/>
      </c>
      <c r="AB993" s="5">
        <f>IF(N993&gt;0, MAX(N993-S993, 0), "")</f>
        <v/>
      </c>
      <c r="AC993" s="5">
        <f>IF(S993&gt;0, MAX(S993-T993, 0), "")</f>
        <v/>
      </c>
      <c r="AD993">
        <f>IF(V993="", "", IF(V993&gt;1, "Dépassement", IF(V993&gt;=0.9, "À surveiller", "OK")))</f>
        <v/>
      </c>
    </row>
    <row r="994">
      <c r="I994" s="4" t="n"/>
      <c r="J994" s="4" t="n"/>
      <c r="K994" s="4" t="n"/>
      <c r="L994" s="5" t="n"/>
      <c r="M994" s="5" t="n"/>
      <c r="N994" s="5">
        <f>IF(SUM(L994:M994)&gt;0, SUM(L994:M994), "")</f>
        <v/>
      </c>
      <c r="O994" s="5">
        <f>IF(A994&lt;&gt;"", SUMIFS(Dépenses!$K:$K, Dépenses!$B:$B, A994, Dépenses!$C:$C, "CAPEX"), "")</f>
        <v/>
      </c>
      <c r="P994" s="5">
        <f>IF(A994&lt;&gt;"", SUMIFS(Dépenses!$K:$K, Dépenses!$B:$B, A994, Dépenses!$C:$C, "CAPEX", Dépenses!$L:$L, "Payé"), "")</f>
        <v/>
      </c>
      <c r="Q994" s="5">
        <f>IF(A994&lt;&gt;"", SUMIFS(Dépenses!$K:$K, Dépenses!$B:$B, A994, Dépenses!$C:$C, "OPEX"), "")</f>
        <v/>
      </c>
      <c r="R994" s="5">
        <f>IF(A994&lt;&gt;"", SUMIFS(Dépenses!$K:$K, Dépenses!$B:$B, A994, Dépenses!$C:$C, "OPEX", Dépenses!$L:$L, "Payé"), "")</f>
        <v/>
      </c>
      <c r="S994" s="5">
        <f>IF(SUM(O994,Q994)&gt;0, SUM(O994,Q994), "")</f>
        <v/>
      </c>
      <c r="T994" s="5">
        <f>IF(SUM(P994,R994)&gt;0, SUM(P994,R994), "")</f>
        <v/>
      </c>
      <c r="U994" s="5">
        <f>IF(N994&gt;0, S994-N994, "")</f>
        <v/>
      </c>
      <c r="V994" s="6">
        <f>IF(N994&gt;0, S994/N994, "")</f>
        <v/>
      </c>
      <c r="Y994" s="5" t="n"/>
      <c r="Z994" s="7">
        <f>IF(AND(Y994&gt;0,N994&gt;0), Y994/N994, "")</f>
        <v/>
      </c>
      <c r="AA994" s="7">
        <f>IF(AND(Y994&gt;0,N994&gt;0), N994/(Y994/12), "")</f>
        <v/>
      </c>
      <c r="AB994" s="5">
        <f>IF(N994&gt;0, MAX(N994-S994, 0), "")</f>
        <v/>
      </c>
      <c r="AC994" s="5">
        <f>IF(S994&gt;0, MAX(S994-T994, 0), "")</f>
        <v/>
      </c>
      <c r="AD994">
        <f>IF(V994="", "", IF(V994&gt;1, "Dépassement", IF(V994&gt;=0.9, "À surveiller", "OK")))</f>
        <v/>
      </c>
    </row>
    <row r="995">
      <c r="I995" s="4" t="n"/>
      <c r="J995" s="4" t="n"/>
      <c r="K995" s="4" t="n"/>
      <c r="L995" s="5" t="n"/>
      <c r="M995" s="5" t="n"/>
      <c r="N995" s="5">
        <f>IF(SUM(L995:M995)&gt;0, SUM(L995:M995), "")</f>
        <v/>
      </c>
      <c r="O995" s="5">
        <f>IF(A995&lt;&gt;"", SUMIFS(Dépenses!$K:$K, Dépenses!$B:$B, A995, Dépenses!$C:$C, "CAPEX"), "")</f>
        <v/>
      </c>
      <c r="P995" s="5">
        <f>IF(A995&lt;&gt;"", SUMIFS(Dépenses!$K:$K, Dépenses!$B:$B, A995, Dépenses!$C:$C, "CAPEX", Dépenses!$L:$L, "Payé"), "")</f>
        <v/>
      </c>
      <c r="Q995" s="5">
        <f>IF(A995&lt;&gt;"", SUMIFS(Dépenses!$K:$K, Dépenses!$B:$B, A995, Dépenses!$C:$C, "OPEX"), "")</f>
        <v/>
      </c>
      <c r="R995" s="5">
        <f>IF(A995&lt;&gt;"", SUMIFS(Dépenses!$K:$K, Dépenses!$B:$B, A995, Dépenses!$C:$C, "OPEX", Dépenses!$L:$L, "Payé"), "")</f>
        <v/>
      </c>
      <c r="S995" s="5">
        <f>IF(SUM(O995,Q995)&gt;0, SUM(O995,Q995), "")</f>
        <v/>
      </c>
      <c r="T995" s="5">
        <f>IF(SUM(P995,R995)&gt;0, SUM(P995,R995), "")</f>
        <v/>
      </c>
      <c r="U995" s="5">
        <f>IF(N995&gt;0, S995-N995, "")</f>
        <v/>
      </c>
      <c r="V995" s="6">
        <f>IF(N995&gt;0, S995/N995, "")</f>
        <v/>
      </c>
      <c r="Y995" s="5" t="n"/>
      <c r="Z995" s="7">
        <f>IF(AND(Y995&gt;0,N995&gt;0), Y995/N995, "")</f>
        <v/>
      </c>
      <c r="AA995" s="7">
        <f>IF(AND(Y995&gt;0,N995&gt;0), N995/(Y995/12), "")</f>
        <v/>
      </c>
      <c r="AB995" s="5">
        <f>IF(N995&gt;0, MAX(N995-S995, 0), "")</f>
        <v/>
      </c>
      <c r="AC995" s="5">
        <f>IF(S995&gt;0, MAX(S995-T995, 0), "")</f>
        <v/>
      </c>
      <c r="AD995">
        <f>IF(V995="", "", IF(V995&gt;1, "Dépassement", IF(V995&gt;=0.9, "À surveiller", "OK")))</f>
        <v/>
      </c>
    </row>
    <row r="996">
      <c r="I996" s="4" t="n"/>
      <c r="J996" s="4" t="n"/>
      <c r="K996" s="4" t="n"/>
      <c r="L996" s="5" t="n"/>
      <c r="M996" s="5" t="n"/>
      <c r="N996" s="5">
        <f>IF(SUM(L996:M996)&gt;0, SUM(L996:M996), "")</f>
        <v/>
      </c>
      <c r="O996" s="5">
        <f>IF(A996&lt;&gt;"", SUMIFS(Dépenses!$K:$K, Dépenses!$B:$B, A996, Dépenses!$C:$C, "CAPEX"), "")</f>
        <v/>
      </c>
      <c r="P996" s="5">
        <f>IF(A996&lt;&gt;"", SUMIFS(Dépenses!$K:$K, Dépenses!$B:$B, A996, Dépenses!$C:$C, "CAPEX", Dépenses!$L:$L, "Payé"), "")</f>
        <v/>
      </c>
      <c r="Q996" s="5">
        <f>IF(A996&lt;&gt;"", SUMIFS(Dépenses!$K:$K, Dépenses!$B:$B, A996, Dépenses!$C:$C, "OPEX"), "")</f>
        <v/>
      </c>
      <c r="R996" s="5">
        <f>IF(A996&lt;&gt;"", SUMIFS(Dépenses!$K:$K, Dépenses!$B:$B, A996, Dépenses!$C:$C, "OPEX", Dépenses!$L:$L, "Payé"), "")</f>
        <v/>
      </c>
      <c r="S996" s="5">
        <f>IF(SUM(O996,Q996)&gt;0, SUM(O996,Q996), "")</f>
        <v/>
      </c>
      <c r="T996" s="5">
        <f>IF(SUM(P996,R996)&gt;0, SUM(P996,R996), "")</f>
        <v/>
      </c>
      <c r="U996" s="5">
        <f>IF(N996&gt;0, S996-N996, "")</f>
        <v/>
      </c>
      <c r="V996" s="6">
        <f>IF(N996&gt;0, S996/N996, "")</f>
        <v/>
      </c>
      <c r="Y996" s="5" t="n"/>
      <c r="Z996" s="7">
        <f>IF(AND(Y996&gt;0,N996&gt;0), Y996/N996, "")</f>
        <v/>
      </c>
      <c r="AA996" s="7">
        <f>IF(AND(Y996&gt;0,N996&gt;0), N996/(Y996/12), "")</f>
        <v/>
      </c>
      <c r="AB996" s="5">
        <f>IF(N996&gt;0, MAX(N996-S996, 0), "")</f>
        <v/>
      </c>
      <c r="AC996" s="5">
        <f>IF(S996&gt;0, MAX(S996-T996, 0), "")</f>
        <v/>
      </c>
      <c r="AD996">
        <f>IF(V996="", "", IF(V996&gt;1, "Dépassement", IF(V996&gt;=0.9, "À surveiller", "OK")))</f>
        <v/>
      </c>
    </row>
    <row r="997">
      <c r="I997" s="4" t="n"/>
      <c r="J997" s="4" t="n"/>
      <c r="K997" s="4" t="n"/>
      <c r="L997" s="5" t="n"/>
      <c r="M997" s="5" t="n"/>
      <c r="N997" s="5">
        <f>IF(SUM(L997:M997)&gt;0, SUM(L997:M997), "")</f>
        <v/>
      </c>
      <c r="O997" s="5">
        <f>IF(A997&lt;&gt;"", SUMIFS(Dépenses!$K:$K, Dépenses!$B:$B, A997, Dépenses!$C:$C, "CAPEX"), "")</f>
        <v/>
      </c>
      <c r="P997" s="5">
        <f>IF(A997&lt;&gt;"", SUMIFS(Dépenses!$K:$K, Dépenses!$B:$B, A997, Dépenses!$C:$C, "CAPEX", Dépenses!$L:$L, "Payé"), "")</f>
        <v/>
      </c>
      <c r="Q997" s="5">
        <f>IF(A997&lt;&gt;"", SUMIFS(Dépenses!$K:$K, Dépenses!$B:$B, A997, Dépenses!$C:$C, "OPEX"), "")</f>
        <v/>
      </c>
      <c r="R997" s="5">
        <f>IF(A997&lt;&gt;"", SUMIFS(Dépenses!$K:$K, Dépenses!$B:$B, A997, Dépenses!$C:$C, "OPEX", Dépenses!$L:$L, "Payé"), "")</f>
        <v/>
      </c>
      <c r="S997" s="5">
        <f>IF(SUM(O997,Q997)&gt;0, SUM(O997,Q997), "")</f>
        <v/>
      </c>
      <c r="T997" s="5">
        <f>IF(SUM(P997,R997)&gt;0, SUM(P997,R997), "")</f>
        <v/>
      </c>
      <c r="U997" s="5">
        <f>IF(N997&gt;0, S997-N997, "")</f>
        <v/>
      </c>
      <c r="V997" s="6">
        <f>IF(N997&gt;0, S997/N997, "")</f>
        <v/>
      </c>
      <c r="Y997" s="5" t="n"/>
      <c r="Z997" s="7">
        <f>IF(AND(Y997&gt;0,N997&gt;0), Y997/N997, "")</f>
        <v/>
      </c>
      <c r="AA997" s="7">
        <f>IF(AND(Y997&gt;0,N997&gt;0), N997/(Y997/12), "")</f>
        <v/>
      </c>
      <c r="AB997" s="5">
        <f>IF(N997&gt;0, MAX(N997-S997, 0), "")</f>
        <v/>
      </c>
      <c r="AC997" s="5">
        <f>IF(S997&gt;0, MAX(S997-T997, 0), "")</f>
        <v/>
      </c>
      <c r="AD997">
        <f>IF(V997="", "", IF(V997&gt;1, "Dépassement", IF(V997&gt;=0.9, "À surveiller", "OK")))</f>
        <v/>
      </c>
    </row>
    <row r="998">
      <c r="I998" s="4" t="n"/>
      <c r="J998" s="4" t="n"/>
      <c r="K998" s="4" t="n"/>
      <c r="L998" s="5" t="n"/>
      <c r="M998" s="5" t="n"/>
      <c r="N998" s="5">
        <f>IF(SUM(L998:M998)&gt;0, SUM(L998:M998), "")</f>
        <v/>
      </c>
      <c r="O998" s="5">
        <f>IF(A998&lt;&gt;"", SUMIFS(Dépenses!$K:$K, Dépenses!$B:$B, A998, Dépenses!$C:$C, "CAPEX"), "")</f>
        <v/>
      </c>
      <c r="P998" s="5">
        <f>IF(A998&lt;&gt;"", SUMIFS(Dépenses!$K:$K, Dépenses!$B:$B, A998, Dépenses!$C:$C, "CAPEX", Dépenses!$L:$L, "Payé"), "")</f>
        <v/>
      </c>
      <c r="Q998" s="5">
        <f>IF(A998&lt;&gt;"", SUMIFS(Dépenses!$K:$K, Dépenses!$B:$B, A998, Dépenses!$C:$C, "OPEX"), "")</f>
        <v/>
      </c>
      <c r="R998" s="5">
        <f>IF(A998&lt;&gt;"", SUMIFS(Dépenses!$K:$K, Dépenses!$B:$B, A998, Dépenses!$C:$C, "OPEX", Dépenses!$L:$L, "Payé"), "")</f>
        <v/>
      </c>
      <c r="S998" s="5">
        <f>IF(SUM(O998,Q998)&gt;0, SUM(O998,Q998), "")</f>
        <v/>
      </c>
      <c r="T998" s="5">
        <f>IF(SUM(P998,R998)&gt;0, SUM(P998,R998), "")</f>
        <v/>
      </c>
      <c r="U998" s="5">
        <f>IF(N998&gt;0, S998-N998, "")</f>
        <v/>
      </c>
      <c r="V998" s="6">
        <f>IF(N998&gt;0, S998/N998, "")</f>
        <v/>
      </c>
      <c r="Y998" s="5" t="n"/>
      <c r="Z998" s="7">
        <f>IF(AND(Y998&gt;0,N998&gt;0), Y998/N998, "")</f>
        <v/>
      </c>
      <c r="AA998" s="7">
        <f>IF(AND(Y998&gt;0,N998&gt;0), N998/(Y998/12), "")</f>
        <v/>
      </c>
      <c r="AB998" s="5">
        <f>IF(N998&gt;0, MAX(N998-S998, 0), "")</f>
        <v/>
      </c>
      <c r="AC998" s="5">
        <f>IF(S998&gt;0, MAX(S998-T998, 0), "")</f>
        <v/>
      </c>
      <c r="AD998">
        <f>IF(V998="", "", IF(V998&gt;1, "Dépassement", IF(V998&gt;=0.9, "À surveiller", "OK")))</f>
        <v/>
      </c>
    </row>
    <row r="999">
      <c r="I999" s="4" t="n"/>
      <c r="J999" s="4" t="n"/>
      <c r="K999" s="4" t="n"/>
      <c r="L999" s="5" t="n"/>
      <c r="M999" s="5" t="n"/>
      <c r="N999" s="5">
        <f>IF(SUM(L999:M999)&gt;0, SUM(L999:M999), "")</f>
        <v/>
      </c>
      <c r="O999" s="5">
        <f>IF(A999&lt;&gt;"", SUMIFS(Dépenses!$K:$K, Dépenses!$B:$B, A999, Dépenses!$C:$C, "CAPEX"), "")</f>
        <v/>
      </c>
      <c r="P999" s="5">
        <f>IF(A999&lt;&gt;"", SUMIFS(Dépenses!$K:$K, Dépenses!$B:$B, A999, Dépenses!$C:$C, "CAPEX", Dépenses!$L:$L, "Payé"), "")</f>
        <v/>
      </c>
      <c r="Q999" s="5">
        <f>IF(A999&lt;&gt;"", SUMIFS(Dépenses!$K:$K, Dépenses!$B:$B, A999, Dépenses!$C:$C, "OPEX"), "")</f>
        <v/>
      </c>
      <c r="R999" s="5">
        <f>IF(A999&lt;&gt;"", SUMIFS(Dépenses!$K:$K, Dépenses!$B:$B, A999, Dépenses!$C:$C, "OPEX", Dépenses!$L:$L, "Payé"), "")</f>
        <v/>
      </c>
      <c r="S999" s="5">
        <f>IF(SUM(O999,Q999)&gt;0, SUM(O999,Q999), "")</f>
        <v/>
      </c>
      <c r="T999" s="5">
        <f>IF(SUM(P999,R999)&gt;0, SUM(P999,R999), "")</f>
        <v/>
      </c>
      <c r="U999" s="5">
        <f>IF(N999&gt;0, S999-N999, "")</f>
        <v/>
      </c>
      <c r="V999" s="6">
        <f>IF(N999&gt;0, S999/N999, "")</f>
        <v/>
      </c>
      <c r="Y999" s="5" t="n"/>
      <c r="Z999" s="7">
        <f>IF(AND(Y999&gt;0,N999&gt;0), Y999/N999, "")</f>
        <v/>
      </c>
      <c r="AA999" s="7">
        <f>IF(AND(Y999&gt;0,N999&gt;0), N999/(Y999/12), "")</f>
        <v/>
      </c>
      <c r="AB999" s="5">
        <f>IF(N999&gt;0, MAX(N999-S999, 0), "")</f>
        <v/>
      </c>
      <c r="AC999" s="5">
        <f>IF(S999&gt;0, MAX(S999-T999, 0), "")</f>
        <v/>
      </c>
      <c r="AD999">
        <f>IF(V999="", "", IF(V999&gt;1, "Dépassement", IF(V999&gt;=0.9, "À surveiller", "OK")))</f>
        <v/>
      </c>
    </row>
    <row r="1000">
      <c r="I1000" s="4" t="n"/>
      <c r="J1000" s="4" t="n"/>
      <c r="K1000" s="4" t="n"/>
      <c r="L1000" s="5" t="n"/>
      <c r="M1000" s="5" t="n"/>
      <c r="N1000" s="5">
        <f>IF(SUM(L1000:M1000)&gt;0, SUM(L1000:M1000), "")</f>
        <v/>
      </c>
      <c r="O1000" s="5">
        <f>IF(A1000&lt;&gt;"", SUMIFS(Dépenses!$K:$K, Dépenses!$B:$B, A1000, Dépenses!$C:$C, "CAPEX"), "")</f>
        <v/>
      </c>
      <c r="P1000" s="5">
        <f>IF(A1000&lt;&gt;"", SUMIFS(Dépenses!$K:$K, Dépenses!$B:$B, A1000, Dépenses!$C:$C, "CAPEX", Dépenses!$L:$L, "Payé"), "")</f>
        <v/>
      </c>
      <c r="Q1000" s="5">
        <f>IF(A1000&lt;&gt;"", SUMIFS(Dépenses!$K:$K, Dépenses!$B:$B, A1000, Dépenses!$C:$C, "OPEX"), "")</f>
        <v/>
      </c>
      <c r="R1000" s="5">
        <f>IF(A1000&lt;&gt;"", SUMIFS(Dépenses!$K:$K, Dépenses!$B:$B, A1000, Dépenses!$C:$C, "OPEX", Dépenses!$L:$L, "Payé"), "")</f>
        <v/>
      </c>
      <c r="S1000" s="5">
        <f>IF(SUM(O1000,Q1000)&gt;0, SUM(O1000,Q1000), "")</f>
        <v/>
      </c>
      <c r="T1000" s="5">
        <f>IF(SUM(P1000,R1000)&gt;0, SUM(P1000,R1000), "")</f>
        <v/>
      </c>
      <c r="U1000" s="5">
        <f>IF(N1000&gt;0, S1000-N1000, "")</f>
        <v/>
      </c>
      <c r="V1000" s="6">
        <f>IF(N1000&gt;0, S1000/N1000, "")</f>
        <v/>
      </c>
      <c r="Y1000" s="5" t="n"/>
      <c r="Z1000" s="7">
        <f>IF(AND(Y1000&gt;0,N1000&gt;0), Y1000/N1000, "")</f>
        <v/>
      </c>
      <c r="AA1000" s="7">
        <f>IF(AND(Y1000&gt;0,N1000&gt;0), N1000/(Y1000/12), "")</f>
        <v/>
      </c>
      <c r="AB1000" s="5">
        <f>IF(N1000&gt;0, MAX(N1000-S1000, 0), "")</f>
        <v/>
      </c>
      <c r="AC1000" s="5">
        <f>IF(S1000&gt;0, MAX(S1000-T1000, 0), "")</f>
        <v/>
      </c>
      <c r="AD1000">
        <f>IF(V1000="", "", IF(V1000&gt;1, "Dépassement", IF(V1000&gt;=0.9, "À surveiller", "OK")))</f>
        <v/>
      </c>
    </row>
    <row r="1001">
      <c r="I1001" s="4" t="n"/>
      <c r="J1001" s="4" t="n"/>
      <c r="K1001" s="4" t="n"/>
      <c r="L1001" s="5" t="n"/>
      <c r="M1001" s="5" t="n"/>
      <c r="N1001" s="5">
        <f>IF(SUM(L1001:M1001)&gt;0, SUM(L1001:M1001), "")</f>
        <v/>
      </c>
      <c r="O1001" s="5">
        <f>IF(A1001&lt;&gt;"", SUMIFS(Dépenses!$K:$K, Dépenses!$B:$B, A1001, Dépenses!$C:$C, "CAPEX"), "")</f>
        <v/>
      </c>
      <c r="P1001" s="5">
        <f>IF(A1001&lt;&gt;"", SUMIFS(Dépenses!$K:$K, Dépenses!$B:$B, A1001, Dépenses!$C:$C, "CAPEX", Dépenses!$L:$L, "Payé"), "")</f>
        <v/>
      </c>
      <c r="Q1001" s="5">
        <f>IF(A1001&lt;&gt;"", SUMIFS(Dépenses!$K:$K, Dépenses!$B:$B, A1001, Dépenses!$C:$C, "OPEX"), "")</f>
        <v/>
      </c>
      <c r="R1001" s="5">
        <f>IF(A1001&lt;&gt;"", SUMIFS(Dépenses!$K:$K, Dépenses!$B:$B, A1001, Dépenses!$C:$C, "OPEX", Dépenses!$L:$L, "Payé"), "")</f>
        <v/>
      </c>
      <c r="S1001" s="5">
        <f>IF(SUM(O1001,Q1001)&gt;0, SUM(O1001,Q1001), "")</f>
        <v/>
      </c>
      <c r="T1001" s="5">
        <f>IF(SUM(P1001,R1001)&gt;0, SUM(P1001,R1001), "")</f>
        <v/>
      </c>
      <c r="U1001" s="5">
        <f>IF(N1001&gt;0, S1001-N1001, "")</f>
        <v/>
      </c>
      <c r="V1001" s="6">
        <f>IF(N1001&gt;0, S1001/N1001, "")</f>
        <v/>
      </c>
      <c r="Y1001" s="5" t="n"/>
      <c r="Z1001" s="7">
        <f>IF(AND(Y1001&gt;0,N1001&gt;0), Y1001/N1001, "")</f>
        <v/>
      </c>
      <c r="AA1001" s="7">
        <f>IF(AND(Y1001&gt;0,N1001&gt;0), N1001/(Y1001/12), "")</f>
        <v/>
      </c>
      <c r="AB1001" s="5">
        <f>IF(N1001&gt;0, MAX(N1001-S1001, 0), "")</f>
        <v/>
      </c>
      <c r="AC1001" s="5">
        <f>IF(S1001&gt;0, MAX(S1001-T1001, 0), "")</f>
        <v/>
      </c>
      <c r="AD1001">
        <f>IF(V1001="", "", IF(V1001&gt;1, "Dépassement", IF(V1001&gt;=0.9, "À surveiller", "OK")))</f>
        <v/>
      </c>
    </row>
    <row r="1002">
      <c r="I1002" s="4" t="n"/>
      <c r="J1002" s="4" t="n"/>
      <c r="K1002" s="4" t="n"/>
      <c r="L1002" s="5" t="n"/>
      <c r="M1002" s="5" t="n"/>
      <c r="N1002" s="5">
        <f>IF(SUM(L1002:M1002)&gt;0, SUM(L1002:M1002), "")</f>
        <v/>
      </c>
      <c r="O1002" s="5">
        <f>IF(A1002&lt;&gt;"", SUMIFS(Dépenses!$K:$K, Dépenses!$B:$B, A1002, Dépenses!$C:$C, "CAPEX"), "")</f>
        <v/>
      </c>
      <c r="P1002" s="5">
        <f>IF(A1002&lt;&gt;"", SUMIFS(Dépenses!$K:$K, Dépenses!$B:$B, A1002, Dépenses!$C:$C, "CAPEX", Dépenses!$L:$L, "Payé"), "")</f>
        <v/>
      </c>
      <c r="Q1002" s="5">
        <f>IF(A1002&lt;&gt;"", SUMIFS(Dépenses!$K:$K, Dépenses!$B:$B, A1002, Dépenses!$C:$C, "OPEX"), "")</f>
        <v/>
      </c>
      <c r="R1002" s="5">
        <f>IF(A1002&lt;&gt;"", SUMIFS(Dépenses!$K:$K, Dépenses!$B:$B, A1002, Dépenses!$C:$C, "OPEX", Dépenses!$L:$L, "Payé"), "")</f>
        <v/>
      </c>
      <c r="S1002" s="5">
        <f>IF(SUM(O1002,Q1002)&gt;0, SUM(O1002,Q1002), "")</f>
        <v/>
      </c>
      <c r="T1002" s="5">
        <f>IF(SUM(P1002,R1002)&gt;0, SUM(P1002,R1002), "")</f>
        <v/>
      </c>
      <c r="U1002" s="5">
        <f>IF(N1002&gt;0, S1002-N1002, "")</f>
        <v/>
      </c>
      <c r="V1002" s="6">
        <f>IF(N1002&gt;0, S1002/N1002, "")</f>
        <v/>
      </c>
      <c r="Y1002" s="5" t="n"/>
      <c r="Z1002" s="7">
        <f>IF(AND(Y1002&gt;0,N1002&gt;0), Y1002/N1002, "")</f>
        <v/>
      </c>
      <c r="AA1002" s="7">
        <f>IF(AND(Y1002&gt;0,N1002&gt;0), N1002/(Y1002/12), "")</f>
        <v/>
      </c>
      <c r="AB1002" s="5">
        <f>IF(N1002&gt;0, MAX(N1002-S1002, 0), "")</f>
        <v/>
      </c>
      <c r="AC1002" s="5">
        <f>IF(S1002&gt;0, MAX(S1002-T1002, 0), "")</f>
        <v/>
      </c>
      <c r="AD1002">
        <f>IF(V1002="", "", IF(V1002&gt;1, "Dépassement", IF(V1002&gt;=0.9, "À surveiller", "OK")))</f>
        <v/>
      </c>
    </row>
  </sheetData>
  <mergeCells count="1">
    <mergeCell ref="A1:AD1"/>
  </mergeCells>
  <conditionalFormatting sqref="A3:AD1002">
    <cfRule type="expression" priority="1" dxfId="0">
      <formula>=AND($N3&gt;0,$S3&gt;$N3)</formula>
    </cfRule>
    <cfRule type="expression" priority="2" dxfId="1">
      <formula>=AND($V3&lt;1,$V3&gt;=0.9)</formula>
    </cfRule>
    <cfRule type="expression" priority="3" dxfId="2">
      <formula>=AND($N3&gt;0,$V3&lt;=0.6)</formula>
    </cfRule>
  </conditionalFormatting>
  <conditionalFormatting sqref="U3:U1002">
    <cfRule type="colorScale" priority="4">
      <colorScale>
        <cfvo type="num" val="-1000000"/>
        <cfvo type="num" val="0"/>
        <cfvo type="num" val="1000000"/>
        <color rgb="0034D399"/>
        <color rgb="00FCD34D"/>
        <color rgb="00FCA5A5"/>
      </colorScale>
    </cfRule>
  </conditionalFormatting>
  <conditionalFormatting sqref="V3:V1002">
    <cfRule type="iconSet" priority="5">
      <iconSet iconSet="5Arrows" showValue="1" percent="1" reverse="0">
        <cfvo type="percent" val="0"/>
        <cfvo type="percent" val="25"/>
        <cfvo type="percent" val="50"/>
        <cfvo type="percent" val="75"/>
        <cfvo type="percent" val="100"/>
      </iconSet>
    </cfRule>
  </conditionalFormatting>
  <conditionalFormatting sqref="AB3:AB1002">
    <cfRule type="dataBar" priority="6">
      <dataBar>
        <cfvo type="num" val="0"/>
        <cfvo type="num" val="100000"/>
        <color rgb="0093C5FD"/>
      </dataBar>
    </cfRule>
  </conditionalFormatting>
  <conditionalFormatting sqref="AC3:AC1002">
    <cfRule type="dataBar" priority="7">
      <dataBar>
        <cfvo type="num" val="0"/>
        <cfvo type="num" val="100000"/>
        <color rgb="00A7F3D0"/>
      </dataBar>
    </cfRule>
  </conditionalFormatting>
  <dataValidations count="3">
    <dataValidation sqref="C3:C1002" showErrorMessage="1" showInputMessage="1" allowBlank="1" type="list">
      <formula1>='Paramètres'!$E$2:$E$8</formula1>
    </dataValidation>
    <dataValidation sqref="D3:D1002" showErrorMessage="1" showInputMessage="1" allowBlank="1" type="list">
      <formula1>='Paramètres'!$C$2:$C$6</formula1>
    </dataValidation>
    <dataValidation sqref="E3:E1002" showErrorMessage="1" showInputMessage="1" allowBlank="1" type="list">
      <formula1>='Paramètres'!$D$2:$D$5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O10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4" customWidth="1" min="2" max="2"/>
    <col width="18" customWidth="1" min="3" max="3"/>
    <col width="16" customWidth="1" min="4" max="4"/>
    <col width="20" customWidth="1" min="5" max="5"/>
    <col width="16" customWidth="1" min="6" max="6"/>
    <col width="16" customWidth="1" min="7" max="7"/>
    <col width="14" customWidth="1" min="8" max="8"/>
    <col width="10" customWidth="1" min="9" max="9"/>
    <col width="12" customWidth="1" min="10" max="10"/>
    <col width="16" customWidth="1" min="11" max="11"/>
    <col width="20" customWidth="1" min="12" max="12"/>
    <col width="16" customWidth="1" min="13" max="13"/>
    <col width="20" customWidth="1" min="14" max="14"/>
    <col width="28" customWidth="1" min="15" max="15"/>
  </cols>
  <sheetData>
    <row r="1" ht="30" customHeight="1">
      <c r="A1" s="1" t="inlineStr">
        <is>
          <t>Journal des dépenses CAPEX/OPEX</t>
        </is>
      </c>
    </row>
    <row r="2">
      <c r="A2" s="2" t="inlineStr">
        <is>
          <t>Date</t>
        </is>
      </c>
      <c r="B2" s="2" t="inlineStr">
        <is>
          <t>ID Kaizen</t>
        </is>
      </c>
      <c r="C2" s="2" t="inlineStr">
        <is>
          <t>Type (CAPEX/OPEX)</t>
        </is>
      </c>
      <c r="D2" s="2" t="inlineStr">
        <is>
          <t>Nature</t>
        </is>
      </c>
      <c r="E2" s="2" t="inlineStr">
        <is>
          <t>Fournisseur</t>
        </is>
      </c>
      <c r="F2" s="2" t="inlineStr">
        <is>
          <t>N° Facture</t>
        </is>
      </c>
      <c r="G2" s="2" t="inlineStr">
        <is>
          <t>N° PO</t>
        </is>
      </c>
      <c r="H2" s="2" t="inlineStr">
        <is>
          <t>Montant</t>
        </is>
      </c>
      <c r="I2" s="2" t="inlineStr">
        <is>
          <t>Devise</t>
        </is>
      </c>
      <c r="J2" s="2" t="inlineStr">
        <is>
          <t>Taux change</t>
        </is>
      </c>
      <c r="K2" s="2" t="inlineStr">
        <is>
          <t>Montant EUR</t>
        </is>
      </c>
      <c r="L2" s="2" t="inlineStr">
        <is>
          <t>Statut (Engagé/Facturé/Payé)</t>
        </is>
      </c>
      <c r="M2" s="2" t="inlineStr">
        <is>
          <t>Centre de coûts</t>
        </is>
      </c>
      <c r="N2" s="2" t="inlineStr">
        <is>
          <t>Département (auto)</t>
        </is>
      </c>
      <c r="O2" s="2" t="inlineStr">
        <is>
          <t>Commentaires</t>
        </is>
      </c>
    </row>
    <row r="3">
      <c r="A3" s="4" t="inlineStr">
        <is>
          <t>2025-09-02</t>
        </is>
      </c>
      <c r="B3" t="inlineStr">
        <is>
          <t>KZ-201</t>
        </is>
      </c>
      <c r="C3" t="inlineStr">
        <is>
          <t>CAPEX</t>
        </is>
      </c>
      <c r="D3" t="inlineStr">
        <is>
          <t>Matériel</t>
        </is>
      </c>
      <c r="E3" t="inlineStr">
        <is>
          <t>TechMotion</t>
        </is>
      </c>
      <c r="F3" t="inlineStr">
        <is>
          <t>F-7745</t>
        </is>
      </c>
      <c r="G3" t="inlineStr">
        <is>
          <t>PO-4521</t>
        </is>
      </c>
      <c r="H3" s="8" t="n">
        <v>1800</v>
      </c>
      <c r="I3" t="inlineStr">
        <is>
          <t>EUR</t>
        </is>
      </c>
      <c r="J3" s="9" t="inlineStr"/>
      <c r="K3" s="8" t="inlineStr"/>
      <c r="L3" t="inlineStr">
        <is>
          <t>Payé</t>
        </is>
      </c>
      <c r="M3" t="inlineStr">
        <is>
          <t>CAPEX-01</t>
        </is>
      </c>
      <c r="N3" t="inlineStr"/>
      <c r="O3" t="inlineStr">
        <is>
          <t>Achat capteur + câblage</t>
        </is>
      </c>
    </row>
    <row r="4">
      <c r="A4" s="4" t="inlineStr">
        <is>
          <t>2025-09-03</t>
        </is>
      </c>
      <c r="B4" t="inlineStr">
        <is>
          <t>KZ-202</t>
        </is>
      </c>
      <c r="C4" t="inlineStr">
        <is>
          <t>CAPEX</t>
        </is>
      </c>
      <c r="D4" t="inlineStr">
        <is>
          <t>Outils</t>
        </is>
      </c>
      <c r="E4" t="inlineStr">
        <is>
          <t>LeanTools</t>
        </is>
      </c>
      <c r="F4" t="inlineStr">
        <is>
          <t>F-7746</t>
        </is>
      </c>
      <c r="G4" t="inlineStr">
        <is>
          <t>PO-4522</t>
        </is>
      </c>
      <c r="H4" s="8" t="n">
        <v>200</v>
      </c>
      <c r="I4" t="inlineStr">
        <is>
          <t>EUR</t>
        </is>
      </c>
      <c r="J4" s="9" t="inlineStr"/>
      <c r="K4" s="8" t="inlineStr"/>
      <c r="L4" t="inlineStr">
        <is>
          <t>Payé</t>
        </is>
      </c>
      <c r="M4" t="inlineStr">
        <is>
          <t>CAPEX-02</t>
        </is>
      </c>
      <c r="N4" t="inlineStr"/>
      <c r="O4" t="inlineStr">
        <is>
          <t>Outils shadow board</t>
        </is>
      </c>
    </row>
    <row r="5">
      <c r="A5" s="4" t="inlineStr">
        <is>
          <t>2025-09-04</t>
        </is>
      </c>
      <c r="B5" t="inlineStr">
        <is>
          <t>KZ-204</t>
        </is>
      </c>
      <c r="C5" t="inlineStr">
        <is>
          <t>CAPEX</t>
        </is>
      </c>
      <c r="D5" t="inlineStr">
        <is>
          <t>Matériel</t>
        </is>
      </c>
      <c r="E5" t="inlineStr">
        <is>
          <t>QualiSense</t>
        </is>
      </c>
      <c r="F5" t="inlineStr">
        <is>
          <t>F-7750</t>
        </is>
      </c>
      <c r="G5" t="inlineStr">
        <is>
          <t>PO-4550</t>
        </is>
      </c>
      <c r="H5" s="8" t="n">
        <v>1100</v>
      </c>
      <c r="I5" t="inlineStr">
        <is>
          <t>EUR</t>
        </is>
      </c>
      <c r="J5" s="9" t="inlineStr"/>
      <c r="K5" s="8" t="inlineStr"/>
      <c r="L5" t="inlineStr">
        <is>
          <t>Engagé</t>
        </is>
      </c>
      <c r="M5" t="inlineStr">
        <is>
          <t>CAPEX-03</t>
        </is>
      </c>
      <c r="N5" t="inlineStr"/>
      <c r="O5" t="inlineStr">
        <is>
          <t>Poka-yoke pièces</t>
        </is>
      </c>
    </row>
    <row r="6">
      <c r="A6" s="4" t="inlineStr">
        <is>
          <t>2025-09-05</t>
        </is>
      </c>
      <c r="B6" t="inlineStr">
        <is>
          <t>KZ-203</t>
        </is>
      </c>
      <c r="C6" t="inlineStr">
        <is>
          <t>OPEX</t>
        </is>
      </c>
      <c r="D6" t="inlineStr">
        <is>
          <t>Service</t>
        </is>
      </c>
      <c r="E6" t="inlineStr">
        <is>
          <t>FlowConsult</t>
        </is>
      </c>
      <c r="F6" t="inlineStr">
        <is>
          <t>F-7752</t>
        </is>
      </c>
      <c r="G6" t="inlineStr"/>
      <c r="H6" s="8" t="n">
        <v>300</v>
      </c>
      <c r="I6" t="inlineStr">
        <is>
          <t>EUR</t>
        </is>
      </c>
      <c r="J6" s="9" t="inlineStr"/>
      <c r="K6" s="8" t="inlineStr"/>
      <c r="L6" t="inlineStr">
        <is>
          <t>Payé</t>
        </is>
      </c>
      <c r="M6" t="inlineStr">
        <is>
          <t>OPEX-AC</t>
        </is>
      </c>
      <c r="N6" t="inlineStr"/>
      <c r="O6" t="inlineStr">
        <is>
          <t>VSM + formation</t>
        </is>
      </c>
    </row>
    <row r="7">
      <c r="A7" s="4" t="inlineStr">
        <is>
          <t>2025-09-06</t>
        </is>
      </c>
      <c r="B7" t="inlineStr">
        <is>
          <t>KZ-201</t>
        </is>
      </c>
      <c r="C7" t="inlineStr">
        <is>
          <t>CAPEX</t>
        </is>
      </c>
      <c r="D7" t="inlineStr">
        <is>
          <t>Service</t>
        </is>
      </c>
      <c r="E7" t="inlineStr">
        <is>
          <t>TechMotion</t>
        </is>
      </c>
      <c r="F7" t="inlineStr">
        <is>
          <t>F-7755</t>
        </is>
      </c>
      <c r="G7" t="inlineStr">
        <is>
          <t>PO-4521</t>
        </is>
      </c>
      <c r="H7" s="8" t="n">
        <v>250</v>
      </c>
      <c r="I7" t="inlineStr">
        <is>
          <t>EUR</t>
        </is>
      </c>
      <c r="J7" s="9" t="inlineStr"/>
      <c r="K7" s="8" t="inlineStr"/>
      <c r="L7" t="inlineStr">
        <is>
          <t>Facturé</t>
        </is>
      </c>
      <c r="M7" t="inlineStr">
        <is>
          <t>CAPEX-01</t>
        </is>
      </c>
      <c r="N7" t="inlineStr"/>
      <c r="O7" t="inlineStr">
        <is>
          <t>Installation capteur</t>
        </is>
      </c>
    </row>
    <row r="8">
      <c r="A8" s="4" t="inlineStr">
        <is>
          <t>2025-09-07</t>
        </is>
      </c>
      <c r="B8" t="inlineStr">
        <is>
          <t>KZ-203</t>
        </is>
      </c>
      <c r="C8" t="inlineStr">
        <is>
          <t>OPEX</t>
        </is>
      </c>
      <c r="D8" t="inlineStr">
        <is>
          <t>Service</t>
        </is>
      </c>
      <c r="E8" t="inlineStr">
        <is>
          <t>FlowConsult</t>
        </is>
      </c>
      <c r="F8" t="inlineStr">
        <is>
          <t>F-7758</t>
        </is>
      </c>
      <c r="G8" t="inlineStr"/>
      <c r="H8" s="8" t="n">
        <v>450</v>
      </c>
      <c r="I8" t="inlineStr">
        <is>
          <t>EUR</t>
        </is>
      </c>
      <c r="J8" s="9" t="inlineStr"/>
      <c r="K8" s="8" t="inlineStr"/>
      <c r="L8" t="inlineStr">
        <is>
          <t>Engagé</t>
        </is>
      </c>
      <c r="M8" t="inlineStr">
        <is>
          <t>OPEX-AC</t>
        </is>
      </c>
      <c r="N8" t="inlineStr"/>
      <c r="O8" t="inlineStr">
        <is>
          <t>Atelier VSM J2</t>
        </is>
      </c>
    </row>
    <row r="9">
      <c r="A9" s="4" t="inlineStr">
        <is>
          <t>2025-09-08</t>
        </is>
      </c>
      <c r="B9" t="inlineStr">
        <is>
          <t>KZ-205</t>
        </is>
      </c>
      <c r="C9" t="inlineStr">
        <is>
          <t>CAPEX</t>
        </is>
      </c>
      <c r="D9" t="inlineStr">
        <is>
          <t>IT</t>
        </is>
      </c>
      <c r="E9" t="inlineStr">
        <is>
          <t>SecureTab</t>
        </is>
      </c>
      <c r="F9" t="inlineStr">
        <is>
          <t>F-7760</t>
        </is>
      </c>
      <c r="G9" t="inlineStr">
        <is>
          <t>PO-4561</t>
        </is>
      </c>
      <c r="H9" s="8" t="n">
        <v>900</v>
      </c>
      <c r="I9" t="inlineStr">
        <is>
          <t>EUR</t>
        </is>
      </c>
      <c r="J9" s="9" t="inlineStr"/>
      <c r="K9" s="8" t="inlineStr"/>
      <c r="L9" t="inlineStr">
        <is>
          <t>Payé</t>
        </is>
      </c>
      <c r="M9" t="inlineStr">
        <is>
          <t>CAPEX-IT</t>
        </is>
      </c>
      <c r="N9" t="inlineStr"/>
      <c r="O9" t="inlineStr">
        <is>
          <t>Tablettes EPI</t>
        </is>
      </c>
    </row>
    <row r="10">
      <c r="A10" s="4" t="n"/>
      <c r="H10" s="8" t="n"/>
      <c r="J10" s="9" t="n"/>
      <c r="K10" s="8">
        <f>IF(I10="EUR", H10, IF(AND(H10&lt;&gt;"", J10&lt;&gt;""), H10*J10, ""))</f>
        <v/>
      </c>
      <c r="N10">
        <f>IFERROR(XLOOKUP(B10, Portfolio[ID Kaizen], Portfolio[Département], ""), "")</f>
        <v/>
      </c>
    </row>
    <row r="11">
      <c r="A11" s="4" t="n"/>
      <c r="H11" s="8" t="n"/>
      <c r="J11" s="9" t="n"/>
      <c r="K11" s="8">
        <f>IF(I11="EUR", H11, IF(AND(H11&lt;&gt;"", J11&lt;&gt;""), H11*J11, ""))</f>
        <v/>
      </c>
      <c r="N11">
        <f>IFERROR(XLOOKUP(B11, Portfolio[ID Kaizen], Portfolio[Département], ""), "")</f>
        <v/>
      </c>
    </row>
    <row r="12">
      <c r="A12" s="4" t="n"/>
      <c r="H12" s="8" t="n"/>
      <c r="J12" s="9" t="n"/>
      <c r="K12" s="8">
        <f>IF(I12="EUR", H12, IF(AND(H12&lt;&gt;"", J12&lt;&gt;""), H12*J12, ""))</f>
        <v/>
      </c>
      <c r="N12">
        <f>IFERROR(XLOOKUP(B12, Portfolio[ID Kaizen], Portfolio[Département], ""), "")</f>
        <v/>
      </c>
    </row>
    <row r="13">
      <c r="A13" s="4" t="n"/>
      <c r="H13" s="8" t="n"/>
      <c r="J13" s="9" t="n"/>
      <c r="K13" s="8">
        <f>IF(I13="EUR", H13, IF(AND(H13&lt;&gt;"", J13&lt;&gt;""), H13*J13, ""))</f>
        <v/>
      </c>
      <c r="N13">
        <f>IFERROR(XLOOKUP(B13, Portfolio[ID Kaizen], Portfolio[Département], ""), "")</f>
        <v/>
      </c>
    </row>
    <row r="14">
      <c r="A14" s="4" t="n"/>
      <c r="H14" s="8" t="n"/>
      <c r="J14" s="9" t="n"/>
      <c r="K14" s="8">
        <f>IF(I14="EUR", H14, IF(AND(H14&lt;&gt;"", J14&lt;&gt;""), H14*J14, ""))</f>
        <v/>
      </c>
      <c r="N14">
        <f>IFERROR(XLOOKUP(B14, Portfolio[ID Kaizen], Portfolio[Département], ""), "")</f>
        <v/>
      </c>
    </row>
    <row r="15">
      <c r="A15" s="4" t="n"/>
      <c r="H15" s="8" t="n"/>
      <c r="J15" s="9" t="n"/>
      <c r="K15" s="8">
        <f>IF(I15="EUR", H15, IF(AND(H15&lt;&gt;"", J15&lt;&gt;""), H15*J15, ""))</f>
        <v/>
      </c>
      <c r="N15">
        <f>IFERROR(XLOOKUP(B15, Portfolio[ID Kaizen], Portfolio[Département], ""), "")</f>
        <v/>
      </c>
    </row>
    <row r="16">
      <c r="A16" s="4" t="n"/>
      <c r="H16" s="8" t="n"/>
      <c r="J16" s="9" t="n"/>
      <c r="K16" s="8">
        <f>IF(I16="EUR", H16, IF(AND(H16&lt;&gt;"", J16&lt;&gt;""), H16*J16, ""))</f>
        <v/>
      </c>
      <c r="N16">
        <f>IFERROR(XLOOKUP(B16, Portfolio[ID Kaizen], Portfolio[Département], ""), "")</f>
        <v/>
      </c>
    </row>
    <row r="17">
      <c r="A17" s="4" t="n"/>
      <c r="H17" s="8" t="n"/>
      <c r="J17" s="9" t="n"/>
      <c r="K17" s="8">
        <f>IF(I17="EUR", H17, IF(AND(H17&lt;&gt;"", J17&lt;&gt;""), H17*J17, ""))</f>
        <v/>
      </c>
      <c r="N17">
        <f>IFERROR(XLOOKUP(B17, Portfolio[ID Kaizen], Portfolio[Département], ""), "")</f>
        <v/>
      </c>
    </row>
    <row r="18">
      <c r="A18" s="4" t="n"/>
      <c r="H18" s="8" t="n"/>
      <c r="J18" s="9" t="n"/>
      <c r="K18" s="8">
        <f>IF(I18="EUR", H18, IF(AND(H18&lt;&gt;"", J18&lt;&gt;""), H18*J18, ""))</f>
        <v/>
      </c>
      <c r="N18">
        <f>IFERROR(XLOOKUP(B18, Portfolio[ID Kaizen], Portfolio[Département], ""), "")</f>
        <v/>
      </c>
    </row>
    <row r="19">
      <c r="A19" s="4" t="n"/>
      <c r="H19" s="8" t="n"/>
      <c r="J19" s="9" t="n"/>
      <c r="K19" s="8">
        <f>IF(I19="EUR", H19, IF(AND(H19&lt;&gt;"", J19&lt;&gt;""), H19*J19, ""))</f>
        <v/>
      </c>
      <c r="N19">
        <f>IFERROR(XLOOKUP(B19, Portfolio[ID Kaizen], Portfolio[Département], ""), "")</f>
        <v/>
      </c>
    </row>
    <row r="20">
      <c r="A20" s="4" t="n"/>
      <c r="H20" s="8" t="n"/>
      <c r="J20" s="9" t="n"/>
      <c r="K20" s="8">
        <f>IF(I20="EUR", H20, IF(AND(H20&lt;&gt;"", J20&lt;&gt;""), H20*J20, ""))</f>
        <v/>
      </c>
      <c r="N20">
        <f>IFERROR(XLOOKUP(B20, Portfolio[ID Kaizen], Portfolio[Département], ""), "")</f>
        <v/>
      </c>
    </row>
    <row r="21">
      <c r="A21" s="4" t="n"/>
      <c r="H21" s="8" t="n"/>
      <c r="J21" s="9" t="n"/>
      <c r="K21" s="8">
        <f>IF(I21="EUR", H21, IF(AND(H21&lt;&gt;"", J21&lt;&gt;""), H21*J21, ""))</f>
        <v/>
      </c>
      <c r="N21">
        <f>IFERROR(XLOOKUP(B21, Portfolio[ID Kaizen], Portfolio[Département], ""), "")</f>
        <v/>
      </c>
    </row>
    <row r="22">
      <c r="A22" s="4" t="n"/>
      <c r="H22" s="8" t="n"/>
      <c r="J22" s="9" t="n"/>
      <c r="K22" s="8">
        <f>IF(I22="EUR", H22, IF(AND(H22&lt;&gt;"", J22&lt;&gt;""), H22*J22, ""))</f>
        <v/>
      </c>
      <c r="N22">
        <f>IFERROR(XLOOKUP(B22, Portfolio[ID Kaizen], Portfolio[Département], ""), "")</f>
        <v/>
      </c>
    </row>
    <row r="23">
      <c r="A23" s="4" t="n"/>
      <c r="H23" s="8" t="n"/>
      <c r="J23" s="9" t="n"/>
      <c r="K23" s="8">
        <f>IF(I23="EUR", H23, IF(AND(H23&lt;&gt;"", J23&lt;&gt;""), H23*J23, ""))</f>
        <v/>
      </c>
      <c r="N23">
        <f>IFERROR(XLOOKUP(B23, Portfolio[ID Kaizen], Portfolio[Département], ""), "")</f>
        <v/>
      </c>
    </row>
    <row r="24">
      <c r="A24" s="4" t="n"/>
      <c r="H24" s="8" t="n"/>
      <c r="J24" s="9" t="n"/>
      <c r="K24" s="8">
        <f>IF(I24="EUR", H24, IF(AND(H24&lt;&gt;"", J24&lt;&gt;""), H24*J24, ""))</f>
        <v/>
      </c>
      <c r="N24">
        <f>IFERROR(XLOOKUP(B24, Portfolio[ID Kaizen], Portfolio[Département], ""), "")</f>
        <v/>
      </c>
    </row>
    <row r="25">
      <c r="A25" s="4" t="n"/>
      <c r="H25" s="8" t="n"/>
      <c r="J25" s="9" t="n"/>
      <c r="K25" s="8">
        <f>IF(I25="EUR", H25, IF(AND(H25&lt;&gt;"", J25&lt;&gt;""), H25*J25, ""))</f>
        <v/>
      </c>
      <c r="N25">
        <f>IFERROR(XLOOKUP(B25, Portfolio[ID Kaizen], Portfolio[Département], ""), "")</f>
        <v/>
      </c>
    </row>
    <row r="26">
      <c r="A26" s="4" t="n"/>
      <c r="H26" s="8" t="n"/>
      <c r="J26" s="9" t="n"/>
      <c r="K26" s="8">
        <f>IF(I26="EUR", H26, IF(AND(H26&lt;&gt;"", J26&lt;&gt;""), H26*J26, ""))</f>
        <v/>
      </c>
      <c r="N26">
        <f>IFERROR(XLOOKUP(B26, Portfolio[ID Kaizen], Portfolio[Département], ""), "")</f>
        <v/>
      </c>
    </row>
    <row r="27">
      <c r="A27" s="4" t="n"/>
      <c r="H27" s="8" t="n"/>
      <c r="J27" s="9" t="n"/>
      <c r="K27" s="8">
        <f>IF(I27="EUR", H27, IF(AND(H27&lt;&gt;"", J27&lt;&gt;""), H27*J27, ""))</f>
        <v/>
      </c>
      <c r="N27">
        <f>IFERROR(XLOOKUP(B27, Portfolio[ID Kaizen], Portfolio[Département], ""), "")</f>
        <v/>
      </c>
    </row>
    <row r="28">
      <c r="A28" s="4" t="n"/>
      <c r="H28" s="8" t="n"/>
      <c r="J28" s="9" t="n"/>
      <c r="K28" s="8">
        <f>IF(I28="EUR", H28, IF(AND(H28&lt;&gt;"", J28&lt;&gt;""), H28*J28, ""))</f>
        <v/>
      </c>
      <c r="N28">
        <f>IFERROR(XLOOKUP(B28, Portfolio[ID Kaizen], Portfolio[Département], ""), "")</f>
        <v/>
      </c>
    </row>
    <row r="29">
      <c r="A29" s="4" t="n"/>
      <c r="H29" s="8" t="n"/>
      <c r="J29" s="9" t="n"/>
      <c r="K29" s="8">
        <f>IF(I29="EUR", H29, IF(AND(H29&lt;&gt;"", J29&lt;&gt;""), H29*J29, ""))</f>
        <v/>
      </c>
      <c r="N29">
        <f>IFERROR(XLOOKUP(B29, Portfolio[ID Kaizen], Portfolio[Département], ""), "")</f>
        <v/>
      </c>
    </row>
    <row r="30">
      <c r="A30" s="4" t="n"/>
      <c r="H30" s="8" t="n"/>
      <c r="J30" s="9" t="n"/>
      <c r="K30" s="8">
        <f>IF(I30="EUR", H30, IF(AND(H30&lt;&gt;"", J30&lt;&gt;""), H30*J30, ""))</f>
        <v/>
      </c>
      <c r="N30">
        <f>IFERROR(XLOOKUP(B30, Portfolio[ID Kaizen], Portfolio[Département], ""), "")</f>
        <v/>
      </c>
    </row>
    <row r="31">
      <c r="A31" s="4" t="n"/>
      <c r="H31" s="8" t="n"/>
      <c r="J31" s="9" t="n"/>
      <c r="K31" s="8">
        <f>IF(I31="EUR", H31, IF(AND(H31&lt;&gt;"", J31&lt;&gt;""), H31*J31, ""))</f>
        <v/>
      </c>
      <c r="N31">
        <f>IFERROR(XLOOKUP(B31, Portfolio[ID Kaizen], Portfolio[Département], ""), "")</f>
        <v/>
      </c>
    </row>
    <row r="32">
      <c r="A32" s="4" t="n"/>
      <c r="H32" s="8" t="n"/>
      <c r="J32" s="9" t="n"/>
      <c r="K32" s="8">
        <f>IF(I32="EUR", H32, IF(AND(H32&lt;&gt;"", J32&lt;&gt;""), H32*J32, ""))</f>
        <v/>
      </c>
      <c r="N32">
        <f>IFERROR(XLOOKUP(B32, Portfolio[ID Kaizen], Portfolio[Département], ""), "")</f>
        <v/>
      </c>
    </row>
    <row r="33">
      <c r="A33" s="4" t="n"/>
      <c r="H33" s="8" t="n"/>
      <c r="J33" s="9" t="n"/>
      <c r="K33" s="8">
        <f>IF(I33="EUR", H33, IF(AND(H33&lt;&gt;"", J33&lt;&gt;""), H33*J33, ""))</f>
        <v/>
      </c>
      <c r="N33">
        <f>IFERROR(XLOOKUP(B33, Portfolio[ID Kaizen], Portfolio[Département], ""), "")</f>
        <v/>
      </c>
    </row>
    <row r="34">
      <c r="A34" s="4" t="n"/>
      <c r="H34" s="8" t="n"/>
      <c r="J34" s="9" t="n"/>
      <c r="K34" s="8">
        <f>IF(I34="EUR", H34, IF(AND(H34&lt;&gt;"", J34&lt;&gt;""), H34*J34, ""))</f>
        <v/>
      </c>
      <c r="N34">
        <f>IFERROR(XLOOKUP(B34, Portfolio[ID Kaizen], Portfolio[Département], ""), "")</f>
        <v/>
      </c>
    </row>
    <row r="35">
      <c r="A35" s="4" t="n"/>
      <c r="H35" s="8" t="n"/>
      <c r="J35" s="9" t="n"/>
      <c r="K35" s="8">
        <f>IF(I35="EUR", H35, IF(AND(H35&lt;&gt;"", J35&lt;&gt;""), H35*J35, ""))</f>
        <v/>
      </c>
      <c r="N35">
        <f>IFERROR(XLOOKUP(B35, Portfolio[ID Kaizen], Portfolio[Département], ""), "")</f>
        <v/>
      </c>
    </row>
    <row r="36">
      <c r="A36" s="4" t="n"/>
      <c r="H36" s="8" t="n"/>
      <c r="J36" s="9" t="n"/>
      <c r="K36" s="8">
        <f>IF(I36="EUR", H36, IF(AND(H36&lt;&gt;"", J36&lt;&gt;""), H36*J36, ""))</f>
        <v/>
      </c>
      <c r="N36">
        <f>IFERROR(XLOOKUP(B36, Portfolio[ID Kaizen], Portfolio[Département], ""), "")</f>
        <v/>
      </c>
    </row>
    <row r="37">
      <c r="A37" s="4" t="n"/>
      <c r="H37" s="8" t="n"/>
      <c r="J37" s="9" t="n"/>
      <c r="K37" s="8">
        <f>IF(I37="EUR", H37, IF(AND(H37&lt;&gt;"", J37&lt;&gt;""), H37*J37, ""))</f>
        <v/>
      </c>
      <c r="N37">
        <f>IFERROR(XLOOKUP(B37, Portfolio[ID Kaizen], Portfolio[Département], ""), "")</f>
        <v/>
      </c>
    </row>
    <row r="38">
      <c r="A38" s="4" t="n"/>
      <c r="H38" s="8" t="n"/>
      <c r="J38" s="9" t="n"/>
      <c r="K38" s="8">
        <f>IF(I38="EUR", H38, IF(AND(H38&lt;&gt;"", J38&lt;&gt;""), H38*J38, ""))</f>
        <v/>
      </c>
      <c r="N38">
        <f>IFERROR(XLOOKUP(B38, Portfolio[ID Kaizen], Portfolio[Département], ""), "")</f>
        <v/>
      </c>
    </row>
    <row r="39">
      <c r="A39" s="4" t="n"/>
      <c r="H39" s="8" t="n"/>
      <c r="J39" s="9" t="n"/>
      <c r="K39" s="8">
        <f>IF(I39="EUR", H39, IF(AND(H39&lt;&gt;"", J39&lt;&gt;""), H39*J39, ""))</f>
        <v/>
      </c>
      <c r="N39">
        <f>IFERROR(XLOOKUP(B39, Portfolio[ID Kaizen], Portfolio[Département], ""), "")</f>
        <v/>
      </c>
    </row>
    <row r="40">
      <c r="A40" s="4" t="n"/>
      <c r="H40" s="8" t="n"/>
      <c r="J40" s="9" t="n"/>
      <c r="K40" s="8">
        <f>IF(I40="EUR", H40, IF(AND(H40&lt;&gt;"", J40&lt;&gt;""), H40*J40, ""))</f>
        <v/>
      </c>
      <c r="N40">
        <f>IFERROR(XLOOKUP(B40, Portfolio[ID Kaizen], Portfolio[Département], ""), "")</f>
        <v/>
      </c>
    </row>
    <row r="41">
      <c r="A41" s="4" t="n"/>
      <c r="H41" s="8" t="n"/>
      <c r="J41" s="9" t="n"/>
      <c r="K41" s="8">
        <f>IF(I41="EUR", H41, IF(AND(H41&lt;&gt;"", J41&lt;&gt;""), H41*J41, ""))</f>
        <v/>
      </c>
      <c r="N41">
        <f>IFERROR(XLOOKUP(B41, Portfolio[ID Kaizen], Portfolio[Département], ""), "")</f>
        <v/>
      </c>
    </row>
    <row r="42">
      <c r="A42" s="4" t="n"/>
      <c r="H42" s="8" t="n"/>
      <c r="J42" s="9" t="n"/>
      <c r="K42" s="8">
        <f>IF(I42="EUR", H42, IF(AND(H42&lt;&gt;"", J42&lt;&gt;""), H42*J42, ""))</f>
        <v/>
      </c>
      <c r="N42">
        <f>IFERROR(XLOOKUP(B42, Portfolio[ID Kaizen], Portfolio[Département], ""), "")</f>
        <v/>
      </c>
    </row>
    <row r="43">
      <c r="A43" s="4" t="n"/>
      <c r="H43" s="8" t="n"/>
      <c r="J43" s="9" t="n"/>
      <c r="K43" s="8">
        <f>IF(I43="EUR", H43, IF(AND(H43&lt;&gt;"", J43&lt;&gt;""), H43*J43, ""))</f>
        <v/>
      </c>
      <c r="N43">
        <f>IFERROR(XLOOKUP(B43, Portfolio[ID Kaizen], Portfolio[Département], ""), "")</f>
        <v/>
      </c>
    </row>
    <row r="44">
      <c r="A44" s="4" t="n"/>
      <c r="H44" s="8" t="n"/>
      <c r="J44" s="9" t="n"/>
      <c r="K44" s="8">
        <f>IF(I44="EUR", H44, IF(AND(H44&lt;&gt;"", J44&lt;&gt;""), H44*J44, ""))</f>
        <v/>
      </c>
      <c r="N44">
        <f>IFERROR(XLOOKUP(B44, Portfolio[ID Kaizen], Portfolio[Département], ""), "")</f>
        <v/>
      </c>
    </row>
    <row r="45">
      <c r="A45" s="4" t="n"/>
      <c r="H45" s="8" t="n"/>
      <c r="J45" s="9" t="n"/>
      <c r="K45" s="8">
        <f>IF(I45="EUR", H45, IF(AND(H45&lt;&gt;"", J45&lt;&gt;""), H45*J45, ""))</f>
        <v/>
      </c>
      <c r="N45">
        <f>IFERROR(XLOOKUP(B45, Portfolio[ID Kaizen], Portfolio[Département], ""), "")</f>
        <v/>
      </c>
    </row>
    <row r="46">
      <c r="A46" s="4" t="n"/>
      <c r="H46" s="8" t="n"/>
      <c r="J46" s="9" t="n"/>
      <c r="K46" s="8">
        <f>IF(I46="EUR", H46, IF(AND(H46&lt;&gt;"", J46&lt;&gt;""), H46*J46, ""))</f>
        <v/>
      </c>
      <c r="N46">
        <f>IFERROR(XLOOKUP(B46, Portfolio[ID Kaizen], Portfolio[Département], ""), "")</f>
        <v/>
      </c>
    </row>
    <row r="47">
      <c r="A47" s="4" t="n"/>
      <c r="H47" s="8" t="n"/>
      <c r="J47" s="9" t="n"/>
      <c r="K47" s="8">
        <f>IF(I47="EUR", H47, IF(AND(H47&lt;&gt;"", J47&lt;&gt;""), H47*J47, ""))</f>
        <v/>
      </c>
      <c r="N47">
        <f>IFERROR(XLOOKUP(B47, Portfolio[ID Kaizen], Portfolio[Département], ""), "")</f>
        <v/>
      </c>
    </row>
    <row r="48">
      <c r="A48" s="4" t="n"/>
      <c r="H48" s="8" t="n"/>
      <c r="J48" s="9" t="n"/>
      <c r="K48" s="8">
        <f>IF(I48="EUR", H48, IF(AND(H48&lt;&gt;"", J48&lt;&gt;""), H48*J48, ""))</f>
        <v/>
      </c>
      <c r="N48">
        <f>IFERROR(XLOOKUP(B48, Portfolio[ID Kaizen], Portfolio[Département], ""), "")</f>
        <v/>
      </c>
    </row>
    <row r="49">
      <c r="A49" s="4" t="n"/>
      <c r="H49" s="8" t="n"/>
      <c r="J49" s="9" t="n"/>
      <c r="K49" s="8">
        <f>IF(I49="EUR", H49, IF(AND(H49&lt;&gt;"", J49&lt;&gt;""), H49*J49, ""))</f>
        <v/>
      </c>
      <c r="N49">
        <f>IFERROR(XLOOKUP(B49, Portfolio[ID Kaizen], Portfolio[Département], ""), "")</f>
        <v/>
      </c>
    </row>
    <row r="50">
      <c r="A50" s="4" t="n"/>
      <c r="H50" s="8" t="n"/>
      <c r="J50" s="9" t="n"/>
      <c r="K50" s="8">
        <f>IF(I50="EUR", H50, IF(AND(H50&lt;&gt;"", J50&lt;&gt;""), H50*J50, ""))</f>
        <v/>
      </c>
      <c r="N50">
        <f>IFERROR(XLOOKUP(B50, Portfolio[ID Kaizen], Portfolio[Département], ""), "")</f>
        <v/>
      </c>
    </row>
    <row r="51">
      <c r="A51" s="4" t="n"/>
      <c r="H51" s="8" t="n"/>
      <c r="J51" s="9" t="n"/>
      <c r="K51" s="8">
        <f>IF(I51="EUR", H51, IF(AND(H51&lt;&gt;"", J51&lt;&gt;""), H51*J51, ""))</f>
        <v/>
      </c>
      <c r="N51">
        <f>IFERROR(XLOOKUP(B51, Portfolio[ID Kaizen], Portfolio[Département], ""), "")</f>
        <v/>
      </c>
    </row>
    <row r="52">
      <c r="A52" s="4" t="n"/>
      <c r="H52" s="8" t="n"/>
      <c r="J52" s="9" t="n"/>
      <c r="K52" s="8">
        <f>IF(I52="EUR", H52, IF(AND(H52&lt;&gt;"", J52&lt;&gt;""), H52*J52, ""))</f>
        <v/>
      </c>
      <c r="N52">
        <f>IFERROR(XLOOKUP(B52, Portfolio[ID Kaizen], Portfolio[Département], ""), "")</f>
        <v/>
      </c>
    </row>
    <row r="53">
      <c r="A53" s="4" t="n"/>
      <c r="H53" s="8" t="n"/>
      <c r="J53" s="9" t="n"/>
      <c r="K53" s="8">
        <f>IF(I53="EUR", H53, IF(AND(H53&lt;&gt;"", J53&lt;&gt;""), H53*J53, ""))</f>
        <v/>
      </c>
      <c r="N53">
        <f>IFERROR(XLOOKUP(B53, Portfolio[ID Kaizen], Portfolio[Département], ""), "")</f>
        <v/>
      </c>
    </row>
    <row r="54">
      <c r="A54" s="4" t="n"/>
      <c r="H54" s="8" t="n"/>
      <c r="J54" s="9" t="n"/>
      <c r="K54" s="8">
        <f>IF(I54="EUR", H54, IF(AND(H54&lt;&gt;"", J54&lt;&gt;""), H54*J54, ""))</f>
        <v/>
      </c>
      <c r="N54">
        <f>IFERROR(XLOOKUP(B54, Portfolio[ID Kaizen], Portfolio[Département], ""), "")</f>
        <v/>
      </c>
    </row>
    <row r="55">
      <c r="A55" s="4" t="n"/>
      <c r="H55" s="8" t="n"/>
      <c r="J55" s="9" t="n"/>
      <c r="K55" s="8">
        <f>IF(I55="EUR", H55, IF(AND(H55&lt;&gt;"", J55&lt;&gt;""), H55*J55, ""))</f>
        <v/>
      </c>
      <c r="N55">
        <f>IFERROR(XLOOKUP(B55, Portfolio[ID Kaizen], Portfolio[Département], ""), "")</f>
        <v/>
      </c>
    </row>
    <row r="56">
      <c r="A56" s="4" t="n"/>
      <c r="H56" s="8" t="n"/>
      <c r="J56" s="9" t="n"/>
      <c r="K56" s="8">
        <f>IF(I56="EUR", H56, IF(AND(H56&lt;&gt;"", J56&lt;&gt;""), H56*J56, ""))</f>
        <v/>
      </c>
      <c r="N56">
        <f>IFERROR(XLOOKUP(B56, Portfolio[ID Kaizen], Portfolio[Département], ""), "")</f>
        <v/>
      </c>
    </row>
    <row r="57">
      <c r="A57" s="4" t="n"/>
      <c r="H57" s="8" t="n"/>
      <c r="J57" s="9" t="n"/>
      <c r="K57" s="8">
        <f>IF(I57="EUR", H57, IF(AND(H57&lt;&gt;"", J57&lt;&gt;""), H57*J57, ""))</f>
        <v/>
      </c>
      <c r="N57">
        <f>IFERROR(XLOOKUP(B57, Portfolio[ID Kaizen], Portfolio[Département], ""), "")</f>
        <v/>
      </c>
    </row>
    <row r="58">
      <c r="A58" s="4" t="n"/>
      <c r="H58" s="8" t="n"/>
      <c r="J58" s="9" t="n"/>
      <c r="K58" s="8">
        <f>IF(I58="EUR", H58, IF(AND(H58&lt;&gt;"", J58&lt;&gt;""), H58*J58, ""))</f>
        <v/>
      </c>
      <c r="N58">
        <f>IFERROR(XLOOKUP(B58, Portfolio[ID Kaizen], Portfolio[Département], ""), "")</f>
        <v/>
      </c>
    </row>
    <row r="59">
      <c r="A59" s="4" t="n"/>
      <c r="H59" s="8" t="n"/>
      <c r="J59" s="9" t="n"/>
      <c r="K59" s="8">
        <f>IF(I59="EUR", H59, IF(AND(H59&lt;&gt;"", J59&lt;&gt;""), H59*J59, ""))</f>
        <v/>
      </c>
      <c r="N59">
        <f>IFERROR(XLOOKUP(B59, Portfolio[ID Kaizen], Portfolio[Département], ""), "")</f>
        <v/>
      </c>
    </row>
    <row r="60">
      <c r="A60" s="4" t="n"/>
      <c r="H60" s="8" t="n"/>
      <c r="J60" s="9" t="n"/>
      <c r="K60" s="8">
        <f>IF(I60="EUR", H60, IF(AND(H60&lt;&gt;"", J60&lt;&gt;""), H60*J60, ""))</f>
        <v/>
      </c>
      <c r="N60">
        <f>IFERROR(XLOOKUP(B60, Portfolio[ID Kaizen], Portfolio[Département], ""), "")</f>
        <v/>
      </c>
    </row>
    <row r="61">
      <c r="A61" s="4" t="n"/>
      <c r="H61" s="8" t="n"/>
      <c r="J61" s="9" t="n"/>
      <c r="K61" s="8">
        <f>IF(I61="EUR", H61, IF(AND(H61&lt;&gt;"", J61&lt;&gt;""), H61*J61, ""))</f>
        <v/>
      </c>
      <c r="N61">
        <f>IFERROR(XLOOKUP(B61, Portfolio[ID Kaizen], Portfolio[Département], ""), "")</f>
        <v/>
      </c>
    </row>
    <row r="62">
      <c r="A62" s="4" t="n"/>
      <c r="H62" s="8" t="n"/>
      <c r="J62" s="9" t="n"/>
      <c r="K62" s="8">
        <f>IF(I62="EUR", H62, IF(AND(H62&lt;&gt;"", J62&lt;&gt;""), H62*J62, ""))</f>
        <v/>
      </c>
      <c r="N62">
        <f>IFERROR(XLOOKUP(B62, Portfolio[ID Kaizen], Portfolio[Département], ""), "")</f>
        <v/>
      </c>
    </row>
    <row r="63">
      <c r="A63" s="4" t="n"/>
      <c r="H63" s="8" t="n"/>
      <c r="J63" s="9" t="n"/>
      <c r="K63" s="8">
        <f>IF(I63="EUR", H63, IF(AND(H63&lt;&gt;"", J63&lt;&gt;""), H63*J63, ""))</f>
        <v/>
      </c>
      <c r="N63">
        <f>IFERROR(XLOOKUP(B63, Portfolio[ID Kaizen], Portfolio[Département], ""), "")</f>
        <v/>
      </c>
    </row>
    <row r="64">
      <c r="A64" s="4" t="n"/>
      <c r="H64" s="8" t="n"/>
      <c r="J64" s="9" t="n"/>
      <c r="K64" s="8">
        <f>IF(I64="EUR", H64, IF(AND(H64&lt;&gt;"", J64&lt;&gt;""), H64*J64, ""))</f>
        <v/>
      </c>
      <c r="N64">
        <f>IFERROR(XLOOKUP(B64, Portfolio[ID Kaizen], Portfolio[Département], ""), "")</f>
        <v/>
      </c>
    </row>
    <row r="65">
      <c r="A65" s="4" t="n"/>
      <c r="H65" s="8" t="n"/>
      <c r="J65" s="9" t="n"/>
      <c r="K65" s="8">
        <f>IF(I65="EUR", H65, IF(AND(H65&lt;&gt;"", J65&lt;&gt;""), H65*J65, ""))</f>
        <v/>
      </c>
      <c r="N65">
        <f>IFERROR(XLOOKUP(B65, Portfolio[ID Kaizen], Portfolio[Département], ""), "")</f>
        <v/>
      </c>
    </row>
    <row r="66">
      <c r="A66" s="4" t="n"/>
      <c r="H66" s="8" t="n"/>
      <c r="J66" s="9" t="n"/>
      <c r="K66" s="8">
        <f>IF(I66="EUR", H66, IF(AND(H66&lt;&gt;"", J66&lt;&gt;""), H66*J66, ""))</f>
        <v/>
      </c>
      <c r="N66">
        <f>IFERROR(XLOOKUP(B66, Portfolio[ID Kaizen], Portfolio[Département], ""), "")</f>
        <v/>
      </c>
    </row>
    <row r="67">
      <c r="A67" s="4" t="n"/>
      <c r="H67" s="8" t="n"/>
      <c r="J67" s="9" t="n"/>
      <c r="K67" s="8">
        <f>IF(I67="EUR", H67, IF(AND(H67&lt;&gt;"", J67&lt;&gt;""), H67*J67, ""))</f>
        <v/>
      </c>
      <c r="N67">
        <f>IFERROR(XLOOKUP(B67, Portfolio[ID Kaizen], Portfolio[Département], ""), "")</f>
        <v/>
      </c>
    </row>
    <row r="68">
      <c r="A68" s="4" t="n"/>
      <c r="H68" s="8" t="n"/>
      <c r="J68" s="9" t="n"/>
      <c r="K68" s="8">
        <f>IF(I68="EUR", H68, IF(AND(H68&lt;&gt;"", J68&lt;&gt;""), H68*J68, ""))</f>
        <v/>
      </c>
      <c r="N68">
        <f>IFERROR(XLOOKUP(B68, Portfolio[ID Kaizen], Portfolio[Département], ""), "")</f>
        <v/>
      </c>
    </row>
    <row r="69">
      <c r="A69" s="4" t="n"/>
      <c r="H69" s="8" t="n"/>
      <c r="J69" s="9" t="n"/>
      <c r="K69" s="8">
        <f>IF(I69="EUR", H69, IF(AND(H69&lt;&gt;"", J69&lt;&gt;""), H69*J69, ""))</f>
        <v/>
      </c>
      <c r="N69">
        <f>IFERROR(XLOOKUP(B69, Portfolio[ID Kaizen], Portfolio[Département], ""), "")</f>
        <v/>
      </c>
    </row>
    <row r="70">
      <c r="A70" s="4" t="n"/>
      <c r="H70" s="8" t="n"/>
      <c r="J70" s="9" t="n"/>
      <c r="K70" s="8">
        <f>IF(I70="EUR", H70, IF(AND(H70&lt;&gt;"", J70&lt;&gt;""), H70*J70, ""))</f>
        <v/>
      </c>
      <c r="N70">
        <f>IFERROR(XLOOKUP(B70, Portfolio[ID Kaizen], Portfolio[Département], ""), "")</f>
        <v/>
      </c>
    </row>
    <row r="71">
      <c r="A71" s="4" t="n"/>
      <c r="H71" s="8" t="n"/>
      <c r="J71" s="9" t="n"/>
      <c r="K71" s="8">
        <f>IF(I71="EUR", H71, IF(AND(H71&lt;&gt;"", J71&lt;&gt;""), H71*J71, ""))</f>
        <v/>
      </c>
      <c r="N71">
        <f>IFERROR(XLOOKUP(B71, Portfolio[ID Kaizen], Portfolio[Département], ""), "")</f>
        <v/>
      </c>
    </row>
    <row r="72">
      <c r="A72" s="4" t="n"/>
      <c r="H72" s="8" t="n"/>
      <c r="J72" s="9" t="n"/>
      <c r="K72" s="8">
        <f>IF(I72="EUR", H72, IF(AND(H72&lt;&gt;"", J72&lt;&gt;""), H72*J72, ""))</f>
        <v/>
      </c>
      <c r="N72">
        <f>IFERROR(XLOOKUP(B72, Portfolio[ID Kaizen], Portfolio[Département], ""), "")</f>
        <v/>
      </c>
    </row>
    <row r="73">
      <c r="A73" s="4" t="n"/>
      <c r="H73" s="8" t="n"/>
      <c r="J73" s="9" t="n"/>
      <c r="K73" s="8">
        <f>IF(I73="EUR", H73, IF(AND(H73&lt;&gt;"", J73&lt;&gt;""), H73*J73, ""))</f>
        <v/>
      </c>
      <c r="N73">
        <f>IFERROR(XLOOKUP(B73, Portfolio[ID Kaizen], Portfolio[Département], ""), "")</f>
        <v/>
      </c>
    </row>
    <row r="74">
      <c r="A74" s="4" t="n"/>
      <c r="H74" s="8" t="n"/>
      <c r="J74" s="9" t="n"/>
      <c r="K74" s="8">
        <f>IF(I74="EUR", H74, IF(AND(H74&lt;&gt;"", J74&lt;&gt;""), H74*J74, ""))</f>
        <v/>
      </c>
      <c r="N74">
        <f>IFERROR(XLOOKUP(B74, Portfolio[ID Kaizen], Portfolio[Département], ""), "")</f>
        <v/>
      </c>
    </row>
    <row r="75">
      <c r="A75" s="4" t="n"/>
      <c r="H75" s="8" t="n"/>
      <c r="J75" s="9" t="n"/>
      <c r="K75" s="8">
        <f>IF(I75="EUR", H75, IF(AND(H75&lt;&gt;"", J75&lt;&gt;""), H75*J75, ""))</f>
        <v/>
      </c>
      <c r="N75">
        <f>IFERROR(XLOOKUP(B75, Portfolio[ID Kaizen], Portfolio[Département], ""), "")</f>
        <v/>
      </c>
    </row>
    <row r="76">
      <c r="A76" s="4" t="n"/>
      <c r="H76" s="8" t="n"/>
      <c r="J76" s="9" t="n"/>
      <c r="K76" s="8">
        <f>IF(I76="EUR", H76, IF(AND(H76&lt;&gt;"", J76&lt;&gt;""), H76*J76, ""))</f>
        <v/>
      </c>
      <c r="N76">
        <f>IFERROR(XLOOKUP(B76, Portfolio[ID Kaizen], Portfolio[Département], ""), "")</f>
        <v/>
      </c>
    </row>
    <row r="77">
      <c r="A77" s="4" t="n"/>
      <c r="H77" s="8" t="n"/>
      <c r="J77" s="9" t="n"/>
      <c r="K77" s="8">
        <f>IF(I77="EUR", H77, IF(AND(H77&lt;&gt;"", J77&lt;&gt;""), H77*J77, ""))</f>
        <v/>
      </c>
      <c r="N77">
        <f>IFERROR(XLOOKUP(B77, Portfolio[ID Kaizen], Portfolio[Département], ""), "")</f>
        <v/>
      </c>
    </row>
    <row r="78">
      <c r="A78" s="4" t="n"/>
      <c r="H78" s="8" t="n"/>
      <c r="J78" s="9" t="n"/>
      <c r="K78" s="8">
        <f>IF(I78="EUR", H78, IF(AND(H78&lt;&gt;"", J78&lt;&gt;""), H78*J78, ""))</f>
        <v/>
      </c>
      <c r="N78">
        <f>IFERROR(XLOOKUP(B78, Portfolio[ID Kaizen], Portfolio[Département], ""), "")</f>
        <v/>
      </c>
    </row>
    <row r="79">
      <c r="A79" s="4" t="n"/>
      <c r="H79" s="8" t="n"/>
      <c r="J79" s="9" t="n"/>
      <c r="K79" s="8">
        <f>IF(I79="EUR", H79, IF(AND(H79&lt;&gt;"", J79&lt;&gt;""), H79*J79, ""))</f>
        <v/>
      </c>
      <c r="N79">
        <f>IFERROR(XLOOKUP(B79, Portfolio[ID Kaizen], Portfolio[Département], ""), "")</f>
        <v/>
      </c>
    </row>
    <row r="80">
      <c r="A80" s="4" t="n"/>
      <c r="H80" s="8" t="n"/>
      <c r="J80" s="9" t="n"/>
      <c r="K80" s="8">
        <f>IF(I80="EUR", H80, IF(AND(H80&lt;&gt;"", J80&lt;&gt;""), H80*J80, ""))</f>
        <v/>
      </c>
      <c r="N80">
        <f>IFERROR(XLOOKUP(B80, Portfolio[ID Kaizen], Portfolio[Département], ""), "")</f>
        <v/>
      </c>
    </row>
    <row r="81">
      <c r="A81" s="4" t="n"/>
      <c r="H81" s="8" t="n"/>
      <c r="J81" s="9" t="n"/>
      <c r="K81" s="8">
        <f>IF(I81="EUR", H81, IF(AND(H81&lt;&gt;"", J81&lt;&gt;""), H81*J81, ""))</f>
        <v/>
      </c>
      <c r="N81">
        <f>IFERROR(XLOOKUP(B81, Portfolio[ID Kaizen], Portfolio[Département], ""), "")</f>
        <v/>
      </c>
    </row>
    <row r="82">
      <c r="A82" s="4" t="n"/>
      <c r="H82" s="8" t="n"/>
      <c r="J82" s="9" t="n"/>
      <c r="K82" s="8">
        <f>IF(I82="EUR", H82, IF(AND(H82&lt;&gt;"", J82&lt;&gt;""), H82*J82, ""))</f>
        <v/>
      </c>
      <c r="N82">
        <f>IFERROR(XLOOKUP(B82, Portfolio[ID Kaizen], Portfolio[Département], ""), "")</f>
        <v/>
      </c>
    </row>
    <row r="83">
      <c r="A83" s="4" t="n"/>
      <c r="H83" s="8" t="n"/>
      <c r="J83" s="9" t="n"/>
      <c r="K83" s="8">
        <f>IF(I83="EUR", H83, IF(AND(H83&lt;&gt;"", J83&lt;&gt;""), H83*J83, ""))</f>
        <v/>
      </c>
      <c r="N83">
        <f>IFERROR(XLOOKUP(B83, Portfolio[ID Kaizen], Portfolio[Département], ""), "")</f>
        <v/>
      </c>
    </row>
    <row r="84">
      <c r="A84" s="4" t="n"/>
      <c r="H84" s="8" t="n"/>
      <c r="J84" s="9" t="n"/>
      <c r="K84" s="8">
        <f>IF(I84="EUR", H84, IF(AND(H84&lt;&gt;"", J84&lt;&gt;""), H84*J84, ""))</f>
        <v/>
      </c>
      <c r="N84">
        <f>IFERROR(XLOOKUP(B84, Portfolio[ID Kaizen], Portfolio[Département], ""), "")</f>
        <v/>
      </c>
    </row>
    <row r="85">
      <c r="A85" s="4" t="n"/>
      <c r="H85" s="8" t="n"/>
      <c r="J85" s="9" t="n"/>
      <c r="K85" s="8">
        <f>IF(I85="EUR", H85, IF(AND(H85&lt;&gt;"", J85&lt;&gt;""), H85*J85, ""))</f>
        <v/>
      </c>
      <c r="N85">
        <f>IFERROR(XLOOKUP(B85, Portfolio[ID Kaizen], Portfolio[Département], ""), "")</f>
        <v/>
      </c>
    </row>
    <row r="86">
      <c r="A86" s="4" t="n"/>
      <c r="H86" s="8" t="n"/>
      <c r="J86" s="9" t="n"/>
      <c r="K86" s="8">
        <f>IF(I86="EUR", H86, IF(AND(H86&lt;&gt;"", J86&lt;&gt;""), H86*J86, ""))</f>
        <v/>
      </c>
      <c r="N86">
        <f>IFERROR(XLOOKUP(B86, Portfolio[ID Kaizen], Portfolio[Département], ""), "")</f>
        <v/>
      </c>
    </row>
    <row r="87">
      <c r="A87" s="4" t="n"/>
      <c r="H87" s="8" t="n"/>
      <c r="J87" s="9" t="n"/>
      <c r="K87" s="8">
        <f>IF(I87="EUR", H87, IF(AND(H87&lt;&gt;"", J87&lt;&gt;""), H87*J87, ""))</f>
        <v/>
      </c>
      <c r="N87">
        <f>IFERROR(XLOOKUP(B87, Portfolio[ID Kaizen], Portfolio[Département], ""), "")</f>
        <v/>
      </c>
    </row>
    <row r="88">
      <c r="A88" s="4" t="n"/>
      <c r="H88" s="8" t="n"/>
      <c r="J88" s="9" t="n"/>
      <c r="K88" s="8">
        <f>IF(I88="EUR", H88, IF(AND(H88&lt;&gt;"", J88&lt;&gt;""), H88*J88, ""))</f>
        <v/>
      </c>
      <c r="N88">
        <f>IFERROR(XLOOKUP(B88, Portfolio[ID Kaizen], Portfolio[Département], ""), "")</f>
        <v/>
      </c>
    </row>
    <row r="89">
      <c r="A89" s="4" t="n"/>
      <c r="H89" s="8" t="n"/>
      <c r="J89" s="9" t="n"/>
      <c r="K89" s="8">
        <f>IF(I89="EUR", H89, IF(AND(H89&lt;&gt;"", J89&lt;&gt;""), H89*J89, ""))</f>
        <v/>
      </c>
      <c r="N89">
        <f>IFERROR(XLOOKUP(B89, Portfolio[ID Kaizen], Portfolio[Département], ""), "")</f>
        <v/>
      </c>
    </row>
    <row r="90">
      <c r="A90" s="4" t="n"/>
      <c r="H90" s="8" t="n"/>
      <c r="J90" s="9" t="n"/>
      <c r="K90" s="8">
        <f>IF(I90="EUR", H90, IF(AND(H90&lt;&gt;"", J90&lt;&gt;""), H90*J90, ""))</f>
        <v/>
      </c>
      <c r="N90">
        <f>IFERROR(XLOOKUP(B90, Portfolio[ID Kaizen], Portfolio[Département], ""), "")</f>
        <v/>
      </c>
    </row>
    <row r="91">
      <c r="A91" s="4" t="n"/>
      <c r="H91" s="8" t="n"/>
      <c r="J91" s="9" t="n"/>
      <c r="K91" s="8">
        <f>IF(I91="EUR", H91, IF(AND(H91&lt;&gt;"", J91&lt;&gt;""), H91*J91, ""))</f>
        <v/>
      </c>
      <c r="N91">
        <f>IFERROR(XLOOKUP(B91, Portfolio[ID Kaizen], Portfolio[Département], ""), "")</f>
        <v/>
      </c>
    </row>
    <row r="92">
      <c r="A92" s="4" t="n"/>
      <c r="H92" s="8" t="n"/>
      <c r="J92" s="9" t="n"/>
      <c r="K92" s="8">
        <f>IF(I92="EUR", H92, IF(AND(H92&lt;&gt;"", J92&lt;&gt;""), H92*J92, ""))</f>
        <v/>
      </c>
      <c r="N92">
        <f>IFERROR(XLOOKUP(B92, Portfolio[ID Kaizen], Portfolio[Département], ""), "")</f>
        <v/>
      </c>
    </row>
    <row r="93">
      <c r="A93" s="4" t="n"/>
      <c r="H93" s="8" t="n"/>
      <c r="J93" s="9" t="n"/>
      <c r="K93" s="8">
        <f>IF(I93="EUR", H93, IF(AND(H93&lt;&gt;"", J93&lt;&gt;""), H93*J93, ""))</f>
        <v/>
      </c>
      <c r="N93">
        <f>IFERROR(XLOOKUP(B93, Portfolio[ID Kaizen], Portfolio[Département], ""), "")</f>
        <v/>
      </c>
    </row>
    <row r="94">
      <c r="A94" s="4" t="n"/>
      <c r="H94" s="8" t="n"/>
      <c r="J94" s="9" t="n"/>
      <c r="K94" s="8">
        <f>IF(I94="EUR", H94, IF(AND(H94&lt;&gt;"", J94&lt;&gt;""), H94*J94, ""))</f>
        <v/>
      </c>
      <c r="N94">
        <f>IFERROR(XLOOKUP(B94, Portfolio[ID Kaizen], Portfolio[Département], ""), "")</f>
        <v/>
      </c>
    </row>
    <row r="95">
      <c r="A95" s="4" t="n"/>
      <c r="H95" s="8" t="n"/>
      <c r="J95" s="9" t="n"/>
      <c r="K95" s="8">
        <f>IF(I95="EUR", H95, IF(AND(H95&lt;&gt;"", J95&lt;&gt;""), H95*J95, ""))</f>
        <v/>
      </c>
      <c r="N95">
        <f>IFERROR(XLOOKUP(B95, Portfolio[ID Kaizen], Portfolio[Département], ""), "")</f>
        <v/>
      </c>
    </row>
    <row r="96">
      <c r="A96" s="4" t="n"/>
      <c r="H96" s="8" t="n"/>
      <c r="J96" s="9" t="n"/>
      <c r="K96" s="8">
        <f>IF(I96="EUR", H96, IF(AND(H96&lt;&gt;"", J96&lt;&gt;""), H96*J96, ""))</f>
        <v/>
      </c>
      <c r="N96">
        <f>IFERROR(XLOOKUP(B96, Portfolio[ID Kaizen], Portfolio[Département], ""), "")</f>
        <v/>
      </c>
    </row>
    <row r="97">
      <c r="A97" s="4" t="n"/>
      <c r="H97" s="8" t="n"/>
      <c r="J97" s="9" t="n"/>
      <c r="K97" s="8">
        <f>IF(I97="EUR", H97, IF(AND(H97&lt;&gt;"", J97&lt;&gt;""), H97*J97, ""))</f>
        <v/>
      </c>
      <c r="N97">
        <f>IFERROR(XLOOKUP(B97, Portfolio[ID Kaizen], Portfolio[Département], ""), "")</f>
        <v/>
      </c>
    </row>
    <row r="98">
      <c r="A98" s="4" t="n"/>
      <c r="H98" s="8" t="n"/>
      <c r="J98" s="9" t="n"/>
      <c r="K98" s="8">
        <f>IF(I98="EUR", H98, IF(AND(H98&lt;&gt;"", J98&lt;&gt;""), H98*J98, ""))</f>
        <v/>
      </c>
      <c r="N98">
        <f>IFERROR(XLOOKUP(B98, Portfolio[ID Kaizen], Portfolio[Département], ""), "")</f>
        <v/>
      </c>
    </row>
    <row r="99">
      <c r="A99" s="4" t="n"/>
      <c r="H99" s="8" t="n"/>
      <c r="J99" s="9" t="n"/>
      <c r="K99" s="8">
        <f>IF(I99="EUR", H99, IF(AND(H99&lt;&gt;"", J99&lt;&gt;""), H99*J99, ""))</f>
        <v/>
      </c>
      <c r="N99">
        <f>IFERROR(XLOOKUP(B99, Portfolio[ID Kaizen], Portfolio[Département], ""), "")</f>
        <v/>
      </c>
    </row>
    <row r="100">
      <c r="A100" s="4" t="n"/>
      <c r="H100" s="8" t="n"/>
      <c r="J100" s="9" t="n"/>
      <c r="K100" s="8">
        <f>IF(I100="EUR", H100, IF(AND(H100&lt;&gt;"", J100&lt;&gt;""), H100*J100, ""))</f>
        <v/>
      </c>
      <c r="N100">
        <f>IFERROR(XLOOKUP(B100, Portfolio[ID Kaizen], Portfolio[Département], ""), "")</f>
        <v/>
      </c>
    </row>
    <row r="101">
      <c r="A101" s="4" t="n"/>
      <c r="H101" s="8" t="n"/>
      <c r="J101" s="9" t="n"/>
      <c r="K101" s="8">
        <f>IF(I101="EUR", H101, IF(AND(H101&lt;&gt;"", J101&lt;&gt;""), H101*J101, ""))</f>
        <v/>
      </c>
      <c r="N101">
        <f>IFERROR(XLOOKUP(B101, Portfolio[ID Kaizen], Portfolio[Département], ""), "")</f>
        <v/>
      </c>
    </row>
    <row r="102">
      <c r="A102" s="4" t="n"/>
      <c r="H102" s="8" t="n"/>
      <c r="J102" s="9" t="n"/>
      <c r="K102" s="8">
        <f>IF(I102="EUR", H102, IF(AND(H102&lt;&gt;"", J102&lt;&gt;""), H102*J102, ""))</f>
        <v/>
      </c>
      <c r="N102">
        <f>IFERROR(XLOOKUP(B102, Portfolio[ID Kaizen], Portfolio[Département], ""), "")</f>
        <v/>
      </c>
    </row>
    <row r="103">
      <c r="A103" s="4" t="n"/>
      <c r="H103" s="8" t="n"/>
      <c r="J103" s="9" t="n"/>
      <c r="K103" s="8">
        <f>IF(I103="EUR", H103, IF(AND(H103&lt;&gt;"", J103&lt;&gt;""), H103*J103, ""))</f>
        <v/>
      </c>
      <c r="N103">
        <f>IFERROR(XLOOKUP(B103, Portfolio[ID Kaizen], Portfolio[Département], ""), "")</f>
        <v/>
      </c>
    </row>
    <row r="104">
      <c r="A104" s="4" t="n"/>
      <c r="H104" s="8" t="n"/>
      <c r="J104" s="9" t="n"/>
      <c r="K104" s="8">
        <f>IF(I104="EUR", H104, IF(AND(H104&lt;&gt;"", J104&lt;&gt;""), H104*J104, ""))</f>
        <v/>
      </c>
      <c r="N104">
        <f>IFERROR(XLOOKUP(B104, Portfolio[ID Kaizen], Portfolio[Département], ""), "")</f>
        <v/>
      </c>
    </row>
    <row r="105">
      <c r="A105" s="4" t="n"/>
      <c r="H105" s="8" t="n"/>
      <c r="J105" s="9" t="n"/>
      <c r="K105" s="8">
        <f>IF(I105="EUR", H105, IF(AND(H105&lt;&gt;"", J105&lt;&gt;""), H105*J105, ""))</f>
        <v/>
      </c>
      <c r="N105">
        <f>IFERROR(XLOOKUP(B105, Portfolio[ID Kaizen], Portfolio[Département], ""), "")</f>
        <v/>
      </c>
    </row>
    <row r="106">
      <c r="A106" s="4" t="n"/>
      <c r="H106" s="8" t="n"/>
      <c r="J106" s="9" t="n"/>
      <c r="K106" s="8">
        <f>IF(I106="EUR", H106, IF(AND(H106&lt;&gt;"", J106&lt;&gt;""), H106*J106, ""))</f>
        <v/>
      </c>
      <c r="N106">
        <f>IFERROR(XLOOKUP(B106, Portfolio[ID Kaizen], Portfolio[Département], ""), "")</f>
        <v/>
      </c>
    </row>
    <row r="107">
      <c r="A107" s="4" t="n"/>
      <c r="H107" s="8" t="n"/>
      <c r="J107" s="9" t="n"/>
      <c r="K107" s="8">
        <f>IF(I107="EUR", H107, IF(AND(H107&lt;&gt;"", J107&lt;&gt;""), H107*J107, ""))</f>
        <v/>
      </c>
      <c r="N107">
        <f>IFERROR(XLOOKUP(B107, Portfolio[ID Kaizen], Portfolio[Département], ""), "")</f>
        <v/>
      </c>
    </row>
    <row r="108">
      <c r="A108" s="4" t="n"/>
      <c r="H108" s="8" t="n"/>
      <c r="J108" s="9" t="n"/>
      <c r="K108" s="8">
        <f>IF(I108="EUR", H108, IF(AND(H108&lt;&gt;"", J108&lt;&gt;""), H108*J108, ""))</f>
        <v/>
      </c>
      <c r="N108">
        <f>IFERROR(XLOOKUP(B108, Portfolio[ID Kaizen], Portfolio[Département], ""), "")</f>
        <v/>
      </c>
    </row>
    <row r="109">
      <c r="A109" s="4" t="n"/>
      <c r="H109" s="8" t="n"/>
      <c r="J109" s="9" t="n"/>
      <c r="K109" s="8">
        <f>IF(I109="EUR", H109, IF(AND(H109&lt;&gt;"", J109&lt;&gt;""), H109*J109, ""))</f>
        <v/>
      </c>
      <c r="N109">
        <f>IFERROR(XLOOKUP(B109, Portfolio[ID Kaizen], Portfolio[Département], ""), "")</f>
        <v/>
      </c>
    </row>
    <row r="110">
      <c r="A110" s="4" t="n"/>
      <c r="H110" s="8" t="n"/>
      <c r="J110" s="9" t="n"/>
      <c r="K110" s="8">
        <f>IF(I110="EUR", H110, IF(AND(H110&lt;&gt;"", J110&lt;&gt;""), H110*J110, ""))</f>
        <v/>
      </c>
      <c r="N110">
        <f>IFERROR(XLOOKUP(B110, Portfolio[ID Kaizen], Portfolio[Département], ""), "")</f>
        <v/>
      </c>
    </row>
    <row r="111">
      <c r="A111" s="4" t="n"/>
      <c r="H111" s="8" t="n"/>
      <c r="J111" s="9" t="n"/>
      <c r="K111" s="8">
        <f>IF(I111="EUR", H111, IF(AND(H111&lt;&gt;"", J111&lt;&gt;""), H111*J111, ""))</f>
        <v/>
      </c>
      <c r="N111">
        <f>IFERROR(XLOOKUP(B111, Portfolio[ID Kaizen], Portfolio[Département], ""), "")</f>
        <v/>
      </c>
    </row>
    <row r="112">
      <c r="A112" s="4" t="n"/>
      <c r="H112" s="8" t="n"/>
      <c r="J112" s="9" t="n"/>
      <c r="K112" s="8">
        <f>IF(I112="EUR", H112, IF(AND(H112&lt;&gt;"", J112&lt;&gt;""), H112*J112, ""))</f>
        <v/>
      </c>
      <c r="N112">
        <f>IFERROR(XLOOKUP(B112, Portfolio[ID Kaizen], Portfolio[Département], ""), "")</f>
        <v/>
      </c>
    </row>
    <row r="113">
      <c r="A113" s="4" t="n"/>
      <c r="H113" s="8" t="n"/>
      <c r="J113" s="9" t="n"/>
      <c r="K113" s="8">
        <f>IF(I113="EUR", H113, IF(AND(H113&lt;&gt;"", J113&lt;&gt;""), H113*J113, ""))</f>
        <v/>
      </c>
      <c r="N113">
        <f>IFERROR(XLOOKUP(B113, Portfolio[ID Kaizen], Portfolio[Département], ""), "")</f>
        <v/>
      </c>
    </row>
    <row r="114">
      <c r="A114" s="4" t="n"/>
      <c r="H114" s="8" t="n"/>
      <c r="J114" s="9" t="n"/>
      <c r="K114" s="8">
        <f>IF(I114="EUR", H114, IF(AND(H114&lt;&gt;"", J114&lt;&gt;""), H114*J114, ""))</f>
        <v/>
      </c>
      <c r="N114">
        <f>IFERROR(XLOOKUP(B114, Portfolio[ID Kaizen], Portfolio[Département], ""), "")</f>
        <v/>
      </c>
    </row>
    <row r="115">
      <c r="A115" s="4" t="n"/>
      <c r="H115" s="8" t="n"/>
      <c r="J115" s="9" t="n"/>
      <c r="K115" s="8">
        <f>IF(I115="EUR", H115, IF(AND(H115&lt;&gt;"", J115&lt;&gt;""), H115*J115, ""))</f>
        <v/>
      </c>
      <c r="N115">
        <f>IFERROR(XLOOKUP(B115, Portfolio[ID Kaizen], Portfolio[Département], ""), "")</f>
        <v/>
      </c>
    </row>
    <row r="116">
      <c r="A116" s="4" t="n"/>
      <c r="H116" s="8" t="n"/>
      <c r="J116" s="9" t="n"/>
      <c r="K116" s="8">
        <f>IF(I116="EUR", H116, IF(AND(H116&lt;&gt;"", J116&lt;&gt;""), H116*J116, ""))</f>
        <v/>
      </c>
      <c r="N116">
        <f>IFERROR(XLOOKUP(B116, Portfolio[ID Kaizen], Portfolio[Département], ""), "")</f>
        <v/>
      </c>
    </row>
    <row r="117">
      <c r="A117" s="4" t="n"/>
      <c r="H117" s="8" t="n"/>
      <c r="J117" s="9" t="n"/>
      <c r="K117" s="8">
        <f>IF(I117="EUR", H117, IF(AND(H117&lt;&gt;"", J117&lt;&gt;""), H117*J117, ""))</f>
        <v/>
      </c>
      <c r="N117">
        <f>IFERROR(XLOOKUP(B117, Portfolio[ID Kaizen], Portfolio[Département], ""), "")</f>
        <v/>
      </c>
    </row>
    <row r="118">
      <c r="A118" s="4" t="n"/>
      <c r="H118" s="8" t="n"/>
      <c r="J118" s="9" t="n"/>
      <c r="K118" s="8">
        <f>IF(I118="EUR", H118, IF(AND(H118&lt;&gt;"", J118&lt;&gt;""), H118*J118, ""))</f>
        <v/>
      </c>
      <c r="N118">
        <f>IFERROR(XLOOKUP(B118, Portfolio[ID Kaizen], Portfolio[Département], ""), "")</f>
        <v/>
      </c>
    </row>
    <row r="119">
      <c r="A119" s="4" t="n"/>
      <c r="H119" s="8" t="n"/>
      <c r="J119" s="9" t="n"/>
      <c r="K119" s="8">
        <f>IF(I119="EUR", H119, IF(AND(H119&lt;&gt;"", J119&lt;&gt;""), H119*J119, ""))</f>
        <v/>
      </c>
      <c r="N119">
        <f>IFERROR(XLOOKUP(B119, Portfolio[ID Kaizen], Portfolio[Département], ""), "")</f>
        <v/>
      </c>
    </row>
    <row r="120">
      <c r="A120" s="4" t="n"/>
      <c r="H120" s="8" t="n"/>
      <c r="J120" s="9" t="n"/>
      <c r="K120" s="8">
        <f>IF(I120="EUR", H120, IF(AND(H120&lt;&gt;"", J120&lt;&gt;""), H120*J120, ""))</f>
        <v/>
      </c>
      <c r="N120">
        <f>IFERROR(XLOOKUP(B120, Portfolio[ID Kaizen], Portfolio[Département], ""), "")</f>
        <v/>
      </c>
    </row>
    <row r="121">
      <c r="A121" s="4" t="n"/>
      <c r="H121" s="8" t="n"/>
      <c r="J121" s="9" t="n"/>
      <c r="K121" s="8">
        <f>IF(I121="EUR", H121, IF(AND(H121&lt;&gt;"", J121&lt;&gt;""), H121*J121, ""))</f>
        <v/>
      </c>
      <c r="N121">
        <f>IFERROR(XLOOKUP(B121, Portfolio[ID Kaizen], Portfolio[Département], ""), "")</f>
        <v/>
      </c>
    </row>
    <row r="122">
      <c r="A122" s="4" t="n"/>
      <c r="H122" s="8" t="n"/>
      <c r="J122" s="9" t="n"/>
      <c r="K122" s="8">
        <f>IF(I122="EUR", H122, IF(AND(H122&lt;&gt;"", J122&lt;&gt;""), H122*J122, ""))</f>
        <v/>
      </c>
      <c r="N122">
        <f>IFERROR(XLOOKUP(B122, Portfolio[ID Kaizen], Portfolio[Département], ""), "")</f>
        <v/>
      </c>
    </row>
    <row r="123">
      <c r="A123" s="4" t="n"/>
      <c r="H123" s="8" t="n"/>
      <c r="J123" s="9" t="n"/>
      <c r="K123" s="8">
        <f>IF(I123="EUR", H123, IF(AND(H123&lt;&gt;"", J123&lt;&gt;""), H123*J123, ""))</f>
        <v/>
      </c>
      <c r="N123">
        <f>IFERROR(XLOOKUP(B123, Portfolio[ID Kaizen], Portfolio[Département], ""), "")</f>
        <v/>
      </c>
    </row>
    <row r="124">
      <c r="A124" s="4" t="n"/>
      <c r="H124" s="8" t="n"/>
      <c r="J124" s="9" t="n"/>
      <c r="K124" s="8">
        <f>IF(I124="EUR", H124, IF(AND(H124&lt;&gt;"", J124&lt;&gt;""), H124*J124, ""))</f>
        <v/>
      </c>
      <c r="N124">
        <f>IFERROR(XLOOKUP(B124, Portfolio[ID Kaizen], Portfolio[Département], ""), "")</f>
        <v/>
      </c>
    </row>
    <row r="125">
      <c r="A125" s="4" t="n"/>
      <c r="H125" s="8" t="n"/>
      <c r="J125" s="9" t="n"/>
      <c r="K125" s="8">
        <f>IF(I125="EUR", H125, IF(AND(H125&lt;&gt;"", J125&lt;&gt;""), H125*J125, ""))</f>
        <v/>
      </c>
      <c r="N125">
        <f>IFERROR(XLOOKUP(B125, Portfolio[ID Kaizen], Portfolio[Département], ""), "")</f>
        <v/>
      </c>
    </row>
    <row r="126">
      <c r="A126" s="4" t="n"/>
      <c r="H126" s="8" t="n"/>
      <c r="J126" s="9" t="n"/>
      <c r="K126" s="8">
        <f>IF(I126="EUR", H126, IF(AND(H126&lt;&gt;"", J126&lt;&gt;""), H126*J126, ""))</f>
        <v/>
      </c>
      <c r="N126">
        <f>IFERROR(XLOOKUP(B126, Portfolio[ID Kaizen], Portfolio[Département], ""), "")</f>
        <v/>
      </c>
    </row>
    <row r="127">
      <c r="A127" s="4" t="n"/>
      <c r="H127" s="8" t="n"/>
      <c r="J127" s="9" t="n"/>
      <c r="K127" s="8">
        <f>IF(I127="EUR", H127, IF(AND(H127&lt;&gt;"", J127&lt;&gt;""), H127*J127, ""))</f>
        <v/>
      </c>
      <c r="N127">
        <f>IFERROR(XLOOKUP(B127, Portfolio[ID Kaizen], Portfolio[Département], ""), "")</f>
        <v/>
      </c>
    </row>
    <row r="128">
      <c r="A128" s="4" t="n"/>
      <c r="H128" s="8" t="n"/>
      <c r="J128" s="9" t="n"/>
      <c r="K128" s="8">
        <f>IF(I128="EUR", H128, IF(AND(H128&lt;&gt;"", J128&lt;&gt;""), H128*J128, ""))</f>
        <v/>
      </c>
      <c r="N128">
        <f>IFERROR(XLOOKUP(B128, Portfolio[ID Kaizen], Portfolio[Département], ""), "")</f>
        <v/>
      </c>
    </row>
    <row r="129">
      <c r="A129" s="4" t="n"/>
      <c r="H129" s="8" t="n"/>
      <c r="J129" s="9" t="n"/>
      <c r="K129" s="8">
        <f>IF(I129="EUR", H129, IF(AND(H129&lt;&gt;"", J129&lt;&gt;""), H129*J129, ""))</f>
        <v/>
      </c>
      <c r="N129">
        <f>IFERROR(XLOOKUP(B129, Portfolio[ID Kaizen], Portfolio[Département], ""), "")</f>
        <v/>
      </c>
    </row>
    <row r="130">
      <c r="A130" s="4" t="n"/>
      <c r="H130" s="8" t="n"/>
      <c r="J130" s="9" t="n"/>
      <c r="K130" s="8">
        <f>IF(I130="EUR", H130, IF(AND(H130&lt;&gt;"", J130&lt;&gt;""), H130*J130, ""))</f>
        <v/>
      </c>
      <c r="N130">
        <f>IFERROR(XLOOKUP(B130, Portfolio[ID Kaizen], Portfolio[Département], ""), "")</f>
        <v/>
      </c>
    </row>
    <row r="131">
      <c r="A131" s="4" t="n"/>
      <c r="H131" s="8" t="n"/>
      <c r="J131" s="9" t="n"/>
      <c r="K131" s="8">
        <f>IF(I131="EUR", H131, IF(AND(H131&lt;&gt;"", J131&lt;&gt;""), H131*J131, ""))</f>
        <v/>
      </c>
      <c r="N131">
        <f>IFERROR(XLOOKUP(B131, Portfolio[ID Kaizen], Portfolio[Département], ""), "")</f>
        <v/>
      </c>
    </row>
    <row r="132">
      <c r="A132" s="4" t="n"/>
      <c r="H132" s="8" t="n"/>
      <c r="J132" s="9" t="n"/>
      <c r="K132" s="8">
        <f>IF(I132="EUR", H132, IF(AND(H132&lt;&gt;"", J132&lt;&gt;""), H132*J132, ""))</f>
        <v/>
      </c>
      <c r="N132">
        <f>IFERROR(XLOOKUP(B132, Portfolio[ID Kaizen], Portfolio[Département], ""), "")</f>
        <v/>
      </c>
    </row>
    <row r="133">
      <c r="A133" s="4" t="n"/>
      <c r="H133" s="8" t="n"/>
      <c r="J133" s="9" t="n"/>
      <c r="K133" s="8">
        <f>IF(I133="EUR", H133, IF(AND(H133&lt;&gt;"", J133&lt;&gt;""), H133*J133, ""))</f>
        <v/>
      </c>
      <c r="N133">
        <f>IFERROR(XLOOKUP(B133, Portfolio[ID Kaizen], Portfolio[Département], ""), "")</f>
        <v/>
      </c>
    </row>
    <row r="134">
      <c r="A134" s="4" t="n"/>
      <c r="H134" s="8" t="n"/>
      <c r="J134" s="9" t="n"/>
      <c r="K134" s="8">
        <f>IF(I134="EUR", H134, IF(AND(H134&lt;&gt;"", J134&lt;&gt;""), H134*J134, ""))</f>
        <v/>
      </c>
      <c r="N134">
        <f>IFERROR(XLOOKUP(B134, Portfolio[ID Kaizen], Portfolio[Département], ""), "")</f>
        <v/>
      </c>
    </row>
    <row r="135">
      <c r="A135" s="4" t="n"/>
      <c r="H135" s="8" t="n"/>
      <c r="J135" s="9" t="n"/>
      <c r="K135" s="8">
        <f>IF(I135="EUR", H135, IF(AND(H135&lt;&gt;"", J135&lt;&gt;""), H135*J135, ""))</f>
        <v/>
      </c>
      <c r="N135">
        <f>IFERROR(XLOOKUP(B135, Portfolio[ID Kaizen], Portfolio[Département], ""), "")</f>
        <v/>
      </c>
    </row>
    <row r="136">
      <c r="A136" s="4" t="n"/>
      <c r="H136" s="8" t="n"/>
      <c r="J136" s="9" t="n"/>
      <c r="K136" s="8">
        <f>IF(I136="EUR", H136, IF(AND(H136&lt;&gt;"", J136&lt;&gt;""), H136*J136, ""))</f>
        <v/>
      </c>
      <c r="N136">
        <f>IFERROR(XLOOKUP(B136, Portfolio[ID Kaizen], Portfolio[Département], ""), "")</f>
        <v/>
      </c>
    </row>
    <row r="137">
      <c r="A137" s="4" t="n"/>
      <c r="H137" s="8" t="n"/>
      <c r="J137" s="9" t="n"/>
      <c r="K137" s="8">
        <f>IF(I137="EUR", H137, IF(AND(H137&lt;&gt;"", J137&lt;&gt;""), H137*J137, ""))</f>
        <v/>
      </c>
      <c r="N137">
        <f>IFERROR(XLOOKUP(B137, Portfolio[ID Kaizen], Portfolio[Département], ""), "")</f>
        <v/>
      </c>
    </row>
    <row r="138">
      <c r="A138" s="4" t="n"/>
      <c r="H138" s="8" t="n"/>
      <c r="J138" s="9" t="n"/>
      <c r="K138" s="8">
        <f>IF(I138="EUR", H138, IF(AND(H138&lt;&gt;"", J138&lt;&gt;""), H138*J138, ""))</f>
        <v/>
      </c>
      <c r="N138">
        <f>IFERROR(XLOOKUP(B138, Portfolio[ID Kaizen], Portfolio[Département], ""), "")</f>
        <v/>
      </c>
    </row>
    <row r="139">
      <c r="A139" s="4" t="n"/>
      <c r="H139" s="8" t="n"/>
      <c r="J139" s="9" t="n"/>
      <c r="K139" s="8">
        <f>IF(I139="EUR", H139, IF(AND(H139&lt;&gt;"", J139&lt;&gt;""), H139*J139, ""))</f>
        <v/>
      </c>
      <c r="N139">
        <f>IFERROR(XLOOKUP(B139, Portfolio[ID Kaizen], Portfolio[Département], ""), "")</f>
        <v/>
      </c>
    </row>
    <row r="140">
      <c r="A140" s="4" t="n"/>
      <c r="H140" s="8" t="n"/>
      <c r="J140" s="9" t="n"/>
      <c r="K140" s="8">
        <f>IF(I140="EUR", H140, IF(AND(H140&lt;&gt;"", J140&lt;&gt;""), H140*J140, ""))</f>
        <v/>
      </c>
      <c r="N140">
        <f>IFERROR(XLOOKUP(B140, Portfolio[ID Kaizen], Portfolio[Département], ""), "")</f>
        <v/>
      </c>
    </row>
    <row r="141">
      <c r="A141" s="4" t="n"/>
      <c r="H141" s="8" t="n"/>
      <c r="J141" s="9" t="n"/>
      <c r="K141" s="8">
        <f>IF(I141="EUR", H141, IF(AND(H141&lt;&gt;"", J141&lt;&gt;""), H141*J141, ""))</f>
        <v/>
      </c>
      <c r="N141">
        <f>IFERROR(XLOOKUP(B141, Portfolio[ID Kaizen], Portfolio[Département], ""), "")</f>
        <v/>
      </c>
    </row>
    <row r="142">
      <c r="A142" s="4" t="n"/>
      <c r="H142" s="8" t="n"/>
      <c r="J142" s="9" t="n"/>
      <c r="K142" s="8">
        <f>IF(I142="EUR", H142, IF(AND(H142&lt;&gt;"", J142&lt;&gt;""), H142*J142, ""))</f>
        <v/>
      </c>
      <c r="N142">
        <f>IFERROR(XLOOKUP(B142, Portfolio[ID Kaizen], Portfolio[Département], ""), "")</f>
        <v/>
      </c>
    </row>
    <row r="143">
      <c r="A143" s="4" t="n"/>
      <c r="H143" s="8" t="n"/>
      <c r="J143" s="9" t="n"/>
      <c r="K143" s="8">
        <f>IF(I143="EUR", H143, IF(AND(H143&lt;&gt;"", J143&lt;&gt;""), H143*J143, ""))</f>
        <v/>
      </c>
      <c r="N143">
        <f>IFERROR(XLOOKUP(B143, Portfolio[ID Kaizen], Portfolio[Département], ""), "")</f>
        <v/>
      </c>
    </row>
    <row r="144">
      <c r="A144" s="4" t="n"/>
      <c r="H144" s="8" t="n"/>
      <c r="J144" s="9" t="n"/>
      <c r="K144" s="8">
        <f>IF(I144="EUR", H144, IF(AND(H144&lt;&gt;"", J144&lt;&gt;""), H144*J144, ""))</f>
        <v/>
      </c>
      <c r="N144">
        <f>IFERROR(XLOOKUP(B144, Portfolio[ID Kaizen], Portfolio[Département], ""), "")</f>
        <v/>
      </c>
    </row>
    <row r="145">
      <c r="A145" s="4" t="n"/>
      <c r="H145" s="8" t="n"/>
      <c r="J145" s="9" t="n"/>
      <c r="K145" s="8">
        <f>IF(I145="EUR", H145, IF(AND(H145&lt;&gt;"", J145&lt;&gt;""), H145*J145, ""))</f>
        <v/>
      </c>
      <c r="N145">
        <f>IFERROR(XLOOKUP(B145, Portfolio[ID Kaizen], Portfolio[Département], ""), "")</f>
        <v/>
      </c>
    </row>
    <row r="146">
      <c r="A146" s="4" t="n"/>
      <c r="H146" s="8" t="n"/>
      <c r="J146" s="9" t="n"/>
      <c r="K146" s="8">
        <f>IF(I146="EUR", H146, IF(AND(H146&lt;&gt;"", J146&lt;&gt;""), H146*J146, ""))</f>
        <v/>
      </c>
      <c r="N146">
        <f>IFERROR(XLOOKUP(B146, Portfolio[ID Kaizen], Portfolio[Département], ""), "")</f>
        <v/>
      </c>
    </row>
    <row r="147">
      <c r="A147" s="4" t="n"/>
      <c r="H147" s="8" t="n"/>
      <c r="J147" s="9" t="n"/>
      <c r="K147" s="8">
        <f>IF(I147="EUR", H147, IF(AND(H147&lt;&gt;"", J147&lt;&gt;""), H147*J147, ""))</f>
        <v/>
      </c>
      <c r="N147">
        <f>IFERROR(XLOOKUP(B147, Portfolio[ID Kaizen], Portfolio[Département], ""), "")</f>
        <v/>
      </c>
    </row>
    <row r="148">
      <c r="A148" s="4" t="n"/>
      <c r="H148" s="8" t="n"/>
      <c r="J148" s="9" t="n"/>
      <c r="K148" s="8">
        <f>IF(I148="EUR", H148, IF(AND(H148&lt;&gt;"", J148&lt;&gt;""), H148*J148, ""))</f>
        <v/>
      </c>
      <c r="N148">
        <f>IFERROR(XLOOKUP(B148, Portfolio[ID Kaizen], Portfolio[Département], ""), "")</f>
        <v/>
      </c>
    </row>
    <row r="149">
      <c r="A149" s="4" t="n"/>
      <c r="H149" s="8" t="n"/>
      <c r="J149" s="9" t="n"/>
      <c r="K149" s="8">
        <f>IF(I149="EUR", H149, IF(AND(H149&lt;&gt;"", J149&lt;&gt;""), H149*J149, ""))</f>
        <v/>
      </c>
      <c r="N149">
        <f>IFERROR(XLOOKUP(B149, Portfolio[ID Kaizen], Portfolio[Département], ""), "")</f>
        <v/>
      </c>
    </row>
    <row r="150">
      <c r="A150" s="4" t="n"/>
      <c r="H150" s="8" t="n"/>
      <c r="J150" s="9" t="n"/>
      <c r="K150" s="8">
        <f>IF(I150="EUR", H150, IF(AND(H150&lt;&gt;"", J150&lt;&gt;""), H150*J150, ""))</f>
        <v/>
      </c>
      <c r="N150">
        <f>IFERROR(XLOOKUP(B150, Portfolio[ID Kaizen], Portfolio[Département], ""), "")</f>
        <v/>
      </c>
    </row>
    <row r="151">
      <c r="A151" s="4" t="n"/>
      <c r="H151" s="8" t="n"/>
      <c r="J151" s="9" t="n"/>
      <c r="K151" s="8">
        <f>IF(I151="EUR", H151, IF(AND(H151&lt;&gt;"", J151&lt;&gt;""), H151*J151, ""))</f>
        <v/>
      </c>
      <c r="N151">
        <f>IFERROR(XLOOKUP(B151, Portfolio[ID Kaizen], Portfolio[Département], ""), "")</f>
        <v/>
      </c>
    </row>
    <row r="152">
      <c r="A152" s="4" t="n"/>
      <c r="H152" s="8" t="n"/>
      <c r="J152" s="9" t="n"/>
      <c r="K152" s="8">
        <f>IF(I152="EUR", H152, IF(AND(H152&lt;&gt;"", J152&lt;&gt;""), H152*J152, ""))</f>
        <v/>
      </c>
      <c r="N152">
        <f>IFERROR(XLOOKUP(B152, Portfolio[ID Kaizen], Portfolio[Département], ""), "")</f>
        <v/>
      </c>
    </row>
    <row r="153">
      <c r="A153" s="4" t="n"/>
      <c r="H153" s="8" t="n"/>
      <c r="J153" s="9" t="n"/>
      <c r="K153" s="8">
        <f>IF(I153="EUR", H153, IF(AND(H153&lt;&gt;"", J153&lt;&gt;""), H153*J153, ""))</f>
        <v/>
      </c>
      <c r="N153">
        <f>IFERROR(XLOOKUP(B153, Portfolio[ID Kaizen], Portfolio[Département], ""), "")</f>
        <v/>
      </c>
    </row>
    <row r="154">
      <c r="A154" s="4" t="n"/>
      <c r="H154" s="8" t="n"/>
      <c r="J154" s="9" t="n"/>
      <c r="K154" s="8">
        <f>IF(I154="EUR", H154, IF(AND(H154&lt;&gt;"", J154&lt;&gt;""), H154*J154, ""))</f>
        <v/>
      </c>
      <c r="N154">
        <f>IFERROR(XLOOKUP(B154, Portfolio[ID Kaizen], Portfolio[Département], ""), "")</f>
        <v/>
      </c>
    </row>
    <row r="155">
      <c r="A155" s="4" t="n"/>
      <c r="H155" s="8" t="n"/>
      <c r="J155" s="9" t="n"/>
      <c r="K155" s="8">
        <f>IF(I155="EUR", H155, IF(AND(H155&lt;&gt;"", J155&lt;&gt;""), H155*J155, ""))</f>
        <v/>
      </c>
      <c r="N155">
        <f>IFERROR(XLOOKUP(B155, Portfolio[ID Kaizen], Portfolio[Département], ""), "")</f>
        <v/>
      </c>
    </row>
    <row r="156">
      <c r="A156" s="4" t="n"/>
      <c r="H156" s="8" t="n"/>
      <c r="J156" s="9" t="n"/>
      <c r="K156" s="8">
        <f>IF(I156="EUR", H156, IF(AND(H156&lt;&gt;"", J156&lt;&gt;""), H156*J156, ""))</f>
        <v/>
      </c>
      <c r="N156">
        <f>IFERROR(XLOOKUP(B156, Portfolio[ID Kaizen], Portfolio[Département], ""), "")</f>
        <v/>
      </c>
    </row>
    <row r="157">
      <c r="A157" s="4" t="n"/>
      <c r="H157" s="8" t="n"/>
      <c r="J157" s="9" t="n"/>
      <c r="K157" s="8">
        <f>IF(I157="EUR", H157, IF(AND(H157&lt;&gt;"", J157&lt;&gt;""), H157*J157, ""))</f>
        <v/>
      </c>
      <c r="N157">
        <f>IFERROR(XLOOKUP(B157, Portfolio[ID Kaizen], Portfolio[Département], ""), "")</f>
        <v/>
      </c>
    </row>
    <row r="158">
      <c r="A158" s="4" t="n"/>
      <c r="H158" s="8" t="n"/>
      <c r="J158" s="9" t="n"/>
      <c r="K158" s="8">
        <f>IF(I158="EUR", H158, IF(AND(H158&lt;&gt;"", J158&lt;&gt;""), H158*J158, ""))</f>
        <v/>
      </c>
      <c r="N158">
        <f>IFERROR(XLOOKUP(B158, Portfolio[ID Kaizen], Portfolio[Département], ""), "")</f>
        <v/>
      </c>
    </row>
    <row r="159">
      <c r="A159" s="4" t="n"/>
      <c r="H159" s="8" t="n"/>
      <c r="J159" s="9" t="n"/>
      <c r="K159" s="8">
        <f>IF(I159="EUR", H159, IF(AND(H159&lt;&gt;"", J159&lt;&gt;""), H159*J159, ""))</f>
        <v/>
      </c>
      <c r="N159">
        <f>IFERROR(XLOOKUP(B159, Portfolio[ID Kaizen], Portfolio[Département], ""), "")</f>
        <v/>
      </c>
    </row>
    <row r="160">
      <c r="A160" s="4" t="n"/>
      <c r="H160" s="8" t="n"/>
      <c r="J160" s="9" t="n"/>
      <c r="K160" s="8">
        <f>IF(I160="EUR", H160, IF(AND(H160&lt;&gt;"", J160&lt;&gt;""), H160*J160, ""))</f>
        <v/>
      </c>
      <c r="N160">
        <f>IFERROR(XLOOKUP(B160, Portfolio[ID Kaizen], Portfolio[Département], ""), "")</f>
        <v/>
      </c>
    </row>
    <row r="161">
      <c r="A161" s="4" t="n"/>
      <c r="H161" s="8" t="n"/>
      <c r="J161" s="9" t="n"/>
      <c r="K161" s="8">
        <f>IF(I161="EUR", H161, IF(AND(H161&lt;&gt;"", J161&lt;&gt;""), H161*J161, ""))</f>
        <v/>
      </c>
      <c r="N161">
        <f>IFERROR(XLOOKUP(B161, Portfolio[ID Kaizen], Portfolio[Département], ""), "")</f>
        <v/>
      </c>
    </row>
    <row r="162">
      <c r="A162" s="4" t="n"/>
      <c r="H162" s="8" t="n"/>
      <c r="J162" s="9" t="n"/>
      <c r="K162" s="8">
        <f>IF(I162="EUR", H162, IF(AND(H162&lt;&gt;"", J162&lt;&gt;""), H162*J162, ""))</f>
        <v/>
      </c>
      <c r="N162">
        <f>IFERROR(XLOOKUP(B162, Portfolio[ID Kaizen], Portfolio[Département], ""), "")</f>
        <v/>
      </c>
    </row>
    <row r="163">
      <c r="A163" s="4" t="n"/>
      <c r="H163" s="8" t="n"/>
      <c r="J163" s="9" t="n"/>
      <c r="K163" s="8">
        <f>IF(I163="EUR", H163, IF(AND(H163&lt;&gt;"", J163&lt;&gt;""), H163*J163, ""))</f>
        <v/>
      </c>
      <c r="N163">
        <f>IFERROR(XLOOKUP(B163, Portfolio[ID Kaizen], Portfolio[Département], ""), "")</f>
        <v/>
      </c>
    </row>
    <row r="164">
      <c r="A164" s="4" t="n"/>
      <c r="H164" s="8" t="n"/>
      <c r="J164" s="9" t="n"/>
      <c r="K164" s="8">
        <f>IF(I164="EUR", H164, IF(AND(H164&lt;&gt;"", J164&lt;&gt;""), H164*J164, ""))</f>
        <v/>
      </c>
      <c r="N164">
        <f>IFERROR(XLOOKUP(B164, Portfolio[ID Kaizen], Portfolio[Département], ""), "")</f>
        <v/>
      </c>
    </row>
    <row r="165">
      <c r="A165" s="4" t="n"/>
      <c r="H165" s="8" t="n"/>
      <c r="J165" s="9" t="n"/>
      <c r="K165" s="8">
        <f>IF(I165="EUR", H165, IF(AND(H165&lt;&gt;"", J165&lt;&gt;""), H165*J165, ""))</f>
        <v/>
      </c>
      <c r="N165">
        <f>IFERROR(XLOOKUP(B165, Portfolio[ID Kaizen], Portfolio[Département], ""), "")</f>
        <v/>
      </c>
    </row>
    <row r="166">
      <c r="A166" s="4" t="n"/>
      <c r="H166" s="8" t="n"/>
      <c r="J166" s="9" t="n"/>
      <c r="K166" s="8">
        <f>IF(I166="EUR", H166, IF(AND(H166&lt;&gt;"", J166&lt;&gt;""), H166*J166, ""))</f>
        <v/>
      </c>
      <c r="N166">
        <f>IFERROR(XLOOKUP(B166, Portfolio[ID Kaizen], Portfolio[Département], ""), "")</f>
        <v/>
      </c>
    </row>
    <row r="167">
      <c r="A167" s="4" t="n"/>
      <c r="H167" s="8" t="n"/>
      <c r="J167" s="9" t="n"/>
      <c r="K167" s="8">
        <f>IF(I167="EUR", H167, IF(AND(H167&lt;&gt;"", J167&lt;&gt;""), H167*J167, ""))</f>
        <v/>
      </c>
      <c r="N167">
        <f>IFERROR(XLOOKUP(B167, Portfolio[ID Kaizen], Portfolio[Département], ""), "")</f>
        <v/>
      </c>
    </row>
    <row r="168">
      <c r="A168" s="4" t="n"/>
      <c r="H168" s="8" t="n"/>
      <c r="J168" s="9" t="n"/>
      <c r="K168" s="8">
        <f>IF(I168="EUR", H168, IF(AND(H168&lt;&gt;"", J168&lt;&gt;""), H168*J168, ""))</f>
        <v/>
      </c>
      <c r="N168">
        <f>IFERROR(XLOOKUP(B168, Portfolio[ID Kaizen], Portfolio[Département], ""), "")</f>
        <v/>
      </c>
    </row>
    <row r="169">
      <c r="A169" s="4" t="n"/>
      <c r="H169" s="8" t="n"/>
      <c r="J169" s="9" t="n"/>
      <c r="K169" s="8">
        <f>IF(I169="EUR", H169, IF(AND(H169&lt;&gt;"", J169&lt;&gt;""), H169*J169, ""))</f>
        <v/>
      </c>
      <c r="N169">
        <f>IFERROR(XLOOKUP(B169, Portfolio[ID Kaizen], Portfolio[Département], ""), "")</f>
        <v/>
      </c>
    </row>
    <row r="170">
      <c r="A170" s="4" t="n"/>
      <c r="H170" s="8" t="n"/>
      <c r="J170" s="9" t="n"/>
      <c r="K170" s="8">
        <f>IF(I170="EUR", H170, IF(AND(H170&lt;&gt;"", J170&lt;&gt;""), H170*J170, ""))</f>
        <v/>
      </c>
      <c r="N170">
        <f>IFERROR(XLOOKUP(B170, Portfolio[ID Kaizen], Portfolio[Département], ""), "")</f>
        <v/>
      </c>
    </row>
    <row r="171">
      <c r="A171" s="4" t="n"/>
      <c r="H171" s="8" t="n"/>
      <c r="J171" s="9" t="n"/>
      <c r="K171" s="8">
        <f>IF(I171="EUR", H171, IF(AND(H171&lt;&gt;"", J171&lt;&gt;""), H171*J171, ""))</f>
        <v/>
      </c>
      <c r="N171">
        <f>IFERROR(XLOOKUP(B171, Portfolio[ID Kaizen], Portfolio[Département], ""), "")</f>
        <v/>
      </c>
    </row>
    <row r="172">
      <c r="A172" s="4" t="n"/>
      <c r="H172" s="8" t="n"/>
      <c r="J172" s="9" t="n"/>
      <c r="K172" s="8">
        <f>IF(I172="EUR", H172, IF(AND(H172&lt;&gt;"", J172&lt;&gt;""), H172*J172, ""))</f>
        <v/>
      </c>
      <c r="N172">
        <f>IFERROR(XLOOKUP(B172, Portfolio[ID Kaizen], Portfolio[Département], ""), "")</f>
        <v/>
      </c>
    </row>
    <row r="173">
      <c r="A173" s="4" t="n"/>
      <c r="H173" s="8" t="n"/>
      <c r="J173" s="9" t="n"/>
      <c r="K173" s="8">
        <f>IF(I173="EUR", H173, IF(AND(H173&lt;&gt;"", J173&lt;&gt;""), H173*J173, ""))</f>
        <v/>
      </c>
      <c r="N173">
        <f>IFERROR(XLOOKUP(B173, Portfolio[ID Kaizen], Portfolio[Département], ""), "")</f>
        <v/>
      </c>
    </row>
    <row r="174">
      <c r="A174" s="4" t="n"/>
      <c r="H174" s="8" t="n"/>
      <c r="J174" s="9" t="n"/>
      <c r="K174" s="8">
        <f>IF(I174="EUR", H174, IF(AND(H174&lt;&gt;"", J174&lt;&gt;""), H174*J174, ""))</f>
        <v/>
      </c>
      <c r="N174">
        <f>IFERROR(XLOOKUP(B174, Portfolio[ID Kaizen], Portfolio[Département], ""), "")</f>
        <v/>
      </c>
    </row>
    <row r="175">
      <c r="A175" s="4" t="n"/>
      <c r="H175" s="8" t="n"/>
      <c r="J175" s="9" t="n"/>
      <c r="K175" s="8">
        <f>IF(I175="EUR", H175, IF(AND(H175&lt;&gt;"", J175&lt;&gt;""), H175*J175, ""))</f>
        <v/>
      </c>
      <c r="N175">
        <f>IFERROR(XLOOKUP(B175, Portfolio[ID Kaizen], Portfolio[Département], ""), "")</f>
        <v/>
      </c>
    </row>
    <row r="176">
      <c r="A176" s="4" t="n"/>
      <c r="H176" s="8" t="n"/>
      <c r="J176" s="9" t="n"/>
      <c r="K176" s="8">
        <f>IF(I176="EUR", H176, IF(AND(H176&lt;&gt;"", J176&lt;&gt;""), H176*J176, ""))</f>
        <v/>
      </c>
      <c r="N176">
        <f>IFERROR(XLOOKUP(B176, Portfolio[ID Kaizen], Portfolio[Département], ""), "")</f>
        <v/>
      </c>
    </row>
    <row r="177">
      <c r="A177" s="4" t="n"/>
      <c r="H177" s="8" t="n"/>
      <c r="J177" s="9" t="n"/>
      <c r="K177" s="8">
        <f>IF(I177="EUR", H177, IF(AND(H177&lt;&gt;"", J177&lt;&gt;""), H177*J177, ""))</f>
        <v/>
      </c>
      <c r="N177">
        <f>IFERROR(XLOOKUP(B177, Portfolio[ID Kaizen], Portfolio[Département], ""), "")</f>
        <v/>
      </c>
    </row>
    <row r="178">
      <c r="A178" s="4" t="n"/>
      <c r="H178" s="8" t="n"/>
      <c r="J178" s="9" t="n"/>
      <c r="K178" s="8">
        <f>IF(I178="EUR", H178, IF(AND(H178&lt;&gt;"", J178&lt;&gt;""), H178*J178, ""))</f>
        <v/>
      </c>
      <c r="N178">
        <f>IFERROR(XLOOKUP(B178, Portfolio[ID Kaizen], Portfolio[Département], ""), "")</f>
        <v/>
      </c>
    </row>
    <row r="179">
      <c r="A179" s="4" t="n"/>
      <c r="H179" s="8" t="n"/>
      <c r="J179" s="9" t="n"/>
      <c r="K179" s="8">
        <f>IF(I179="EUR", H179, IF(AND(H179&lt;&gt;"", J179&lt;&gt;""), H179*J179, ""))</f>
        <v/>
      </c>
      <c r="N179">
        <f>IFERROR(XLOOKUP(B179, Portfolio[ID Kaizen], Portfolio[Département], ""), "")</f>
        <v/>
      </c>
    </row>
    <row r="180">
      <c r="A180" s="4" t="n"/>
      <c r="H180" s="8" t="n"/>
      <c r="J180" s="9" t="n"/>
      <c r="K180" s="8">
        <f>IF(I180="EUR", H180, IF(AND(H180&lt;&gt;"", J180&lt;&gt;""), H180*J180, ""))</f>
        <v/>
      </c>
      <c r="N180">
        <f>IFERROR(XLOOKUP(B180, Portfolio[ID Kaizen], Portfolio[Département], ""), "")</f>
        <v/>
      </c>
    </row>
    <row r="181">
      <c r="A181" s="4" t="n"/>
      <c r="H181" s="8" t="n"/>
      <c r="J181" s="9" t="n"/>
      <c r="K181" s="8">
        <f>IF(I181="EUR", H181, IF(AND(H181&lt;&gt;"", J181&lt;&gt;""), H181*J181, ""))</f>
        <v/>
      </c>
      <c r="N181">
        <f>IFERROR(XLOOKUP(B181, Portfolio[ID Kaizen], Portfolio[Département], ""), "")</f>
        <v/>
      </c>
    </row>
    <row r="182">
      <c r="A182" s="4" t="n"/>
      <c r="H182" s="8" t="n"/>
      <c r="J182" s="9" t="n"/>
      <c r="K182" s="8">
        <f>IF(I182="EUR", H182, IF(AND(H182&lt;&gt;"", J182&lt;&gt;""), H182*J182, ""))</f>
        <v/>
      </c>
      <c r="N182">
        <f>IFERROR(XLOOKUP(B182, Portfolio[ID Kaizen], Portfolio[Département], ""), "")</f>
        <v/>
      </c>
    </row>
    <row r="183">
      <c r="A183" s="4" t="n"/>
      <c r="H183" s="8" t="n"/>
      <c r="J183" s="9" t="n"/>
      <c r="K183" s="8">
        <f>IF(I183="EUR", H183, IF(AND(H183&lt;&gt;"", J183&lt;&gt;""), H183*J183, ""))</f>
        <v/>
      </c>
      <c r="N183">
        <f>IFERROR(XLOOKUP(B183, Portfolio[ID Kaizen], Portfolio[Département], ""), "")</f>
        <v/>
      </c>
    </row>
    <row r="184">
      <c r="A184" s="4" t="n"/>
      <c r="H184" s="8" t="n"/>
      <c r="J184" s="9" t="n"/>
      <c r="K184" s="8">
        <f>IF(I184="EUR", H184, IF(AND(H184&lt;&gt;"", J184&lt;&gt;""), H184*J184, ""))</f>
        <v/>
      </c>
      <c r="N184">
        <f>IFERROR(XLOOKUP(B184, Portfolio[ID Kaizen], Portfolio[Département], ""), "")</f>
        <v/>
      </c>
    </row>
    <row r="185">
      <c r="A185" s="4" t="n"/>
      <c r="H185" s="8" t="n"/>
      <c r="J185" s="9" t="n"/>
      <c r="K185" s="8">
        <f>IF(I185="EUR", H185, IF(AND(H185&lt;&gt;"", J185&lt;&gt;""), H185*J185, ""))</f>
        <v/>
      </c>
      <c r="N185">
        <f>IFERROR(XLOOKUP(B185, Portfolio[ID Kaizen], Portfolio[Département], ""), "")</f>
        <v/>
      </c>
    </row>
    <row r="186">
      <c r="A186" s="4" t="n"/>
      <c r="H186" s="8" t="n"/>
      <c r="J186" s="9" t="n"/>
      <c r="K186" s="8">
        <f>IF(I186="EUR", H186, IF(AND(H186&lt;&gt;"", J186&lt;&gt;""), H186*J186, ""))</f>
        <v/>
      </c>
      <c r="N186">
        <f>IFERROR(XLOOKUP(B186, Portfolio[ID Kaizen], Portfolio[Département], ""), "")</f>
        <v/>
      </c>
    </row>
    <row r="187">
      <c r="A187" s="4" t="n"/>
      <c r="H187" s="8" t="n"/>
      <c r="J187" s="9" t="n"/>
      <c r="K187" s="8">
        <f>IF(I187="EUR", H187, IF(AND(H187&lt;&gt;"", J187&lt;&gt;""), H187*J187, ""))</f>
        <v/>
      </c>
      <c r="N187">
        <f>IFERROR(XLOOKUP(B187, Portfolio[ID Kaizen], Portfolio[Département], ""), "")</f>
        <v/>
      </c>
    </row>
    <row r="188">
      <c r="A188" s="4" t="n"/>
      <c r="H188" s="8" t="n"/>
      <c r="J188" s="9" t="n"/>
      <c r="K188" s="8">
        <f>IF(I188="EUR", H188, IF(AND(H188&lt;&gt;"", J188&lt;&gt;""), H188*J188, ""))</f>
        <v/>
      </c>
      <c r="N188">
        <f>IFERROR(XLOOKUP(B188, Portfolio[ID Kaizen], Portfolio[Département], ""), "")</f>
        <v/>
      </c>
    </row>
    <row r="189">
      <c r="A189" s="4" t="n"/>
      <c r="H189" s="8" t="n"/>
      <c r="J189" s="9" t="n"/>
      <c r="K189" s="8">
        <f>IF(I189="EUR", H189, IF(AND(H189&lt;&gt;"", J189&lt;&gt;""), H189*J189, ""))</f>
        <v/>
      </c>
      <c r="N189">
        <f>IFERROR(XLOOKUP(B189, Portfolio[ID Kaizen], Portfolio[Département], ""), "")</f>
        <v/>
      </c>
    </row>
    <row r="190">
      <c r="A190" s="4" t="n"/>
      <c r="H190" s="8" t="n"/>
      <c r="J190" s="9" t="n"/>
      <c r="K190" s="8">
        <f>IF(I190="EUR", H190, IF(AND(H190&lt;&gt;"", J190&lt;&gt;""), H190*J190, ""))</f>
        <v/>
      </c>
      <c r="N190">
        <f>IFERROR(XLOOKUP(B190, Portfolio[ID Kaizen], Portfolio[Département], ""), "")</f>
        <v/>
      </c>
    </row>
    <row r="191">
      <c r="A191" s="4" t="n"/>
      <c r="H191" s="8" t="n"/>
      <c r="J191" s="9" t="n"/>
      <c r="K191" s="8">
        <f>IF(I191="EUR", H191, IF(AND(H191&lt;&gt;"", J191&lt;&gt;""), H191*J191, ""))</f>
        <v/>
      </c>
      <c r="N191">
        <f>IFERROR(XLOOKUP(B191, Portfolio[ID Kaizen], Portfolio[Département], ""), "")</f>
        <v/>
      </c>
    </row>
    <row r="192">
      <c r="A192" s="4" t="n"/>
      <c r="H192" s="8" t="n"/>
      <c r="J192" s="9" t="n"/>
      <c r="K192" s="8">
        <f>IF(I192="EUR", H192, IF(AND(H192&lt;&gt;"", J192&lt;&gt;""), H192*J192, ""))</f>
        <v/>
      </c>
      <c r="N192">
        <f>IFERROR(XLOOKUP(B192, Portfolio[ID Kaizen], Portfolio[Département], ""), "")</f>
        <v/>
      </c>
    </row>
    <row r="193">
      <c r="A193" s="4" t="n"/>
      <c r="H193" s="8" t="n"/>
      <c r="J193" s="9" t="n"/>
      <c r="K193" s="8">
        <f>IF(I193="EUR", H193, IF(AND(H193&lt;&gt;"", J193&lt;&gt;""), H193*J193, ""))</f>
        <v/>
      </c>
      <c r="N193">
        <f>IFERROR(XLOOKUP(B193, Portfolio[ID Kaizen], Portfolio[Département], ""), "")</f>
        <v/>
      </c>
    </row>
    <row r="194">
      <c r="A194" s="4" t="n"/>
      <c r="H194" s="8" t="n"/>
      <c r="J194" s="9" t="n"/>
      <c r="K194" s="8">
        <f>IF(I194="EUR", H194, IF(AND(H194&lt;&gt;"", J194&lt;&gt;""), H194*J194, ""))</f>
        <v/>
      </c>
      <c r="N194">
        <f>IFERROR(XLOOKUP(B194, Portfolio[ID Kaizen], Portfolio[Département], ""), "")</f>
        <v/>
      </c>
    </row>
    <row r="195">
      <c r="A195" s="4" t="n"/>
      <c r="H195" s="8" t="n"/>
      <c r="J195" s="9" t="n"/>
      <c r="K195" s="8">
        <f>IF(I195="EUR", H195, IF(AND(H195&lt;&gt;"", J195&lt;&gt;""), H195*J195, ""))</f>
        <v/>
      </c>
      <c r="N195">
        <f>IFERROR(XLOOKUP(B195, Portfolio[ID Kaizen], Portfolio[Département], ""), "")</f>
        <v/>
      </c>
    </row>
    <row r="196">
      <c r="A196" s="4" t="n"/>
      <c r="H196" s="8" t="n"/>
      <c r="J196" s="9" t="n"/>
      <c r="K196" s="8">
        <f>IF(I196="EUR", H196, IF(AND(H196&lt;&gt;"", J196&lt;&gt;""), H196*J196, ""))</f>
        <v/>
      </c>
      <c r="N196">
        <f>IFERROR(XLOOKUP(B196, Portfolio[ID Kaizen], Portfolio[Département], ""), "")</f>
        <v/>
      </c>
    </row>
    <row r="197">
      <c r="A197" s="4" t="n"/>
      <c r="H197" s="8" t="n"/>
      <c r="J197" s="9" t="n"/>
      <c r="K197" s="8">
        <f>IF(I197="EUR", H197, IF(AND(H197&lt;&gt;"", J197&lt;&gt;""), H197*J197, ""))</f>
        <v/>
      </c>
      <c r="N197">
        <f>IFERROR(XLOOKUP(B197, Portfolio[ID Kaizen], Portfolio[Département], ""), "")</f>
        <v/>
      </c>
    </row>
    <row r="198">
      <c r="A198" s="4" t="n"/>
      <c r="H198" s="8" t="n"/>
      <c r="J198" s="9" t="n"/>
      <c r="K198" s="8">
        <f>IF(I198="EUR", H198, IF(AND(H198&lt;&gt;"", J198&lt;&gt;""), H198*J198, ""))</f>
        <v/>
      </c>
      <c r="N198">
        <f>IFERROR(XLOOKUP(B198, Portfolio[ID Kaizen], Portfolio[Département], ""), "")</f>
        <v/>
      </c>
    </row>
    <row r="199">
      <c r="A199" s="4" t="n"/>
      <c r="H199" s="8" t="n"/>
      <c r="J199" s="9" t="n"/>
      <c r="K199" s="8">
        <f>IF(I199="EUR", H199, IF(AND(H199&lt;&gt;"", J199&lt;&gt;""), H199*J199, ""))</f>
        <v/>
      </c>
      <c r="N199">
        <f>IFERROR(XLOOKUP(B199, Portfolio[ID Kaizen], Portfolio[Département], ""), "")</f>
        <v/>
      </c>
    </row>
    <row r="200">
      <c r="A200" s="4" t="n"/>
      <c r="H200" s="8" t="n"/>
      <c r="J200" s="9" t="n"/>
      <c r="K200" s="8">
        <f>IF(I200="EUR", H200, IF(AND(H200&lt;&gt;"", J200&lt;&gt;""), H200*J200, ""))</f>
        <v/>
      </c>
      <c r="N200">
        <f>IFERROR(XLOOKUP(B200, Portfolio[ID Kaizen], Portfolio[Département], ""), "")</f>
        <v/>
      </c>
    </row>
    <row r="201">
      <c r="A201" s="4" t="n"/>
      <c r="H201" s="8" t="n"/>
      <c r="J201" s="9" t="n"/>
      <c r="K201" s="8">
        <f>IF(I201="EUR", H201, IF(AND(H201&lt;&gt;"", J201&lt;&gt;""), H201*J201, ""))</f>
        <v/>
      </c>
      <c r="N201">
        <f>IFERROR(XLOOKUP(B201, Portfolio[ID Kaizen], Portfolio[Département], ""), "")</f>
        <v/>
      </c>
    </row>
    <row r="202">
      <c r="A202" s="4" t="n"/>
      <c r="H202" s="8" t="n"/>
      <c r="J202" s="9" t="n"/>
      <c r="K202" s="8">
        <f>IF(I202="EUR", H202, IF(AND(H202&lt;&gt;"", J202&lt;&gt;""), H202*J202, ""))</f>
        <v/>
      </c>
      <c r="N202">
        <f>IFERROR(XLOOKUP(B202, Portfolio[ID Kaizen], Portfolio[Département], ""), "")</f>
        <v/>
      </c>
    </row>
    <row r="203">
      <c r="A203" s="4" t="n"/>
      <c r="H203" s="8" t="n"/>
      <c r="J203" s="9" t="n"/>
      <c r="K203" s="8">
        <f>IF(I203="EUR", H203, IF(AND(H203&lt;&gt;"", J203&lt;&gt;""), H203*J203, ""))</f>
        <v/>
      </c>
      <c r="N203">
        <f>IFERROR(XLOOKUP(B203, Portfolio[ID Kaizen], Portfolio[Département], ""), "")</f>
        <v/>
      </c>
    </row>
    <row r="204">
      <c r="A204" s="4" t="n"/>
      <c r="H204" s="8" t="n"/>
      <c r="J204" s="9" t="n"/>
      <c r="K204" s="8">
        <f>IF(I204="EUR", H204, IF(AND(H204&lt;&gt;"", J204&lt;&gt;""), H204*J204, ""))</f>
        <v/>
      </c>
      <c r="N204">
        <f>IFERROR(XLOOKUP(B204, Portfolio[ID Kaizen], Portfolio[Département], ""), "")</f>
        <v/>
      </c>
    </row>
    <row r="205">
      <c r="A205" s="4" t="n"/>
      <c r="H205" s="8" t="n"/>
      <c r="J205" s="9" t="n"/>
      <c r="K205" s="8">
        <f>IF(I205="EUR", H205, IF(AND(H205&lt;&gt;"", J205&lt;&gt;""), H205*J205, ""))</f>
        <v/>
      </c>
      <c r="N205">
        <f>IFERROR(XLOOKUP(B205, Portfolio[ID Kaizen], Portfolio[Département], ""), "")</f>
        <v/>
      </c>
    </row>
    <row r="206">
      <c r="A206" s="4" t="n"/>
      <c r="H206" s="8" t="n"/>
      <c r="J206" s="9" t="n"/>
      <c r="K206" s="8">
        <f>IF(I206="EUR", H206, IF(AND(H206&lt;&gt;"", J206&lt;&gt;""), H206*J206, ""))</f>
        <v/>
      </c>
      <c r="N206">
        <f>IFERROR(XLOOKUP(B206, Portfolio[ID Kaizen], Portfolio[Département], ""), "")</f>
        <v/>
      </c>
    </row>
    <row r="207">
      <c r="A207" s="4" t="n"/>
      <c r="H207" s="8" t="n"/>
      <c r="J207" s="9" t="n"/>
      <c r="K207" s="8">
        <f>IF(I207="EUR", H207, IF(AND(H207&lt;&gt;"", J207&lt;&gt;""), H207*J207, ""))</f>
        <v/>
      </c>
      <c r="N207">
        <f>IFERROR(XLOOKUP(B207, Portfolio[ID Kaizen], Portfolio[Département], ""), "")</f>
        <v/>
      </c>
    </row>
    <row r="208">
      <c r="A208" s="4" t="n"/>
      <c r="H208" s="8" t="n"/>
      <c r="J208" s="9" t="n"/>
      <c r="K208" s="8">
        <f>IF(I208="EUR", H208, IF(AND(H208&lt;&gt;"", J208&lt;&gt;""), H208*J208, ""))</f>
        <v/>
      </c>
      <c r="N208">
        <f>IFERROR(XLOOKUP(B208, Portfolio[ID Kaizen], Portfolio[Département], ""), "")</f>
        <v/>
      </c>
    </row>
    <row r="209">
      <c r="A209" s="4" t="n"/>
      <c r="H209" s="8" t="n"/>
      <c r="J209" s="9" t="n"/>
      <c r="K209" s="8">
        <f>IF(I209="EUR", H209, IF(AND(H209&lt;&gt;"", J209&lt;&gt;""), H209*J209, ""))</f>
        <v/>
      </c>
      <c r="N209">
        <f>IFERROR(XLOOKUP(B209, Portfolio[ID Kaizen], Portfolio[Département], ""), "")</f>
        <v/>
      </c>
    </row>
    <row r="210">
      <c r="A210" s="4" t="n"/>
      <c r="H210" s="8" t="n"/>
      <c r="J210" s="9" t="n"/>
      <c r="K210" s="8">
        <f>IF(I210="EUR", H210, IF(AND(H210&lt;&gt;"", J210&lt;&gt;""), H210*J210, ""))</f>
        <v/>
      </c>
      <c r="N210">
        <f>IFERROR(XLOOKUP(B210, Portfolio[ID Kaizen], Portfolio[Département], ""), "")</f>
        <v/>
      </c>
    </row>
    <row r="211">
      <c r="A211" s="4" t="n"/>
      <c r="H211" s="8" t="n"/>
      <c r="J211" s="9" t="n"/>
      <c r="K211" s="8">
        <f>IF(I211="EUR", H211, IF(AND(H211&lt;&gt;"", J211&lt;&gt;""), H211*J211, ""))</f>
        <v/>
      </c>
      <c r="N211">
        <f>IFERROR(XLOOKUP(B211, Portfolio[ID Kaizen], Portfolio[Département], ""), "")</f>
        <v/>
      </c>
    </row>
    <row r="212">
      <c r="A212" s="4" t="n"/>
      <c r="H212" s="8" t="n"/>
      <c r="J212" s="9" t="n"/>
      <c r="K212" s="8">
        <f>IF(I212="EUR", H212, IF(AND(H212&lt;&gt;"", J212&lt;&gt;""), H212*J212, ""))</f>
        <v/>
      </c>
      <c r="N212">
        <f>IFERROR(XLOOKUP(B212, Portfolio[ID Kaizen], Portfolio[Département], ""), "")</f>
        <v/>
      </c>
    </row>
    <row r="213">
      <c r="A213" s="4" t="n"/>
      <c r="H213" s="8" t="n"/>
      <c r="J213" s="9" t="n"/>
      <c r="K213" s="8">
        <f>IF(I213="EUR", H213, IF(AND(H213&lt;&gt;"", J213&lt;&gt;""), H213*J213, ""))</f>
        <v/>
      </c>
      <c r="N213">
        <f>IFERROR(XLOOKUP(B213, Portfolio[ID Kaizen], Portfolio[Département], ""), "")</f>
        <v/>
      </c>
    </row>
    <row r="214">
      <c r="A214" s="4" t="n"/>
      <c r="H214" s="8" t="n"/>
      <c r="J214" s="9" t="n"/>
      <c r="K214" s="8">
        <f>IF(I214="EUR", H214, IF(AND(H214&lt;&gt;"", J214&lt;&gt;""), H214*J214, ""))</f>
        <v/>
      </c>
      <c r="N214">
        <f>IFERROR(XLOOKUP(B214, Portfolio[ID Kaizen], Portfolio[Département], ""), "")</f>
        <v/>
      </c>
    </row>
    <row r="215">
      <c r="A215" s="4" t="n"/>
      <c r="H215" s="8" t="n"/>
      <c r="J215" s="9" t="n"/>
      <c r="K215" s="8">
        <f>IF(I215="EUR", H215, IF(AND(H215&lt;&gt;"", J215&lt;&gt;""), H215*J215, ""))</f>
        <v/>
      </c>
      <c r="N215">
        <f>IFERROR(XLOOKUP(B215, Portfolio[ID Kaizen], Portfolio[Département], ""), "")</f>
        <v/>
      </c>
    </row>
    <row r="216">
      <c r="A216" s="4" t="n"/>
      <c r="H216" s="8" t="n"/>
      <c r="J216" s="9" t="n"/>
      <c r="K216" s="8">
        <f>IF(I216="EUR", H216, IF(AND(H216&lt;&gt;"", J216&lt;&gt;""), H216*J216, ""))</f>
        <v/>
      </c>
      <c r="N216">
        <f>IFERROR(XLOOKUP(B216, Portfolio[ID Kaizen], Portfolio[Département], ""), "")</f>
        <v/>
      </c>
    </row>
    <row r="217">
      <c r="A217" s="4" t="n"/>
      <c r="H217" s="8" t="n"/>
      <c r="J217" s="9" t="n"/>
      <c r="K217" s="8">
        <f>IF(I217="EUR", H217, IF(AND(H217&lt;&gt;"", J217&lt;&gt;""), H217*J217, ""))</f>
        <v/>
      </c>
      <c r="N217">
        <f>IFERROR(XLOOKUP(B217, Portfolio[ID Kaizen], Portfolio[Département], ""), "")</f>
        <v/>
      </c>
    </row>
    <row r="218">
      <c r="A218" s="4" t="n"/>
      <c r="H218" s="8" t="n"/>
      <c r="J218" s="9" t="n"/>
      <c r="K218" s="8">
        <f>IF(I218="EUR", H218, IF(AND(H218&lt;&gt;"", J218&lt;&gt;""), H218*J218, ""))</f>
        <v/>
      </c>
      <c r="N218">
        <f>IFERROR(XLOOKUP(B218, Portfolio[ID Kaizen], Portfolio[Département], ""), "")</f>
        <v/>
      </c>
    </row>
    <row r="219">
      <c r="A219" s="4" t="n"/>
      <c r="H219" s="8" t="n"/>
      <c r="J219" s="9" t="n"/>
      <c r="K219" s="8">
        <f>IF(I219="EUR", H219, IF(AND(H219&lt;&gt;"", J219&lt;&gt;""), H219*J219, ""))</f>
        <v/>
      </c>
      <c r="N219">
        <f>IFERROR(XLOOKUP(B219, Portfolio[ID Kaizen], Portfolio[Département], ""), "")</f>
        <v/>
      </c>
    </row>
    <row r="220">
      <c r="A220" s="4" t="n"/>
      <c r="H220" s="8" t="n"/>
      <c r="J220" s="9" t="n"/>
      <c r="K220" s="8">
        <f>IF(I220="EUR", H220, IF(AND(H220&lt;&gt;"", J220&lt;&gt;""), H220*J220, ""))</f>
        <v/>
      </c>
      <c r="N220">
        <f>IFERROR(XLOOKUP(B220, Portfolio[ID Kaizen], Portfolio[Département], ""), "")</f>
        <v/>
      </c>
    </row>
    <row r="221">
      <c r="A221" s="4" t="n"/>
      <c r="H221" s="8" t="n"/>
      <c r="J221" s="9" t="n"/>
      <c r="K221" s="8">
        <f>IF(I221="EUR", H221, IF(AND(H221&lt;&gt;"", J221&lt;&gt;""), H221*J221, ""))</f>
        <v/>
      </c>
      <c r="N221">
        <f>IFERROR(XLOOKUP(B221, Portfolio[ID Kaizen], Portfolio[Département], ""), "")</f>
        <v/>
      </c>
    </row>
    <row r="222">
      <c r="A222" s="4" t="n"/>
      <c r="H222" s="8" t="n"/>
      <c r="J222" s="9" t="n"/>
      <c r="K222" s="8">
        <f>IF(I222="EUR", H222, IF(AND(H222&lt;&gt;"", J222&lt;&gt;""), H222*J222, ""))</f>
        <v/>
      </c>
      <c r="N222">
        <f>IFERROR(XLOOKUP(B222, Portfolio[ID Kaizen], Portfolio[Département], ""), "")</f>
        <v/>
      </c>
    </row>
    <row r="223">
      <c r="A223" s="4" t="n"/>
      <c r="H223" s="8" t="n"/>
      <c r="J223" s="9" t="n"/>
      <c r="K223" s="8">
        <f>IF(I223="EUR", H223, IF(AND(H223&lt;&gt;"", J223&lt;&gt;""), H223*J223, ""))</f>
        <v/>
      </c>
      <c r="N223">
        <f>IFERROR(XLOOKUP(B223, Portfolio[ID Kaizen], Portfolio[Département], ""), "")</f>
        <v/>
      </c>
    </row>
    <row r="224">
      <c r="A224" s="4" t="n"/>
      <c r="H224" s="8" t="n"/>
      <c r="J224" s="9" t="n"/>
      <c r="K224" s="8">
        <f>IF(I224="EUR", H224, IF(AND(H224&lt;&gt;"", J224&lt;&gt;""), H224*J224, ""))</f>
        <v/>
      </c>
      <c r="N224">
        <f>IFERROR(XLOOKUP(B224, Portfolio[ID Kaizen], Portfolio[Département], ""), "")</f>
        <v/>
      </c>
    </row>
    <row r="225">
      <c r="A225" s="4" t="n"/>
      <c r="H225" s="8" t="n"/>
      <c r="J225" s="9" t="n"/>
      <c r="K225" s="8">
        <f>IF(I225="EUR", H225, IF(AND(H225&lt;&gt;"", J225&lt;&gt;""), H225*J225, ""))</f>
        <v/>
      </c>
      <c r="N225">
        <f>IFERROR(XLOOKUP(B225, Portfolio[ID Kaizen], Portfolio[Département], ""), "")</f>
        <v/>
      </c>
    </row>
    <row r="226">
      <c r="A226" s="4" t="n"/>
      <c r="H226" s="8" t="n"/>
      <c r="J226" s="9" t="n"/>
      <c r="K226" s="8">
        <f>IF(I226="EUR", H226, IF(AND(H226&lt;&gt;"", J226&lt;&gt;""), H226*J226, ""))</f>
        <v/>
      </c>
      <c r="N226">
        <f>IFERROR(XLOOKUP(B226, Portfolio[ID Kaizen], Portfolio[Département], ""), "")</f>
        <v/>
      </c>
    </row>
    <row r="227">
      <c r="A227" s="4" t="n"/>
      <c r="H227" s="8" t="n"/>
      <c r="J227" s="9" t="n"/>
      <c r="K227" s="8">
        <f>IF(I227="EUR", H227, IF(AND(H227&lt;&gt;"", J227&lt;&gt;""), H227*J227, ""))</f>
        <v/>
      </c>
      <c r="N227">
        <f>IFERROR(XLOOKUP(B227, Portfolio[ID Kaizen], Portfolio[Département], ""), "")</f>
        <v/>
      </c>
    </row>
    <row r="228">
      <c r="A228" s="4" t="n"/>
      <c r="H228" s="8" t="n"/>
      <c r="J228" s="9" t="n"/>
      <c r="K228" s="8">
        <f>IF(I228="EUR", H228, IF(AND(H228&lt;&gt;"", J228&lt;&gt;""), H228*J228, ""))</f>
        <v/>
      </c>
      <c r="N228">
        <f>IFERROR(XLOOKUP(B228, Portfolio[ID Kaizen], Portfolio[Département], ""), "")</f>
        <v/>
      </c>
    </row>
    <row r="229">
      <c r="A229" s="4" t="n"/>
      <c r="H229" s="8" t="n"/>
      <c r="J229" s="9" t="n"/>
      <c r="K229" s="8">
        <f>IF(I229="EUR", H229, IF(AND(H229&lt;&gt;"", J229&lt;&gt;""), H229*J229, ""))</f>
        <v/>
      </c>
      <c r="N229">
        <f>IFERROR(XLOOKUP(B229, Portfolio[ID Kaizen], Portfolio[Département], ""), "")</f>
        <v/>
      </c>
    </row>
    <row r="230">
      <c r="A230" s="4" t="n"/>
      <c r="H230" s="8" t="n"/>
      <c r="J230" s="9" t="n"/>
      <c r="K230" s="8">
        <f>IF(I230="EUR", H230, IF(AND(H230&lt;&gt;"", J230&lt;&gt;""), H230*J230, ""))</f>
        <v/>
      </c>
      <c r="N230">
        <f>IFERROR(XLOOKUP(B230, Portfolio[ID Kaizen], Portfolio[Département], ""), "")</f>
        <v/>
      </c>
    </row>
    <row r="231">
      <c r="A231" s="4" t="n"/>
      <c r="H231" s="8" t="n"/>
      <c r="J231" s="9" t="n"/>
      <c r="K231" s="8">
        <f>IF(I231="EUR", H231, IF(AND(H231&lt;&gt;"", J231&lt;&gt;""), H231*J231, ""))</f>
        <v/>
      </c>
      <c r="N231">
        <f>IFERROR(XLOOKUP(B231, Portfolio[ID Kaizen], Portfolio[Département], ""), "")</f>
        <v/>
      </c>
    </row>
    <row r="232">
      <c r="A232" s="4" t="n"/>
      <c r="H232" s="8" t="n"/>
      <c r="J232" s="9" t="n"/>
      <c r="K232" s="8">
        <f>IF(I232="EUR", H232, IF(AND(H232&lt;&gt;"", J232&lt;&gt;""), H232*J232, ""))</f>
        <v/>
      </c>
      <c r="N232">
        <f>IFERROR(XLOOKUP(B232, Portfolio[ID Kaizen], Portfolio[Département], ""), "")</f>
        <v/>
      </c>
    </row>
    <row r="233">
      <c r="A233" s="4" t="n"/>
      <c r="H233" s="8" t="n"/>
      <c r="J233" s="9" t="n"/>
      <c r="K233" s="8">
        <f>IF(I233="EUR", H233, IF(AND(H233&lt;&gt;"", J233&lt;&gt;""), H233*J233, ""))</f>
        <v/>
      </c>
      <c r="N233">
        <f>IFERROR(XLOOKUP(B233, Portfolio[ID Kaizen], Portfolio[Département], ""), "")</f>
        <v/>
      </c>
    </row>
    <row r="234">
      <c r="A234" s="4" t="n"/>
      <c r="H234" s="8" t="n"/>
      <c r="J234" s="9" t="n"/>
      <c r="K234" s="8">
        <f>IF(I234="EUR", H234, IF(AND(H234&lt;&gt;"", J234&lt;&gt;""), H234*J234, ""))</f>
        <v/>
      </c>
      <c r="N234">
        <f>IFERROR(XLOOKUP(B234, Portfolio[ID Kaizen], Portfolio[Département], ""), "")</f>
        <v/>
      </c>
    </row>
    <row r="235">
      <c r="A235" s="4" t="n"/>
      <c r="H235" s="8" t="n"/>
      <c r="J235" s="9" t="n"/>
      <c r="K235" s="8">
        <f>IF(I235="EUR", H235, IF(AND(H235&lt;&gt;"", J235&lt;&gt;""), H235*J235, ""))</f>
        <v/>
      </c>
      <c r="N235">
        <f>IFERROR(XLOOKUP(B235, Portfolio[ID Kaizen], Portfolio[Département], ""), "")</f>
        <v/>
      </c>
    </row>
    <row r="236">
      <c r="A236" s="4" t="n"/>
      <c r="H236" s="8" t="n"/>
      <c r="J236" s="9" t="n"/>
      <c r="K236" s="8">
        <f>IF(I236="EUR", H236, IF(AND(H236&lt;&gt;"", J236&lt;&gt;""), H236*J236, ""))</f>
        <v/>
      </c>
      <c r="N236">
        <f>IFERROR(XLOOKUP(B236, Portfolio[ID Kaizen], Portfolio[Département], ""), "")</f>
        <v/>
      </c>
    </row>
    <row r="237">
      <c r="A237" s="4" t="n"/>
      <c r="H237" s="8" t="n"/>
      <c r="J237" s="9" t="n"/>
      <c r="K237" s="8">
        <f>IF(I237="EUR", H237, IF(AND(H237&lt;&gt;"", J237&lt;&gt;""), H237*J237, ""))</f>
        <v/>
      </c>
      <c r="N237">
        <f>IFERROR(XLOOKUP(B237, Portfolio[ID Kaizen], Portfolio[Département], ""), "")</f>
        <v/>
      </c>
    </row>
    <row r="238">
      <c r="A238" s="4" t="n"/>
      <c r="H238" s="8" t="n"/>
      <c r="J238" s="9" t="n"/>
      <c r="K238" s="8">
        <f>IF(I238="EUR", H238, IF(AND(H238&lt;&gt;"", J238&lt;&gt;""), H238*J238, ""))</f>
        <v/>
      </c>
      <c r="N238">
        <f>IFERROR(XLOOKUP(B238, Portfolio[ID Kaizen], Portfolio[Département], ""), "")</f>
        <v/>
      </c>
    </row>
    <row r="239">
      <c r="A239" s="4" t="n"/>
      <c r="H239" s="8" t="n"/>
      <c r="J239" s="9" t="n"/>
      <c r="K239" s="8">
        <f>IF(I239="EUR", H239, IF(AND(H239&lt;&gt;"", J239&lt;&gt;""), H239*J239, ""))</f>
        <v/>
      </c>
      <c r="N239">
        <f>IFERROR(XLOOKUP(B239, Portfolio[ID Kaizen], Portfolio[Département], ""), "")</f>
        <v/>
      </c>
    </row>
    <row r="240">
      <c r="A240" s="4" t="n"/>
      <c r="H240" s="8" t="n"/>
      <c r="J240" s="9" t="n"/>
      <c r="K240" s="8">
        <f>IF(I240="EUR", H240, IF(AND(H240&lt;&gt;"", J240&lt;&gt;""), H240*J240, ""))</f>
        <v/>
      </c>
      <c r="N240">
        <f>IFERROR(XLOOKUP(B240, Portfolio[ID Kaizen], Portfolio[Département], ""), "")</f>
        <v/>
      </c>
    </row>
    <row r="241">
      <c r="A241" s="4" t="n"/>
      <c r="H241" s="8" t="n"/>
      <c r="J241" s="9" t="n"/>
      <c r="K241" s="8">
        <f>IF(I241="EUR", H241, IF(AND(H241&lt;&gt;"", J241&lt;&gt;""), H241*J241, ""))</f>
        <v/>
      </c>
      <c r="N241">
        <f>IFERROR(XLOOKUP(B241, Portfolio[ID Kaizen], Portfolio[Département], ""), "")</f>
        <v/>
      </c>
    </row>
    <row r="242">
      <c r="A242" s="4" t="n"/>
      <c r="H242" s="8" t="n"/>
      <c r="J242" s="9" t="n"/>
      <c r="K242" s="8">
        <f>IF(I242="EUR", H242, IF(AND(H242&lt;&gt;"", J242&lt;&gt;""), H242*J242, ""))</f>
        <v/>
      </c>
      <c r="N242">
        <f>IFERROR(XLOOKUP(B242, Portfolio[ID Kaizen], Portfolio[Département], ""), "")</f>
        <v/>
      </c>
    </row>
    <row r="243">
      <c r="A243" s="4" t="n"/>
      <c r="H243" s="8" t="n"/>
      <c r="J243" s="9" t="n"/>
      <c r="K243" s="8">
        <f>IF(I243="EUR", H243, IF(AND(H243&lt;&gt;"", J243&lt;&gt;""), H243*J243, ""))</f>
        <v/>
      </c>
      <c r="N243">
        <f>IFERROR(XLOOKUP(B243, Portfolio[ID Kaizen], Portfolio[Département], ""), "")</f>
        <v/>
      </c>
    </row>
    <row r="244">
      <c r="A244" s="4" t="n"/>
      <c r="H244" s="8" t="n"/>
      <c r="J244" s="9" t="n"/>
      <c r="K244" s="8">
        <f>IF(I244="EUR", H244, IF(AND(H244&lt;&gt;"", J244&lt;&gt;""), H244*J244, ""))</f>
        <v/>
      </c>
      <c r="N244">
        <f>IFERROR(XLOOKUP(B244, Portfolio[ID Kaizen], Portfolio[Département], ""), "")</f>
        <v/>
      </c>
    </row>
    <row r="245">
      <c r="A245" s="4" t="n"/>
      <c r="H245" s="8" t="n"/>
      <c r="J245" s="9" t="n"/>
      <c r="K245" s="8">
        <f>IF(I245="EUR", H245, IF(AND(H245&lt;&gt;"", J245&lt;&gt;""), H245*J245, ""))</f>
        <v/>
      </c>
      <c r="N245">
        <f>IFERROR(XLOOKUP(B245, Portfolio[ID Kaizen], Portfolio[Département], ""), "")</f>
        <v/>
      </c>
    </row>
    <row r="246">
      <c r="A246" s="4" t="n"/>
      <c r="H246" s="8" t="n"/>
      <c r="J246" s="9" t="n"/>
      <c r="K246" s="8">
        <f>IF(I246="EUR", H246, IF(AND(H246&lt;&gt;"", J246&lt;&gt;""), H246*J246, ""))</f>
        <v/>
      </c>
      <c r="N246">
        <f>IFERROR(XLOOKUP(B246, Portfolio[ID Kaizen], Portfolio[Département], ""), "")</f>
        <v/>
      </c>
    </row>
    <row r="247">
      <c r="A247" s="4" t="n"/>
      <c r="H247" s="8" t="n"/>
      <c r="J247" s="9" t="n"/>
      <c r="K247" s="8">
        <f>IF(I247="EUR", H247, IF(AND(H247&lt;&gt;"", J247&lt;&gt;""), H247*J247, ""))</f>
        <v/>
      </c>
      <c r="N247">
        <f>IFERROR(XLOOKUP(B247, Portfolio[ID Kaizen], Portfolio[Département], ""), "")</f>
        <v/>
      </c>
    </row>
    <row r="248">
      <c r="A248" s="4" t="n"/>
      <c r="H248" s="8" t="n"/>
      <c r="J248" s="9" t="n"/>
      <c r="K248" s="8">
        <f>IF(I248="EUR", H248, IF(AND(H248&lt;&gt;"", J248&lt;&gt;""), H248*J248, ""))</f>
        <v/>
      </c>
      <c r="N248">
        <f>IFERROR(XLOOKUP(B248, Portfolio[ID Kaizen], Portfolio[Département], ""), "")</f>
        <v/>
      </c>
    </row>
    <row r="249">
      <c r="A249" s="4" t="n"/>
      <c r="H249" s="8" t="n"/>
      <c r="J249" s="9" t="n"/>
      <c r="K249" s="8">
        <f>IF(I249="EUR", H249, IF(AND(H249&lt;&gt;"", J249&lt;&gt;""), H249*J249, ""))</f>
        <v/>
      </c>
      <c r="N249">
        <f>IFERROR(XLOOKUP(B249, Portfolio[ID Kaizen], Portfolio[Département], ""), "")</f>
        <v/>
      </c>
    </row>
    <row r="250">
      <c r="A250" s="4" t="n"/>
      <c r="H250" s="8" t="n"/>
      <c r="J250" s="9" t="n"/>
      <c r="K250" s="8">
        <f>IF(I250="EUR", H250, IF(AND(H250&lt;&gt;"", J250&lt;&gt;""), H250*J250, ""))</f>
        <v/>
      </c>
      <c r="N250">
        <f>IFERROR(XLOOKUP(B250, Portfolio[ID Kaizen], Portfolio[Département], ""), "")</f>
        <v/>
      </c>
    </row>
    <row r="251">
      <c r="A251" s="4" t="n"/>
      <c r="H251" s="8" t="n"/>
      <c r="J251" s="9" t="n"/>
      <c r="K251" s="8">
        <f>IF(I251="EUR", H251, IF(AND(H251&lt;&gt;"", J251&lt;&gt;""), H251*J251, ""))</f>
        <v/>
      </c>
      <c r="N251">
        <f>IFERROR(XLOOKUP(B251, Portfolio[ID Kaizen], Portfolio[Département], ""), "")</f>
        <v/>
      </c>
    </row>
    <row r="252">
      <c r="A252" s="4" t="n"/>
      <c r="H252" s="8" t="n"/>
      <c r="J252" s="9" t="n"/>
      <c r="K252" s="8">
        <f>IF(I252="EUR", H252, IF(AND(H252&lt;&gt;"", J252&lt;&gt;""), H252*J252, ""))</f>
        <v/>
      </c>
      <c r="N252">
        <f>IFERROR(XLOOKUP(B252, Portfolio[ID Kaizen], Portfolio[Département], ""), "")</f>
        <v/>
      </c>
    </row>
    <row r="253">
      <c r="A253" s="4" t="n"/>
      <c r="H253" s="8" t="n"/>
      <c r="J253" s="9" t="n"/>
      <c r="K253" s="8">
        <f>IF(I253="EUR", H253, IF(AND(H253&lt;&gt;"", J253&lt;&gt;""), H253*J253, ""))</f>
        <v/>
      </c>
      <c r="N253">
        <f>IFERROR(XLOOKUP(B253, Portfolio[ID Kaizen], Portfolio[Département], ""), "")</f>
        <v/>
      </c>
    </row>
    <row r="254">
      <c r="A254" s="4" t="n"/>
      <c r="H254" s="8" t="n"/>
      <c r="J254" s="9" t="n"/>
      <c r="K254" s="8">
        <f>IF(I254="EUR", H254, IF(AND(H254&lt;&gt;"", J254&lt;&gt;""), H254*J254, ""))</f>
        <v/>
      </c>
      <c r="N254">
        <f>IFERROR(XLOOKUP(B254, Portfolio[ID Kaizen], Portfolio[Département], ""), "")</f>
        <v/>
      </c>
    </row>
    <row r="255">
      <c r="A255" s="4" t="n"/>
      <c r="H255" s="8" t="n"/>
      <c r="J255" s="9" t="n"/>
      <c r="K255" s="8">
        <f>IF(I255="EUR", H255, IF(AND(H255&lt;&gt;"", J255&lt;&gt;""), H255*J255, ""))</f>
        <v/>
      </c>
      <c r="N255">
        <f>IFERROR(XLOOKUP(B255, Portfolio[ID Kaizen], Portfolio[Département], ""), "")</f>
        <v/>
      </c>
    </row>
    <row r="256">
      <c r="A256" s="4" t="n"/>
      <c r="H256" s="8" t="n"/>
      <c r="J256" s="9" t="n"/>
      <c r="K256" s="8">
        <f>IF(I256="EUR", H256, IF(AND(H256&lt;&gt;"", J256&lt;&gt;""), H256*J256, ""))</f>
        <v/>
      </c>
      <c r="N256">
        <f>IFERROR(XLOOKUP(B256, Portfolio[ID Kaizen], Portfolio[Département], ""), "")</f>
        <v/>
      </c>
    </row>
    <row r="257">
      <c r="A257" s="4" t="n"/>
      <c r="H257" s="8" t="n"/>
      <c r="J257" s="9" t="n"/>
      <c r="K257" s="8">
        <f>IF(I257="EUR", H257, IF(AND(H257&lt;&gt;"", J257&lt;&gt;""), H257*J257, ""))</f>
        <v/>
      </c>
      <c r="N257">
        <f>IFERROR(XLOOKUP(B257, Portfolio[ID Kaizen], Portfolio[Département], ""), "")</f>
        <v/>
      </c>
    </row>
    <row r="258">
      <c r="A258" s="4" t="n"/>
      <c r="H258" s="8" t="n"/>
      <c r="J258" s="9" t="n"/>
      <c r="K258" s="8">
        <f>IF(I258="EUR", H258, IF(AND(H258&lt;&gt;"", J258&lt;&gt;""), H258*J258, ""))</f>
        <v/>
      </c>
      <c r="N258">
        <f>IFERROR(XLOOKUP(B258, Portfolio[ID Kaizen], Portfolio[Département], ""), "")</f>
        <v/>
      </c>
    </row>
    <row r="259">
      <c r="A259" s="4" t="n"/>
      <c r="H259" s="8" t="n"/>
      <c r="J259" s="9" t="n"/>
      <c r="K259" s="8">
        <f>IF(I259="EUR", H259, IF(AND(H259&lt;&gt;"", J259&lt;&gt;""), H259*J259, ""))</f>
        <v/>
      </c>
      <c r="N259">
        <f>IFERROR(XLOOKUP(B259, Portfolio[ID Kaizen], Portfolio[Département], ""), "")</f>
        <v/>
      </c>
    </row>
    <row r="260">
      <c r="A260" s="4" t="n"/>
      <c r="H260" s="8" t="n"/>
      <c r="J260" s="9" t="n"/>
      <c r="K260" s="8">
        <f>IF(I260="EUR", H260, IF(AND(H260&lt;&gt;"", J260&lt;&gt;""), H260*J260, ""))</f>
        <v/>
      </c>
      <c r="N260">
        <f>IFERROR(XLOOKUP(B260, Portfolio[ID Kaizen], Portfolio[Département], ""), "")</f>
        <v/>
      </c>
    </row>
    <row r="261">
      <c r="A261" s="4" t="n"/>
      <c r="H261" s="8" t="n"/>
      <c r="J261" s="9" t="n"/>
      <c r="K261" s="8">
        <f>IF(I261="EUR", H261, IF(AND(H261&lt;&gt;"", J261&lt;&gt;""), H261*J261, ""))</f>
        <v/>
      </c>
      <c r="N261">
        <f>IFERROR(XLOOKUP(B261, Portfolio[ID Kaizen], Portfolio[Département], ""), "")</f>
        <v/>
      </c>
    </row>
    <row r="262">
      <c r="A262" s="4" t="n"/>
      <c r="H262" s="8" t="n"/>
      <c r="J262" s="9" t="n"/>
      <c r="K262" s="8">
        <f>IF(I262="EUR", H262, IF(AND(H262&lt;&gt;"", J262&lt;&gt;""), H262*J262, ""))</f>
        <v/>
      </c>
      <c r="N262">
        <f>IFERROR(XLOOKUP(B262, Portfolio[ID Kaizen], Portfolio[Département], ""), "")</f>
        <v/>
      </c>
    </row>
    <row r="263">
      <c r="A263" s="4" t="n"/>
      <c r="H263" s="8" t="n"/>
      <c r="J263" s="9" t="n"/>
      <c r="K263" s="8">
        <f>IF(I263="EUR", H263, IF(AND(H263&lt;&gt;"", J263&lt;&gt;""), H263*J263, ""))</f>
        <v/>
      </c>
      <c r="N263">
        <f>IFERROR(XLOOKUP(B263, Portfolio[ID Kaizen], Portfolio[Département], ""), "")</f>
        <v/>
      </c>
    </row>
    <row r="264">
      <c r="A264" s="4" t="n"/>
      <c r="H264" s="8" t="n"/>
      <c r="J264" s="9" t="n"/>
      <c r="K264" s="8">
        <f>IF(I264="EUR", H264, IF(AND(H264&lt;&gt;"", J264&lt;&gt;""), H264*J264, ""))</f>
        <v/>
      </c>
      <c r="N264">
        <f>IFERROR(XLOOKUP(B264, Portfolio[ID Kaizen], Portfolio[Département], ""), "")</f>
        <v/>
      </c>
    </row>
    <row r="265">
      <c r="A265" s="4" t="n"/>
      <c r="H265" s="8" t="n"/>
      <c r="J265" s="9" t="n"/>
      <c r="K265" s="8">
        <f>IF(I265="EUR", H265, IF(AND(H265&lt;&gt;"", J265&lt;&gt;""), H265*J265, ""))</f>
        <v/>
      </c>
      <c r="N265">
        <f>IFERROR(XLOOKUP(B265, Portfolio[ID Kaizen], Portfolio[Département], ""), "")</f>
        <v/>
      </c>
    </row>
    <row r="266">
      <c r="A266" s="4" t="n"/>
      <c r="H266" s="8" t="n"/>
      <c r="J266" s="9" t="n"/>
      <c r="K266" s="8">
        <f>IF(I266="EUR", H266, IF(AND(H266&lt;&gt;"", J266&lt;&gt;""), H266*J266, ""))</f>
        <v/>
      </c>
      <c r="N266">
        <f>IFERROR(XLOOKUP(B266, Portfolio[ID Kaizen], Portfolio[Département], ""), "")</f>
        <v/>
      </c>
    </row>
    <row r="267">
      <c r="A267" s="4" t="n"/>
      <c r="H267" s="8" t="n"/>
      <c r="J267" s="9" t="n"/>
      <c r="K267" s="8">
        <f>IF(I267="EUR", H267, IF(AND(H267&lt;&gt;"", J267&lt;&gt;""), H267*J267, ""))</f>
        <v/>
      </c>
      <c r="N267">
        <f>IFERROR(XLOOKUP(B267, Portfolio[ID Kaizen], Portfolio[Département], ""), "")</f>
        <v/>
      </c>
    </row>
    <row r="268">
      <c r="A268" s="4" t="n"/>
      <c r="H268" s="8" t="n"/>
      <c r="J268" s="9" t="n"/>
      <c r="K268" s="8">
        <f>IF(I268="EUR", H268, IF(AND(H268&lt;&gt;"", J268&lt;&gt;""), H268*J268, ""))</f>
        <v/>
      </c>
      <c r="N268">
        <f>IFERROR(XLOOKUP(B268, Portfolio[ID Kaizen], Portfolio[Département], ""), "")</f>
        <v/>
      </c>
    </row>
    <row r="269">
      <c r="A269" s="4" t="n"/>
      <c r="H269" s="8" t="n"/>
      <c r="J269" s="9" t="n"/>
      <c r="K269" s="8">
        <f>IF(I269="EUR", H269, IF(AND(H269&lt;&gt;"", J269&lt;&gt;""), H269*J269, ""))</f>
        <v/>
      </c>
      <c r="N269">
        <f>IFERROR(XLOOKUP(B269, Portfolio[ID Kaizen], Portfolio[Département], ""), "")</f>
        <v/>
      </c>
    </row>
    <row r="270">
      <c r="A270" s="4" t="n"/>
      <c r="H270" s="8" t="n"/>
      <c r="J270" s="9" t="n"/>
      <c r="K270" s="8">
        <f>IF(I270="EUR", H270, IF(AND(H270&lt;&gt;"", J270&lt;&gt;""), H270*J270, ""))</f>
        <v/>
      </c>
      <c r="N270">
        <f>IFERROR(XLOOKUP(B270, Portfolio[ID Kaizen], Portfolio[Département], ""), "")</f>
        <v/>
      </c>
    </row>
    <row r="271">
      <c r="A271" s="4" t="n"/>
      <c r="H271" s="8" t="n"/>
      <c r="J271" s="9" t="n"/>
      <c r="K271" s="8">
        <f>IF(I271="EUR", H271, IF(AND(H271&lt;&gt;"", J271&lt;&gt;""), H271*J271, ""))</f>
        <v/>
      </c>
      <c r="N271">
        <f>IFERROR(XLOOKUP(B271, Portfolio[ID Kaizen], Portfolio[Département], ""), "")</f>
        <v/>
      </c>
    </row>
    <row r="272">
      <c r="A272" s="4" t="n"/>
      <c r="H272" s="8" t="n"/>
      <c r="J272" s="9" t="n"/>
      <c r="K272" s="8">
        <f>IF(I272="EUR", H272, IF(AND(H272&lt;&gt;"", J272&lt;&gt;""), H272*J272, ""))</f>
        <v/>
      </c>
      <c r="N272">
        <f>IFERROR(XLOOKUP(B272, Portfolio[ID Kaizen], Portfolio[Département], ""), "")</f>
        <v/>
      </c>
    </row>
    <row r="273">
      <c r="A273" s="4" t="n"/>
      <c r="H273" s="8" t="n"/>
      <c r="J273" s="9" t="n"/>
      <c r="K273" s="8">
        <f>IF(I273="EUR", H273, IF(AND(H273&lt;&gt;"", J273&lt;&gt;""), H273*J273, ""))</f>
        <v/>
      </c>
      <c r="N273">
        <f>IFERROR(XLOOKUP(B273, Portfolio[ID Kaizen], Portfolio[Département], ""), "")</f>
        <v/>
      </c>
    </row>
    <row r="274">
      <c r="A274" s="4" t="n"/>
      <c r="H274" s="8" t="n"/>
      <c r="J274" s="9" t="n"/>
      <c r="K274" s="8">
        <f>IF(I274="EUR", H274, IF(AND(H274&lt;&gt;"", J274&lt;&gt;""), H274*J274, ""))</f>
        <v/>
      </c>
      <c r="N274">
        <f>IFERROR(XLOOKUP(B274, Portfolio[ID Kaizen], Portfolio[Département], ""), "")</f>
        <v/>
      </c>
    </row>
    <row r="275">
      <c r="A275" s="4" t="n"/>
      <c r="H275" s="8" t="n"/>
      <c r="J275" s="9" t="n"/>
      <c r="K275" s="8">
        <f>IF(I275="EUR", H275, IF(AND(H275&lt;&gt;"", J275&lt;&gt;""), H275*J275, ""))</f>
        <v/>
      </c>
      <c r="N275">
        <f>IFERROR(XLOOKUP(B275, Portfolio[ID Kaizen], Portfolio[Département], ""), "")</f>
        <v/>
      </c>
    </row>
    <row r="276">
      <c r="A276" s="4" t="n"/>
      <c r="H276" s="8" t="n"/>
      <c r="J276" s="9" t="n"/>
      <c r="K276" s="8">
        <f>IF(I276="EUR", H276, IF(AND(H276&lt;&gt;"", J276&lt;&gt;""), H276*J276, ""))</f>
        <v/>
      </c>
      <c r="N276">
        <f>IFERROR(XLOOKUP(B276, Portfolio[ID Kaizen], Portfolio[Département], ""), "")</f>
        <v/>
      </c>
    </row>
    <row r="277">
      <c r="A277" s="4" t="n"/>
      <c r="H277" s="8" t="n"/>
      <c r="J277" s="9" t="n"/>
      <c r="K277" s="8">
        <f>IF(I277="EUR", H277, IF(AND(H277&lt;&gt;"", J277&lt;&gt;""), H277*J277, ""))</f>
        <v/>
      </c>
      <c r="N277">
        <f>IFERROR(XLOOKUP(B277, Portfolio[ID Kaizen], Portfolio[Département], ""), "")</f>
        <v/>
      </c>
    </row>
    <row r="278">
      <c r="A278" s="4" t="n"/>
      <c r="H278" s="8" t="n"/>
      <c r="J278" s="9" t="n"/>
      <c r="K278" s="8">
        <f>IF(I278="EUR", H278, IF(AND(H278&lt;&gt;"", J278&lt;&gt;""), H278*J278, ""))</f>
        <v/>
      </c>
      <c r="N278">
        <f>IFERROR(XLOOKUP(B278, Portfolio[ID Kaizen], Portfolio[Département], ""), "")</f>
        <v/>
      </c>
    </row>
    <row r="279">
      <c r="A279" s="4" t="n"/>
      <c r="H279" s="8" t="n"/>
      <c r="J279" s="9" t="n"/>
      <c r="K279" s="8">
        <f>IF(I279="EUR", H279, IF(AND(H279&lt;&gt;"", J279&lt;&gt;""), H279*J279, ""))</f>
        <v/>
      </c>
      <c r="N279">
        <f>IFERROR(XLOOKUP(B279, Portfolio[ID Kaizen], Portfolio[Département], ""), "")</f>
        <v/>
      </c>
    </row>
    <row r="280">
      <c r="A280" s="4" t="n"/>
      <c r="H280" s="8" t="n"/>
      <c r="J280" s="9" t="n"/>
      <c r="K280" s="8">
        <f>IF(I280="EUR", H280, IF(AND(H280&lt;&gt;"", J280&lt;&gt;""), H280*J280, ""))</f>
        <v/>
      </c>
      <c r="N280">
        <f>IFERROR(XLOOKUP(B280, Portfolio[ID Kaizen], Portfolio[Département], ""), "")</f>
        <v/>
      </c>
    </row>
    <row r="281">
      <c r="A281" s="4" t="n"/>
      <c r="H281" s="8" t="n"/>
      <c r="J281" s="9" t="n"/>
      <c r="K281" s="8">
        <f>IF(I281="EUR", H281, IF(AND(H281&lt;&gt;"", J281&lt;&gt;""), H281*J281, ""))</f>
        <v/>
      </c>
      <c r="N281">
        <f>IFERROR(XLOOKUP(B281, Portfolio[ID Kaizen], Portfolio[Département], ""), "")</f>
        <v/>
      </c>
    </row>
    <row r="282">
      <c r="A282" s="4" t="n"/>
      <c r="H282" s="8" t="n"/>
      <c r="J282" s="9" t="n"/>
      <c r="K282" s="8">
        <f>IF(I282="EUR", H282, IF(AND(H282&lt;&gt;"", J282&lt;&gt;""), H282*J282, ""))</f>
        <v/>
      </c>
      <c r="N282">
        <f>IFERROR(XLOOKUP(B282, Portfolio[ID Kaizen], Portfolio[Département], ""), "")</f>
        <v/>
      </c>
    </row>
    <row r="283">
      <c r="A283" s="4" t="n"/>
      <c r="H283" s="8" t="n"/>
      <c r="J283" s="9" t="n"/>
      <c r="K283" s="8">
        <f>IF(I283="EUR", H283, IF(AND(H283&lt;&gt;"", J283&lt;&gt;""), H283*J283, ""))</f>
        <v/>
      </c>
      <c r="N283">
        <f>IFERROR(XLOOKUP(B283, Portfolio[ID Kaizen], Portfolio[Département], ""), "")</f>
        <v/>
      </c>
    </row>
    <row r="284">
      <c r="A284" s="4" t="n"/>
      <c r="H284" s="8" t="n"/>
      <c r="J284" s="9" t="n"/>
      <c r="K284" s="8">
        <f>IF(I284="EUR", H284, IF(AND(H284&lt;&gt;"", J284&lt;&gt;""), H284*J284, ""))</f>
        <v/>
      </c>
      <c r="N284">
        <f>IFERROR(XLOOKUP(B284, Portfolio[ID Kaizen], Portfolio[Département], ""), "")</f>
        <v/>
      </c>
    </row>
    <row r="285">
      <c r="A285" s="4" t="n"/>
      <c r="H285" s="8" t="n"/>
      <c r="J285" s="9" t="n"/>
      <c r="K285" s="8">
        <f>IF(I285="EUR", H285, IF(AND(H285&lt;&gt;"", J285&lt;&gt;""), H285*J285, ""))</f>
        <v/>
      </c>
      <c r="N285">
        <f>IFERROR(XLOOKUP(B285, Portfolio[ID Kaizen], Portfolio[Département], ""), "")</f>
        <v/>
      </c>
    </row>
    <row r="286">
      <c r="A286" s="4" t="n"/>
      <c r="H286" s="8" t="n"/>
      <c r="J286" s="9" t="n"/>
      <c r="K286" s="8">
        <f>IF(I286="EUR", H286, IF(AND(H286&lt;&gt;"", J286&lt;&gt;""), H286*J286, ""))</f>
        <v/>
      </c>
      <c r="N286">
        <f>IFERROR(XLOOKUP(B286, Portfolio[ID Kaizen], Portfolio[Département], ""), "")</f>
        <v/>
      </c>
    </row>
    <row r="287">
      <c r="A287" s="4" t="n"/>
      <c r="H287" s="8" t="n"/>
      <c r="J287" s="9" t="n"/>
      <c r="K287" s="8">
        <f>IF(I287="EUR", H287, IF(AND(H287&lt;&gt;"", J287&lt;&gt;""), H287*J287, ""))</f>
        <v/>
      </c>
      <c r="N287">
        <f>IFERROR(XLOOKUP(B287, Portfolio[ID Kaizen], Portfolio[Département], ""), "")</f>
        <v/>
      </c>
    </row>
    <row r="288">
      <c r="A288" s="4" t="n"/>
      <c r="H288" s="8" t="n"/>
      <c r="J288" s="9" t="n"/>
      <c r="K288" s="8">
        <f>IF(I288="EUR", H288, IF(AND(H288&lt;&gt;"", J288&lt;&gt;""), H288*J288, ""))</f>
        <v/>
      </c>
      <c r="N288">
        <f>IFERROR(XLOOKUP(B288, Portfolio[ID Kaizen], Portfolio[Département], ""), "")</f>
        <v/>
      </c>
    </row>
    <row r="289">
      <c r="A289" s="4" t="n"/>
      <c r="H289" s="8" t="n"/>
      <c r="J289" s="9" t="n"/>
      <c r="K289" s="8">
        <f>IF(I289="EUR", H289, IF(AND(H289&lt;&gt;"", J289&lt;&gt;""), H289*J289, ""))</f>
        <v/>
      </c>
      <c r="N289">
        <f>IFERROR(XLOOKUP(B289, Portfolio[ID Kaizen], Portfolio[Département], ""), "")</f>
        <v/>
      </c>
    </row>
    <row r="290">
      <c r="A290" s="4" t="n"/>
      <c r="H290" s="8" t="n"/>
      <c r="J290" s="9" t="n"/>
      <c r="K290" s="8">
        <f>IF(I290="EUR", H290, IF(AND(H290&lt;&gt;"", J290&lt;&gt;""), H290*J290, ""))</f>
        <v/>
      </c>
      <c r="N290">
        <f>IFERROR(XLOOKUP(B290, Portfolio[ID Kaizen], Portfolio[Département], ""), "")</f>
        <v/>
      </c>
    </row>
    <row r="291">
      <c r="A291" s="4" t="n"/>
      <c r="H291" s="8" t="n"/>
      <c r="J291" s="9" t="n"/>
      <c r="K291" s="8">
        <f>IF(I291="EUR", H291, IF(AND(H291&lt;&gt;"", J291&lt;&gt;""), H291*J291, ""))</f>
        <v/>
      </c>
      <c r="N291">
        <f>IFERROR(XLOOKUP(B291, Portfolio[ID Kaizen], Portfolio[Département], ""), "")</f>
        <v/>
      </c>
    </row>
    <row r="292">
      <c r="A292" s="4" t="n"/>
      <c r="H292" s="8" t="n"/>
      <c r="J292" s="9" t="n"/>
      <c r="K292" s="8">
        <f>IF(I292="EUR", H292, IF(AND(H292&lt;&gt;"", J292&lt;&gt;""), H292*J292, ""))</f>
        <v/>
      </c>
      <c r="N292">
        <f>IFERROR(XLOOKUP(B292, Portfolio[ID Kaizen], Portfolio[Département], ""), "")</f>
        <v/>
      </c>
    </row>
    <row r="293">
      <c r="A293" s="4" t="n"/>
      <c r="H293" s="8" t="n"/>
      <c r="J293" s="9" t="n"/>
      <c r="K293" s="8">
        <f>IF(I293="EUR", H293, IF(AND(H293&lt;&gt;"", J293&lt;&gt;""), H293*J293, ""))</f>
        <v/>
      </c>
      <c r="N293">
        <f>IFERROR(XLOOKUP(B293, Portfolio[ID Kaizen], Portfolio[Département], ""), "")</f>
        <v/>
      </c>
    </row>
    <row r="294">
      <c r="A294" s="4" t="n"/>
      <c r="H294" s="8" t="n"/>
      <c r="J294" s="9" t="n"/>
      <c r="K294" s="8">
        <f>IF(I294="EUR", H294, IF(AND(H294&lt;&gt;"", J294&lt;&gt;""), H294*J294, ""))</f>
        <v/>
      </c>
      <c r="N294">
        <f>IFERROR(XLOOKUP(B294, Portfolio[ID Kaizen], Portfolio[Département], ""), "")</f>
        <v/>
      </c>
    </row>
    <row r="295">
      <c r="A295" s="4" t="n"/>
      <c r="H295" s="8" t="n"/>
      <c r="J295" s="9" t="n"/>
      <c r="K295" s="8">
        <f>IF(I295="EUR", H295, IF(AND(H295&lt;&gt;"", J295&lt;&gt;""), H295*J295, ""))</f>
        <v/>
      </c>
      <c r="N295">
        <f>IFERROR(XLOOKUP(B295, Portfolio[ID Kaizen], Portfolio[Département], ""), "")</f>
        <v/>
      </c>
    </row>
    <row r="296">
      <c r="A296" s="4" t="n"/>
      <c r="H296" s="8" t="n"/>
      <c r="J296" s="9" t="n"/>
      <c r="K296" s="8">
        <f>IF(I296="EUR", H296, IF(AND(H296&lt;&gt;"", J296&lt;&gt;""), H296*J296, ""))</f>
        <v/>
      </c>
      <c r="N296">
        <f>IFERROR(XLOOKUP(B296, Portfolio[ID Kaizen], Portfolio[Département], ""), "")</f>
        <v/>
      </c>
    </row>
    <row r="297">
      <c r="A297" s="4" t="n"/>
      <c r="H297" s="8" t="n"/>
      <c r="J297" s="9" t="n"/>
      <c r="K297" s="8">
        <f>IF(I297="EUR", H297, IF(AND(H297&lt;&gt;"", J297&lt;&gt;""), H297*J297, ""))</f>
        <v/>
      </c>
      <c r="N297">
        <f>IFERROR(XLOOKUP(B297, Portfolio[ID Kaizen], Portfolio[Département], ""), "")</f>
        <v/>
      </c>
    </row>
    <row r="298">
      <c r="A298" s="4" t="n"/>
      <c r="H298" s="8" t="n"/>
      <c r="J298" s="9" t="n"/>
      <c r="K298" s="8">
        <f>IF(I298="EUR", H298, IF(AND(H298&lt;&gt;"", J298&lt;&gt;""), H298*J298, ""))</f>
        <v/>
      </c>
      <c r="N298">
        <f>IFERROR(XLOOKUP(B298, Portfolio[ID Kaizen], Portfolio[Département], ""), "")</f>
        <v/>
      </c>
    </row>
    <row r="299">
      <c r="A299" s="4" t="n"/>
      <c r="H299" s="8" t="n"/>
      <c r="J299" s="9" t="n"/>
      <c r="K299" s="8">
        <f>IF(I299="EUR", H299, IF(AND(H299&lt;&gt;"", J299&lt;&gt;""), H299*J299, ""))</f>
        <v/>
      </c>
      <c r="N299">
        <f>IFERROR(XLOOKUP(B299, Portfolio[ID Kaizen], Portfolio[Département], ""), "")</f>
        <v/>
      </c>
    </row>
    <row r="300">
      <c r="A300" s="4" t="n"/>
      <c r="H300" s="8" t="n"/>
      <c r="J300" s="9" t="n"/>
      <c r="K300" s="8">
        <f>IF(I300="EUR", H300, IF(AND(H300&lt;&gt;"", J300&lt;&gt;""), H300*J300, ""))</f>
        <v/>
      </c>
      <c r="N300">
        <f>IFERROR(XLOOKUP(B300, Portfolio[ID Kaizen], Portfolio[Département], ""), "")</f>
        <v/>
      </c>
    </row>
    <row r="301">
      <c r="A301" s="4" t="n"/>
      <c r="H301" s="8" t="n"/>
      <c r="J301" s="9" t="n"/>
      <c r="K301" s="8">
        <f>IF(I301="EUR", H301, IF(AND(H301&lt;&gt;"", J301&lt;&gt;""), H301*J301, ""))</f>
        <v/>
      </c>
      <c r="N301">
        <f>IFERROR(XLOOKUP(B301, Portfolio[ID Kaizen], Portfolio[Département], ""), "")</f>
        <v/>
      </c>
    </row>
    <row r="302">
      <c r="A302" s="4" t="n"/>
      <c r="H302" s="8" t="n"/>
      <c r="J302" s="9" t="n"/>
      <c r="K302" s="8">
        <f>IF(I302="EUR", H302, IF(AND(H302&lt;&gt;"", J302&lt;&gt;""), H302*J302, ""))</f>
        <v/>
      </c>
      <c r="N302">
        <f>IFERROR(XLOOKUP(B302, Portfolio[ID Kaizen], Portfolio[Département], ""), "")</f>
        <v/>
      </c>
    </row>
    <row r="303">
      <c r="A303" s="4" t="n"/>
      <c r="H303" s="8" t="n"/>
      <c r="J303" s="9" t="n"/>
      <c r="K303" s="8">
        <f>IF(I303="EUR", H303, IF(AND(H303&lt;&gt;"", J303&lt;&gt;""), H303*J303, ""))</f>
        <v/>
      </c>
      <c r="N303">
        <f>IFERROR(XLOOKUP(B303, Portfolio[ID Kaizen], Portfolio[Département], ""), "")</f>
        <v/>
      </c>
    </row>
    <row r="304">
      <c r="A304" s="4" t="n"/>
      <c r="H304" s="8" t="n"/>
      <c r="J304" s="9" t="n"/>
      <c r="K304" s="8">
        <f>IF(I304="EUR", H304, IF(AND(H304&lt;&gt;"", J304&lt;&gt;""), H304*J304, ""))</f>
        <v/>
      </c>
      <c r="N304">
        <f>IFERROR(XLOOKUP(B304, Portfolio[ID Kaizen], Portfolio[Département], ""), "")</f>
        <v/>
      </c>
    </row>
    <row r="305">
      <c r="A305" s="4" t="n"/>
      <c r="H305" s="8" t="n"/>
      <c r="J305" s="9" t="n"/>
      <c r="K305" s="8">
        <f>IF(I305="EUR", H305, IF(AND(H305&lt;&gt;"", J305&lt;&gt;""), H305*J305, ""))</f>
        <v/>
      </c>
      <c r="N305">
        <f>IFERROR(XLOOKUP(B305, Portfolio[ID Kaizen], Portfolio[Département], ""), "")</f>
        <v/>
      </c>
    </row>
    <row r="306">
      <c r="A306" s="4" t="n"/>
      <c r="H306" s="8" t="n"/>
      <c r="J306" s="9" t="n"/>
      <c r="K306" s="8">
        <f>IF(I306="EUR", H306, IF(AND(H306&lt;&gt;"", J306&lt;&gt;""), H306*J306, ""))</f>
        <v/>
      </c>
      <c r="N306">
        <f>IFERROR(XLOOKUP(B306, Portfolio[ID Kaizen], Portfolio[Département], ""), "")</f>
        <v/>
      </c>
    </row>
    <row r="307">
      <c r="A307" s="4" t="n"/>
      <c r="H307" s="8" t="n"/>
      <c r="J307" s="9" t="n"/>
      <c r="K307" s="8">
        <f>IF(I307="EUR", H307, IF(AND(H307&lt;&gt;"", J307&lt;&gt;""), H307*J307, ""))</f>
        <v/>
      </c>
      <c r="N307">
        <f>IFERROR(XLOOKUP(B307, Portfolio[ID Kaizen], Portfolio[Département], ""), "")</f>
        <v/>
      </c>
    </row>
    <row r="308">
      <c r="A308" s="4" t="n"/>
      <c r="H308" s="8" t="n"/>
      <c r="J308" s="9" t="n"/>
      <c r="K308" s="8">
        <f>IF(I308="EUR", H308, IF(AND(H308&lt;&gt;"", J308&lt;&gt;""), H308*J308, ""))</f>
        <v/>
      </c>
      <c r="N308">
        <f>IFERROR(XLOOKUP(B308, Portfolio[ID Kaizen], Portfolio[Département], ""), "")</f>
        <v/>
      </c>
    </row>
    <row r="309">
      <c r="A309" s="4" t="n"/>
      <c r="H309" s="8" t="n"/>
      <c r="J309" s="9" t="n"/>
      <c r="K309" s="8">
        <f>IF(I309="EUR", H309, IF(AND(H309&lt;&gt;"", J309&lt;&gt;""), H309*J309, ""))</f>
        <v/>
      </c>
      <c r="N309">
        <f>IFERROR(XLOOKUP(B309, Portfolio[ID Kaizen], Portfolio[Département], ""), "")</f>
        <v/>
      </c>
    </row>
    <row r="310">
      <c r="A310" s="4" t="n"/>
      <c r="H310" s="8" t="n"/>
      <c r="J310" s="9" t="n"/>
      <c r="K310" s="8">
        <f>IF(I310="EUR", H310, IF(AND(H310&lt;&gt;"", J310&lt;&gt;""), H310*J310, ""))</f>
        <v/>
      </c>
      <c r="N310">
        <f>IFERROR(XLOOKUP(B310, Portfolio[ID Kaizen], Portfolio[Département], ""), "")</f>
        <v/>
      </c>
    </row>
    <row r="311">
      <c r="A311" s="4" t="n"/>
      <c r="H311" s="8" t="n"/>
      <c r="J311" s="9" t="n"/>
      <c r="K311" s="8">
        <f>IF(I311="EUR", H311, IF(AND(H311&lt;&gt;"", J311&lt;&gt;""), H311*J311, ""))</f>
        <v/>
      </c>
      <c r="N311">
        <f>IFERROR(XLOOKUP(B311, Portfolio[ID Kaizen], Portfolio[Département], ""), "")</f>
        <v/>
      </c>
    </row>
    <row r="312">
      <c r="A312" s="4" t="n"/>
      <c r="H312" s="8" t="n"/>
      <c r="J312" s="9" t="n"/>
      <c r="K312" s="8">
        <f>IF(I312="EUR", H312, IF(AND(H312&lt;&gt;"", J312&lt;&gt;""), H312*J312, ""))</f>
        <v/>
      </c>
      <c r="N312">
        <f>IFERROR(XLOOKUP(B312, Portfolio[ID Kaizen], Portfolio[Département], ""), "")</f>
        <v/>
      </c>
    </row>
    <row r="313">
      <c r="A313" s="4" t="n"/>
      <c r="H313" s="8" t="n"/>
      <c r="J313" s="9" t="n"/>
      <c r="K313" s="8">
        <f>IF(I313="EUR", H313, IF(AND(H313&lt;&gt;"", J313&lt;&gt;""), H313*J313, ""))</f>
        <v/>
      </c>
      <c r="N313">
        <f>IFERROR(XLOOKUP(B313, Portfolio[ID Kaizen], Portfolio[Département], ""), "")</f>
        <v/>
      </c>
    </row>
    <row r="314">
      <c r="A314" s="4" t="n"/>
      <c r="H314" s="8" t="n"/>
      <c r="J314" s="9" t="n"/>
      <c r="K314" s="8">
        <f>IF(I314="EUR", H314, IF(AND(H314&lt;&gt;"", J314&lt;&gt;""), H314*J314, ""))</f>
        <v/>
      </c>
      <c r="N314">
        <f>IFERROR(XLOOKUP(B314, Portfolio[ID Kaizen], Portfolio[Département], ""), "")</f>
        <v/>
      </c>
    </row>
    <row r="315">
      <c r="A315" s="4" t="n"/>
      <c r="H315" s="8" t="n"/>
      <c r="J315" s="9" t="n"/>
      <c r="K315" s="8">
        <f>IF(I315="EUR", H315, IF(AND(H315&lt;&gt;"", J315&lt;&gt;""), H315*J315, ""))</f>
        <v/>
      </c>
      <c r="N315">
        <f>IFERROR(XLOOKUP(B315, Portfolio[ID Kaizen], Portfolio[Département], ""), "")</f>
        <v/>
      </c>
    </row>
    <row r="316">
      <c r="A316" s="4" t="n"/>
      <c r="H316" s="8" t="n"/>
      <c r="J316" s="9" t="n"/>
      <c r="K316" s="8">
        <f>IF(I316="EUR", H316, IF(AND(H316&lt;&gt;"", J316&lt;&gt;""), H316*J316, ""))</f>
        <v/>
      </c>
      <c r="N316">
        <f>IFERROR(XLOOKUP(B316, Portfolio[ID Kaizen], Portfolio[Département], ""), "")</f>
        <v/>
      </c>
    </row>
    <row r="317">
      <c r="A317" s="4" t="n"/>
      <c r="H317" s="8" t="n"/>
      <c r="J317" s="9" t="n"/>
      <c r="K317" s="8">
        <f>IF(I317="EUR", H317, IF(AND(H317&lt;&gt;"", J317&lt;&gt;""), H317*J317, ""))</f>
        <v/>
      </c>
      <c r="N317">
        <f>IFERROR(XLOOKUP(B317, Portfolio[ID Kaizen], Portfolio[Département], ""), "")</f>
        <v/>
      </c>
    </row>
    <row r="318">
      <c r="A318" s="4" t="n"/>
      <c r="H318" s="8" t="n"/>
      <c r="J318" s="9" t="n"/>
      <c r="K318" s="8">
        <f>IF(I318="EUR", H318, IF(AND(H318&lt;&gt;"", J318&lt;&gt;""), H318*J318, ""))</f>
        <v/>
      </c>
      <c r="N318">
        <f>IFERROR(XLOOKUP(B318, Portfolio[ID Kaizen], Portfolio[Département], ""), "")</f>
        <v/>
      </c>
    </row>
    <row r="319">
      <c r="A319" s="4" t="n"/>
      <c r="H319" s="8" t="n"/>
      <c r="J319" s="9" t="n"/>
      <c r="K319" s="8">
        <f>IF(I319="EUR", H319, IF(AND(H319&lt;&gt;"", J319&lt;&gt;""), H319*J319, ""))</f>
        <v/>
      </c>
      <c r="N319">
        <f>IFERROR(XLOOKUP(B319, Portfolio[ID Kaizen], Portfolio[Département], ""), "")</f>
        <v/>
      </c>
    </row>
    <row r="320">
      <c r="A320" s="4" t="n"/>
      <c r="H320" s="8" t="n"/>
      <c r="J320" s="9" t="n"/>
      <c r="K320" s="8">
        <f>IF(I320="EUR", H320, IF(AND(H320&lt;&gt;"", J320&lt;&gt;""), H320*J320, ""))</f>
        <v/>
      </c>
      <c r="N320">
        <f>IFERROR(XLOOKUP(B320, Portfolio[ID Kaizen], Portfolio[Département], ""), "")</f>
        <v/>
      </c>
    </row>
    <row r="321">
      <c r="A321" s="4" t="n"/>
      <c r="H321" s="8" t="n"/>
      <c r="J321" s="9" t="n"/>
      <c r="K321" s="8">
        <f>IF(I321="EUR", H321, IF(AND(H321&lt;&gt;"", J321&lt;&gt;""), H321*J321, ""))</f>
        <v/>
      </c>
      <c r="N321">
        <f>IFERROR(XLOOKUP(B321, Portfolio[ID Kaizen], Portfolio[Département], ""), "")</f>
        <v/>
      </c>
    </row>
    <row r="322">
      <c r="A322" s="4" t="n"/>
      <c r="H322" s="8" t="n"/>
      <c r="J322" s="9" t="n"/>
      <c r="K322" s="8">
        <f>IF(I322="EUR", H322, IF(AND(H322&lt;&gt;"", J322&lt;&gt;""), H322*J322, ""))</f>
        <v/>
      </c>
      <c r="N322">
        <f>IFERROR(XLOOKUP(B322, Portfolio[ID Kaizen], Portfolio[Département], ""), "")</f>
        <v/>
      </c>
    </row>
    <row r="323">
      <c r="A323" s="4" t="n"/>
      <c r="H323" s="8" t="n"/>
      <c r="J323" s="9" t="n"/>
      <c r="K323" s="8">
        <f>IF(I323="EUR", H323, IF(AND(H323&lt;&gt;"", J323&lt;&gt;""), H323*J323, ""))</f>
        <v/>
      </c>
      <c r="N323">
        <f>IFERROR(XLOOKUP(B323, Portfolio[ID Kaizen], Portfolio[Département], ""), "")</f>
        <v/>
      </c>
    </row>
    <row r="324">
      <c r="A324" s="4" t="n"/>
      <c r="H324" s="8" t="n"/>
      <c r="J324" s="9" t="n"/>
      <c r="K324" s="8">
        <f>IF(I324="EUR", H324, IF(AND(H324&lt;&gt;"", J324&lt;&gt;""), H324*J324, ""))</f>
        <v/>
      </c>
      <c r="N324">
        <f>IFERROR(XLOOKUP(B324, Portfolio[ID Kaizen], Portfolio[Département], ""), "")</f>
        <v/>
      </c>
    </row>
    <row r="325">
      <c r="A325" s="4" t="n"/>
      <c r="H325" s="8" t="n"/>
      <c r="J325" s="9" t="n"/>
      <c r="K325" s="8">
        <f>IF(I325="EUR", H325, IF(AND(H325&lt;&gt;"", J325&lt;&gt;""), H325*J325, ""))</f>
        <v/>
      </c>
      <c r="N325">
        <f>IFERROR(XLOOKUP(B325, Portfolio[ID Kaizen], Portfolio[Département], ""), "")</f>
        <v/>
      </c>
    </row>
    <row r="326">
      <c r="A326" s="4" t="n"/>
      <c r="H326" s="8" t="n"/>
      <c r="J326" s="9" t="n"/>
      <c r="K326" s="8">
        <f>IF(I326="EUR", H326, IF(AND(H326&lt;&gt;"", J326&lt;&gt;""), H326*J326, ""))</f>
        <v/>
      </c>
      <c r="N326">
        <f>IFERROR(XLOOKUP(B326, Portfolio[ID Kaizen], Portfolio[Département], ""), "")</f>
        <v/>
      </c>
    </row>
    <row r="327">
      <c r="A327" s="4" t="n"/>
      <c r="H327" s="8" t="n"/>
      <c r="J327" s="9" t="n"/>
      <c r="K327" s="8">
        <f>IF(I327="EUR", H327, IF(AND(H327&lt;&gt;"", J327&lt;&gt;""), H327*J327, ""))</f>
        <v/>
      </c>
      <c r="N327">
        <f>IFERROR(XLOOKUP(B327, Portfolio[ID Kaizen], Portfolio[Département], ""), "")</f>
        <v/>
      </c>
    </row>
    <row r="328">
      <c r="A328" s="4" t="n"/>
      <c r="H328" s="8" t="n"/>
      <c r="J328" s="9" t="n"/>
      <c r="K328" s="8">
        <f>IF(I328="EUR", H328, IF(AND(H328&lt;&gt;"", J328&lt;&gt;""), H328*J328, ""))</f>
        <v/>
      </c>
      <c r="N328">
        <f>IFERROR(XLOOKUP(B328, Portfolio[ID Kaizen], Portfolio[Département], ""), "")</f>
        <v/>
      </c>
    </row>
    <row r="329">
      <c r="A329" s="4" t="n"/>
      <c r="H329" s="8" t="n"/>
      <c r="J329" s="9" t="n"/>
      <c r="K329" s="8">
        <f>IF(I329="EUR", H329, IF(AND(H329&lt;&gt;"", J329&lt;&gt;""), H329*J329, ""))</f>
        <v/>
      </c>
      <c r="N329">
        <f>IFERROR(XLOOKUP(B329, Portfolio[ID Kaizen], Portfolio[Département], ""), "")</f>
        <v/>
      </c>
    </row>
    <row r="330">
      <c r="A330" s="4" t="n"/>
      <c r="H330" s="8" t="n"/>
      <c r="J330" s="9" t="n"/>
      <c r="K330" s="8">
        <f>IF(I330="EUR", H330, IF(AND(H330&lt;&gt;"", J330&lt;&gt;""), H330*J330, ""))</f>
        <v/>
      </c>
      <c r="N330">
        <f>IFERROR(XLOOKUP(B330, Portfolio[ID Kaizen], Portfolio[Département], ""), "")</f>
        <v/>
      </c>
    </row>
    <row r="331">
      <c r="A331" s="4" t="n"/>
      <c r="H331" s="8" t="n"/>
      <c r="J331" s="9" t="n"/>
      <c r="K331" s="8">
        <f>IF(I331="EUR", H331, IF(AND(H331&lt;&gt;"", J331&lt;&gt;""), H331*J331, ""))</f>
        <v/>
      </c>
      <c r="N331">
        <f>IFERROR(XLOOKUP(B331, Portfolio[ID Kaizen], Portfolio[Département], ""), "")</f>
        <v/>
      </c>
    </row>
    <row r="332">
      <c r="A332" s="4" t="n"/>
      <c r="H332" s="8" t="n"/>
      <c r="J332" s="9" t="n"/>
      <c r="K332" s="8">
        <f>IF(I332="EUR", H332, IF(AND(H332&lt;&gt;"", J332&lt;&gt;""), H332*J332, ""))</f>
        <v/>
      </c>
      <c r="N332">
        <f>IFERROR(XLOOKUP(B332, Portfolio[ID Kaizen], Portfolio[Département], ""), "")</f>
        <v/>
      </c>
    </row>
    <row r="333">
      <c r="A333" s="4" t="n"/>
      <c r="H333" s="8" t="n"/>
      <c r="J333" s="9" t="n"/>
      <c r="K333" s="8">
        <f>IF(I333="EUR", H333, IF(AND(H333&lt;&gt;"", J333&lt;&gt;""), H333*J333, ""))</f>
        <v/>
      </c>
      <c r="N333">
        <f>IFERROR(XLOOKUP(B333, Portfolio[ID Kaizen], Portfolio[Département], ""), "")</f>
        <v/>
      </c>
    </row>
    <row r="334">
      <c r="A334" s="4" t="n"/>
      <c r="H334" s="8" t="n"/>
      <c r="J334" s="9" t="n"/>
      <c r="K334" s="8">
        <f>IF(I334="EUR", H334, IF(AND(H334&lt;&gt;"", J334&lt;&gt;""), H334*J334, ""))</f>
        <v/>
      </c>
      <c r="N334">
        <f>IFERROR(XLOOKUP(B334, Portfolio[ID Kaizen], Portfolio[Département], ""), "")</f>
        <v/>
      </c>
    </row>
    <row r="335">
      <c r="A335" s="4" t="n"/>
      <c r="H335" s="8" t="n"/>
      <c r="J335" s="9" t="n"/>
      <c r="K335" s="8">
        <f>IF(I335="EUR", H335, IF(AND(H335&lt;&gt;"", J335&lt;&gt;""), H335*J335, ""))</f>
        <v/>
      </c>
      <c r="N335">
        <f>IFERROR(XLOOKUP(B335, Portfolio[ID Kaizen], Portfolio[Département], ""), "")</f>
        <v/>
      </c>
    </row>
    <row r="336">
      <c r="A336" s="4" t="n"/>
      <c r="H336" s="8" t="n"/>
      <c r="J336" s="9" t="n"/>
      <c r="K336" s="8">
        <f>IF(I336="EUR", H336, IF(AND(H336&lt;&gt;"", J336&lt;&gt;""), H336*J336, ""))</f>
        <v/>
      </c>
      <c r="N336">
        <f>IFERROR(XLOOKUP(B336, Portfolio[ID Kaizen], Portfolio[Département], ""), "")</f>
        <v/>
      </c>
    </row>
    <row r="337">
      <c r="A337" s="4" t="n"/>
      <c r="H337" s="8" t="n"/>
      <c r="J337" s="9" t="n"/>
      <c r="K337" s="8">
        <f>IF(I337="EUR", H337, IF(AND(H337&lt;&gt;"", J337&lt;&gt;""), H337*J337, ""))</f>
        <v/>
      </c>
      <c r="N337">
        <f>IFERROR(XLOOKUP(B337, Portfolio[ID Kaizen], Portfolio[Département], ""), "")</f>
        <v/>
      </c>
    </row>
    <row r="338">
      <c r="A338" s="4" t="n"/>
      <c r="H338" s="8" t="n"/>
      <c r="J338" s="9" t="n"/>
      <c r="K338" s="8">
        <f>IF(I338="EUR", H338, IF(AND(H338&lt;&gt;"", J338&lt;&gt;""), H338*J338, ""))</f>
        <v/>
      </c>
      <c r="N338">
        <f>IFERROR(XLOOKUP(B338, Portfolio[ID Kaizen], Portfolio[Département], ""), "")</f>
        <v/>
      </c>
    </row>
    <row r="339">
      <c r="A339" s="4" t="n"/>
      <c r="H339" s="8" t="n"/>
      <c r="J339" s="9" t="n"/>
      <c r="K339" s="8">
        <f>IF(I339="EUR", H339, IF(AND(H339&lt;&gt;"", J339&lt;&gt;""), H339*J339, ""))</f>
        <v/>
      </c>
      <c r="N339">
        <f>IFERROR(XLOOKUP(B339, Portfolio[ID Kaizen], Portfolio[Département], ""), "")</f>
        <v/>
      </c>
    </row>
    <row r="340">
      <c r="A340" s="4" t="n"/>
      <c r="H340" s="8" t="n"/>
      <c r="J340" s="9" t="n"/>
      <c r="K340" s="8">
        <f>IF(I340="EUR", H340, IF(AND(H340&lt;&gt;"", J340&lt;&gt;""), H340*J340, ""))</f>
        <v/>
      </c>
      <c r="N340">
        <f>IFERROR(XLOOKUP(B340, Portfolio[ID Kaizen], Portfolio[Département], ""), "")</f>
        <v/>
      </c>
    </row>
    <row r="341">
      <c r="A341" s="4" t="n"/>
      <c r="H341" s="8" t="n"/>
      <c r="J341" s="9" t="n"/>
      <c r="K341" s="8">
        <f>IF(I341="EUR", H341, IF(AND(H341&lt;&gt;"", J341&lt;&gt;""), H341*J341, ""))</f>
        <v/>
      </c>
      <c r="N341">
        <f>IFERROR(XLOOKUP(B341, Portfolio[ID Kaizen], Portfolio[Département], ""), "")</f>
        <v/>
      </c>
    </row>
    <row r="342">
      <c r="A342" s="4" t="n"/>
      <c r="H342" s="8" t="n"/>
      <c r="J342" s="9" t="n"/>
      <c r="K342" s="8">
        <f>IF(I342="EUR", H342, IF(AND(H342&lt;&gt;"", J342&lt;&gt;""), H342*J342, ""))</f>
        <v/>
      </c>
      <c r="N342">
        <f>IFERROR(XLOOKUP(B342, Portfolio[ID Kaizen], Portfolio[Département], ""), "")</f>
        <v/>
      </c>
    </row>
    <row r="343">
      <c r="A343" s="4" t="n"/>
      <c r="H343" s="8" t="n"/>
      <c r="J343" s="9" t="n"/>
      <c r="K343" s="8">
        <f>IF(I343="EUR", H343, IF(AND(H343&lt;&gt;"", J343&lt;&gt;""), H343*J343, ""))</f>
        <v/>
      </c>
      <c r="N343">
        <f>IFERROR(XLOOKUP(B343, Portfolio[ID Kaizen], Portfolio[Département], ""), "")</f>
        <v/>
      </c>
    </row>
    <row r="344">
      <c r="A344" s="4" t="n"/>
      <c r="H344" s="8" t="n"/>
      <c r="J344" s="9" t="n"/>
      <c r="K344" s="8">
        <f>IF(I344="EUR", H344, IF(AND(H344&lt;&gt;"", J344&lt;&gt;""), H344*J344, ""))</f>
        <v/>
      </c>
      <c r="N344">
        <f>IFERROR(XLOOKUP(B344, Portfolio[ID Kaizen], Portfolio[Département], ""), "")</f>
        <v/>
      </c>
    </row>
    <row r="345">
      <c r="A345" s="4" t="n"/>
      <c r="H345" s="8" t="n"/>
      <c r="J345" s="9" t="n"/>
      <c r="K345" s="8">
        <f>IF(I345="EUR", H345, IF(AND(H345&lt;&gt;"", J345&lt;&gt;""), H345*J345, ""))</f>
        <v/>
      </c>
      <c r="N345">
        <f>IFERROR(XLOOKUP(B345, Portfolio[ID Kaizen], Portfolio[Département], ""), "")</f>
        <v/>
      </c>
    </row>
    <row r="346">
      <c r="A346" s="4" t="n"/>
      <c r="H346" s="8" t="n"/>
      <c r="J346" s="9" t="n"/>
      <c r="K346" s="8">
        <f>IF(I346="EUR", H346, IF(AND(H346&lt;&gt;"", J346&lt;&gt;""), H346*J346, ""))</f>
        <v/>
      </c>
      <c r="N346">
        <f>IFERROR(XLOOKUP(B346, Portfolio[ID Kaizen], Portfolio[Département], ""), "")</f>
        <v/>
      </c>
    </row>
    <row r="347">
      <c r="A347" s="4" t="n"/>
      <c r="H347" s="8" t="n"/>
      <c r="J347" s="9" t="n"/>
      <c r="K347" s="8">
        <f>IF(I347="EUR", H347, IF(AND(H347&lt;&gt;"", J347&lt;&gt;""), H347*J347, ""))</f>
        <v/>
      </c>
      <c r="N347">
        <f>IFERROR(XLOOKUP(B347, Portfolio[ID Kaizen], Portfolio[Département], ""), "")</f>
        <v/>
      </c>
    </row>
    <row r="348">
      <c r="A348" s="4" t="n"/>
      <c r="H348" s="8" t="n"/>
      <c r="J348" s="9" t="n"/>
      <c r="K348" s="8">
        <f>IF(I348="EUR", H348, IF(AND(H348&lt;&gt;"", J348&lt;&gt;""), H348*J348, ""))</f>
        <v/>
      </c>
      <c r="N348">
        <f>IFERROR(XLOOKUP(B348, Portfolio[ID Kaizen], Portfolio[Département], ""), "")</f>
        <v/>
      </c>
    </row>
    <row r="349">
      <c r="A349" s="4" t="n"/>
      <c r="H349" s="8" t="n"/>
      <c r="J349" s="9" t="n"/>
      <c r="K349" s="8">
        <f>IF(I349="EUR", H349, IF(AND(H349&lt;&gt;"", J349&lt;&gt;""), H349*J349, ""))</f>
        <v/>
      </c>
      <c r="N349">
        <f>IFERROR(XLOOKUP(B349, Portfolio[ID Kaizen], Portfolio[Département], ""), "")</f>
        <v/>
      </c>
    </row>
    <row r="350">
      <c r="A350" s="4" t="n"/>
      <c r="H350" s="8" t="n"/>
      <c r="J350" s="9" t="n"/>
      <c r="K350" s="8">
        <f>IF(I350="EUR", H350, IF(AND(H350&lt;&gt;"", J350&lt;&gt;""), H350*J350, ""))</f>
        <v/>
      </c>
      <c r="N350">
        <f>IFERROR(XLOOKUP(B350, Portfolio[ID Kaizen], Portfolio[Département], ""), "")</f>
        <v/>
      </c>
    </row>
    <row r="351">
      <c r="A351" s="4" t="n"/>
      <c r="H351" s="8" t="n"/>
      <c r="J351" s="9" t="n"/>
      <c r="K351" s="8">
        <f>IF(I351="EUR", H351, IF(AND(H351&lt;&gt;"", J351&lt;&gt;""), H351*J351, ""))</f>
        <v/>
      </c>
      <c r="N351">
        <f>IFERROR(XLOOKUP(B351, Portfolio[ID Kaizen], Portfolio[Département], ""), "")</f>
        <v/>
      </c>
    </row>
    <row r="352">
      <c r="A352" s="4" t="n"/>
      <c r="H352" s="8" t="n"/>
      <c r="J352" s="9" t="n"/>
      <c r="K352" s="8">
        <f>IF(I352="EUR", H352, IF(AND(H352&lt;&gt;"", J352&lt;&gt;""), H352*J352, ""))</f>
        <v/>
      </c>
      <c r="N352">
        <f>IFERROR(XLOOKUP(B352, Portfolio[ID Kaizen], Portfolio[Département], ""), "")</f>
        <v/>
      </c>
    </row>
    <row r="353">
      <c r="A353" s="4" t="n"/>
      <c r="H353" s="8" t="n"/>
      <c r="J353" s="9" t="n"/>
      <c r="K353" s="8">
        <f>IF(I353="EUR", H353, IF(AND(H353&lt;&gt;"", J353&lt;&gt;""), H353*J353, ""))</f>
        <v/>
      </c>
      <c r="N353">
        <f>IFERROR(XLOOKUP(B353, Portfolio[ID Kaizen], Portfolio[Département], ""), "")</f>
        <v/>
      </c>
    </row>
    <row r="354">
      <c r="A354" s="4" t="n"/>
      <c r="H354" s="8" t="n"/>
      <c r="J354" s="9" t="n"/>
      <c r="K354" s="8">
        <f>IF(I354="EUR", H354, IF(AND(H354&lt;&gt;"", J354&lt;&gt;""), H354*J354, ""))</f>
        <v/>
      </c>
      <c r="N354">
        <f>IFERROR(XLOOKUP(B354, Portfolio[ID Kaizen], Portfolio[Département], ""), "")</f>
        <v/>
      </c>
    </row>
    <row r="355">
      <c r="A355" s="4" t="n"/>
      <c r="H355" s="8" t="n"/>
      <c r="J355" s="9" t="n"/>
      <c r="K355" s="8">
        <f>IF(I355="EUR", H355, IF(AND(H355&lt;&gt;"", J355&lt;&gt;""), H355*J355, ""))</f>
        <v/>
      </c>
      <c r="N355">
        <f>IFERROR(XLOOKUP(B355, Portfolio[ID Kaizen], Portfolio[Département], ""), "")</f>
        <v/>
      </c>
    </row>
    <row r="356">
      <c r="A356" s="4" t="n"/>
      <c r="H356" s="8" t="n"/>
      <c r="J356" s="9" t="n"/>
      <c r="K356" s="8">
        <f>IF(I356="EUR", H356, IF(AND(H356&lt;&gt;"", J356&lt;&gt;""), H356*J356, ""))</f>
        <v/>
      </c>
      <c r="N356">
        <f>IFERROR(XLOOKUP(B356, Portfolio[ID Kaizen], Portfolio[Département], ""), "")</f>
        <v/>
      </c>
    </row>
    <row r="357">
      <c r="A357" s="4" t="n"/>
      <c r="H357" s="8" t="n"/>
      <c r="J357" s="9" t="n"/>
      <c r="K357" s="8">
        <f>IF(I357="EUR", H357, IF(AND(H357&lt;&gt;"", J357&lt;&gt;""), H357*J357, ""))</f>
        <v/>
      </c>
      <c r="N357">
        <f>IFERROR(XLOOKUP(B357, Portfolio[ID Kaizen], Portfolio[Département], ""), "")</f>
        <v/>
      </c>
    </row>
    <row r="358">
      <c r="A358" s="4" t="n"/>
      <c r="H358" s="8" t="n"/>
      <c r="J358" s="9" t="n"/>
      <c r="K358" s="8">
        <f>IF(I358="EUR", H358, IF(AND(H358&lt;&gt;"", J358&lt;&gt;""), H358*J358, ""))</f>
        <v/>
      </c>
      <c r="N358">
        <f>IFERROR(XLOOKUP(B358, Portfolio[ID Kaizen], Portfolio[Département], ""), "")</f>
        <v/>
      </c>
    </row>
    <row r="359">
      <c r="A359" s="4" t="n"/>
      <c r="H359" s="8" t="n"/>
      <c r="J359" s="9" t="n"/>
      <c r="K359" s="8">
        <f>IF(I359="EUR", H359, IF(AND(H359&lt;&gt;"", J359&lt;&gt;""), H359*J359, ""))</f>
        <v/>
      </c>
      <c r="N359">
        <f>IFERROR(XLOOKUP(B359, Portfolio[ID Kaizen], Portfolio[Département], ""), "")</f>
        <v/>
      </c>
    </row>
    <row r="360">
      <c r="A360" s="4" t="n"/>
      <c r="H360" s="8" t="n"/>
      <c r="J360" s="9" t="n"/>
      <c r="K360" s="8">
        <f>IF(I360="EUR", H360, IF(AND(H360&lt;&gt;"", J360&lt;&gt;""), H360*J360, ""))</f>
        <v/>
      </c>
      <c r="N360">
        <f>IFERROR(XLOOKUP(B360, Portfolio[ID Kaizen], Portfolio[Département], ""), "")</f>
        <v/>
      </c>
    </row>
    <row r="361">
      <c r="A361" s="4" t="n"/>
      <c r="H361" s="8" t="n"/>
      <c r="J361" s="9" t="n"/>
      <c r="K361" s="8">
        <f>IF(I361="EUR", H361, IF(AND(H361&lt;&gt;"", J361&lt;&gt;""), H361*J361, ""))</f>
        <v/>
      </c>
      <c r="N361">
        <f>IFERROR(XLOOKUP(B361, Portfolio[ID Kaizen], Portfolio[Département], ""), "")</f>
        <v/>
      </c>
    </row>
    <row r="362">
      <c r="A362" s="4" t="n"/>
      <c r="H362" s="8" t="n"/>
      <c r="J362" s="9" t="n"/>
      <c r="K362" s="8">
        <f>IF(I362="EUR", H362, IF(AND(H362&lt;&gt;"", J362&lt;&gt;""), H362*J362, ""))</f>
        <v/>
      </c>
      <c r="N362">
        <f>IFERROR(XLOOKUP(B362, Portfolio[ID Kaizen], Portfolio[Département], ""), "")</f>
        <v/>
      </c>
    </row>
    <row r="363">
      <c r="A363" s="4" t="n"/>
      <c r="H363" s="8" t="n"/>
      <c r="J363" s="9" t="n"/>
      <c r="K363" s="8">
        <f>IF(I363="EUR", H363, IF(AND(H363&lt;&gt;"", J363&lt;&gt;""), H363*J363, ""))</f>
        <v/>
      </c>
      <c r="N363">
        <f>IFERROR(XLOOKUP(B363, Portfolio[ID Kaizen], Portfolio[Département], ""), "")</f>
        <v/>
      </c>
    </row>
    <row r="364">
      <c r="A364" s="4" t="n"/>
      <c r="H364" s="8" t="n"/>
      <c r="J364" s="9" t="n"/>
      <c r="K364" s="8">
        <f>IF(I364="EUR", H364, IF(AND(H364&lt;&gt;"", J364&lt;&gt;""), H364*J364, ""))</f>
        <v/>
      </c>
      <c r="N364">
        <f>IFERROR(XLOOKUP(B364, Portfolio[ID Kaizen], Portfolio[Département], ""), "")</f>
        <v/>
      </c>
    </row>
    <row r="365">
      <c r="A365" s="4" t="n"/>
      <c r="H365" s="8" t="n"/>
      <c r="J365" s="9" t="n"/>
      <c r="K365" s="8">
        <f>IF(I365="EUR", H365, IF(AND(H365&lt;&gt;"", J365&lt;&gt;""), H365*J365, ""))</f>
        <v/>
      </c>
      <c r="N365">
        <f>IFERROR(XLOOKUP(B365, Portfolio[ID Kaizen], Portfolio[Département], ""), "")</f>
        <v/>
      </c>
    </row>
    <row r="366">
      <c r="A366" s="4" t="n"/>
      <c r="H366" s="8" t="n"/>
      <c r="J366" s="9" t="n"/>
      <c r="K366" s="8">
        <f>IF(I366="EUR", H366, IF(AND(H366&lt;&gt;"", J366&lt;&gt;""), H366*J366, ""))</f>
        <v/>
      </c>
      <c r="N366">
        <f>IFERROR(XLOOKUP(B366, Portfolio[ID Kaizen], Portfolio[Département], ""), "")</f>
        <v/>
      </c>
    </row>
    <row r="367">
      <c r="A367" s="4" t="n"/>
      <c r="H367" s="8" t="n"/>
      <c r="J367" s="9" t="n"/>
      <c r="K367" s="8">
        <f>IF(I367="EUR", H367, IF(AND(H367&lt;&gt;"", J367&lt;&gt;""), H367*J367, ""))</f>
        <v/>
      </c>
      <c r="N367">
        <f>IFERROR(XLOOKUP(B367, Portfolio[ID Kaizen], Portfolio[Département], ""), "")</f>
        <v/>
      </c>
    </row>
    <row r="368">
      <c r="A368" s="4" t="n"/>
      <c r="H368" s="8" t="n"/>
      <c r="J368" s="9" t="n"/>
      <c r="K368" s="8">
        <f>IF(I368="EUR", H368, IF(AND(H368&lt;&gt;"", J368&lt;&gt;""), H368*J368, ""))</f>
        <v/>
      </c>
      <c r="N368">
        <f>IFERROR(XLOOKUP(B368, Portfolio[ID Kaizen], Portfolio[Département], ""), "")</f>
        <v/>
      </c>
    </row>
    <row r="369">
      <c r="A369" s="4" t="n"/>
      <c r="H369" s="8" t="n"/>
      <c r="J369" s="9" t="n"/>
      <c r="K369" s="8">
        <f>IF(I369="EUR", H369, IF(AND(H369&lt;&gt;"", J369&lt;&gt;""), H369*J369, ""))</f>
        <v/>
      </c>
      <c r="N369">
        <f>IFERROR(XLOOKUP(B369, Portfolio[ID Kaizen], Portfolio[Département], ""), "")</f>
        <v/>
      </c>
    </row>
    <row r="370">
      <c r="A370" s="4" t="n"/>
      <c r="H370" s="8" t="n"/>
      <c r="J370" s="9" t="n"/>
      <c r="K370" s="8">
        <f>IF(I370="EUR", H370, IF(AND(H370&lt;&gt;"", J370&lt;&gt;""), H370*J370, ""))</f>
        <v/>
      </c>
      <c r="N370">
        <f>IFERROR(XLOOKUP(B370, Portfolio[ID Kaizen], Portfolio[Département], ""), "")</f>
        <v/>
      </c>
    </row>
    <row r="371">
      <c r="A371" s="4" t="n"/>
      <c r="H371" s="8" t="n"/>
      <c r="J371" s="9" t="n"/>
      <c r="K371" s="8">
        <f>IF(I371="EUR", H371, IF(AND(H371&lt;&gt;"", J371&lt;&gt;""), H371*J371, ""))</f>
        <v/>
      </c>
      <c r="N371">
        <f>IFERROR(XLOOKUP(B371, Portfolio[ID Kaizen], Portfolio[Département], ""), "")</f>
        <v/>
      </c>
    </row>
    <row r="372">
      <c r="A372" s="4" t="n"/>
      <c r="H372" s="8" t="n"/>
      <c r="J372" s="9" t="n"/>
      <c r="K372" s="8">
        <f>IF(I372="EUR", H372, IF(AND(H372&lt;&gt;"", J372&lt;&gt;""), H372*J372, ""))</f>
        <v/>
      </c>
      <c r="N372">
        <f>IFERROR(XLOOKUP(B372, Portfolio[ID Kaizen], Portfolio[Département], ""), "")</f>
        <v/>
      </c>
    </row>
    <row r="373">
      <c r="A373" s="4" t="n"/>
      <c r="H373" s="8" t="n"/>
      <c r="J373" s="9" t="n"/>
      <c r="K373" s="8">
        <f>IF(I373="EUR", H373, IF(AND(H373&lt;&gt;"", J373&lt;&gt;""), H373*J373, ""))</f>
        <v/>
      </c>
      <c r="N373">
        <f>IFERROR(XLOOKUP(B373, Portfolio[ID Kaizen], Portfolio[Département], ""), "")</f>
        <v/>
      </c>
    </row>
    <row r="374">
      <c r="A374" s="4" t="n"/>
      <c r="H374" s="8" t="n"/>
      <c r="J374" s="9" t="n"/>
      <c r="K374" s="8">
        <f>IF(I374="EUR", H374, IF(AND(H374&lt;&gt;"", J374&lt;&gt;""), H374*J374, ""))</f>
        <v/>
      </c>
      <c r="N374">
        <f>IFERROR(XLOOKUP(B374, Portfolio[ID Kaizen], Portfolio[Département], ""), "")</f>
        <v/>
      </c>
    </row>
    <row r="375">
      <c r="A375" s="4" t="n"/>
      <c r="H375" s="8" t="n"/>
      <c r="J375" s="9" t="n"/>
      <c r="K375" s="8">
        <f>IF(I375="EUR", H375, IF(AND(H375&lt;&gt;"", J375&lt;&gt;""), H375*J375, ""))</f>
        <v/>
      </c>
      <c r="N375">
        <f>IFERROR(XLOOKUP(B375, Portfolio[ID Kaizen], Portfolio[Département], ""), "")</f>
        <v/>
      </c>
    </row>
    <row r="376">
      <c r="A376" s="4" t="n"/>
      <c r="H376" s="8" t="n"/>
      <c r="J376" s="9" t="n"/>
      <c r="K376" s="8">
        <f>IF(I376="EUR", H376, IF(AND(H376&lt;&gt;"", J376&lt;&gt;""), H376*J376, ""))</f>
        <v/>
      </c>
      <c r="N376">
        <f>IFERROR(XLOOKUP(B376, Portfolio[ID Kaizen], Portfolio[Département], ""), "")</f>
        <v/>
      </c>
    </row>
    <row r="377">
      <c r="A377" s="4" t="n"/>
      <c r="H377" s="8" t="n"/>
      <c r="J377" s="9" t="n"/>
      <c r="K377" s="8">
        <f>IF(I377="EUR", H377, IF(AND(H377&lt;&gt;"", J377&lt;&gt;""), H377*J377, ""))</f>
        <v/>
      </c>
      <c r="N377">
        <f>IFERROR(XLOOKUP(B377, Portfolio[ID Kaizen], Portfolio[Département], ""), "")</f>
        <v/>
      </c>
    </row>
    <row r="378">
      <c r="A378" s="4" t="n"/>
      <c r="H378" s="8" t="n"/>
      <c r="J378" s="9" t="n"/>
      <c r="K378" s="8">
        <f>IF(I378="EUR", H378, IF(AND(H378&lt;&gt;"", J378&lt;&gt;""), H378*J378, ""))</f>
        <v/>
      </c>
      <c r="N378">
        <f>IFERROR(XLOOKUP(B378, Portfolio[ID Kaizen], Portfolio[Département], ""), "")</f>
        <v/>
      </c>
    </row>
    <row r="379">
      <c r="A379" s="4" t="n"/>
      <c r="H379" s="8" t="n"/>
      <c r="J379" s="9" t="n"/>
      <c r="K379" s="8">
        <f>IF(I379="EUR", H379, IF(AND(H379&lt;&gt;"", J379&lt;&gt;""), H379*J379, ""))</f>
        <v/>
      </c>
      <c r="N379">
        <f>IFERROR(XLOOKUP(B379, Portfolio[ID Kaizen], Portfolio[Département], ""), "")</f>
        <v/>
      </c>
    </row>
    <row r="380">
      <c r="A380" s="4" t="n"/>
      <c r="H380" s="8" t="n"/>
      <c r="J380" s="9" t="n"/>
      <c r="K380" s="8">
        <f>IF(I380="EUR", H380, IF(AND(H380&lt;&gt;"", J380&lt;&gt;""), H380*J380, ""))</f>
        <v/>
      </c>
      <c r="N380">
        <f>IFERROR(XLOOKUP(B380, Portfolio[ID Kaizen], Portfolio[Département], ""), "")</f>
        <v/>
      </c>
    </row>
    <row r="381">
      <c r="A381" s="4" t="n"/>
      <c r="H381" s="8" t="n"/>
      <c r="J381" s="9" t="n"/>
      <c r="K381" s="8">
        <f>IF(I381="EUR", H381, IF(AND(H381&lt;&gt;"", J381&lt;&gt;""), H381*J381, ""))</f>
        <v/>
      </c>
      <c r="N381">
        <f>IFERROR(XLOOKUP(B381, Portfolio[ID Kaizen], Portfolio[Département], ""), "")</f>
        <v/>
      </c>
    </row>
    <row r="382">
      <c r="A382" s="4" t="n"/>
      <c r="H382" s="8" t="n"/>
      <c r="J382" s="9" t="n"/>
      <c r="K382" s="8">
        <f>IF(I382="EUR", H382, IF(AND(H382&lt;&gt;"", J382&lt;&gt;""), H382*J382, ""))</f>
        <v/>
      </c>
      <c r="N382">
        <f>IFERROR(XLOOKUP(B382, Portfolio[ID Kaizen], Portfolio[Département], ""), "")</f>
        <v/>
      </c>
    </row>
    <row r="383">
      <c r="A383" s="4" t="n"/>
      <c r="H383" s="8" t="n"/>
      <c r="J383" s="9" t="n"/>
      <c r="K383" s="8">
        <f>IF(I383="EUR", H383, IF(AND(H383&lt;&gt;"", J383&lt;&gt;""), H383*J383, ""))</f>
        <v/>
      </c>
      <c r="N383">
        <f>IFERROR(XLOOKUP(B383, Portfolio[ID Kaizen], Portfolio[Département], ""), "")</f>
        <v/>
      </c>
    </row>
    <row r="384">
      <c r="A384" s="4" t="n"/>
      <c r="H384" s="8" t="n"/>
      <c r="J384" s="9" t="n"/>
      <c r="K384" s="8">
        <f>IF(I384="EUR", H384, IF(AND(H384&lt;&gt;"", J384&lt;&gt;""), H384*J384, ""))</f>
        <v/>
      </c>
      <c r="N384">
        <f>IFERROR(XLOOKUP(B384, Portfolio[ID Kaizen], Portfolio[Département], ""), "")</f>
        <v/>
      </c>
    </row>
    <row r="385">
      <c r="A385" s="4" t="n"/>
      <c r="H385" s="8" t="n"/>
      <c r="J385" s="9" t="n"/>
      <c r="K385" s="8">
        <f>IF(I385="EUR", H385, IF(AND(H385&lt;&gt;"", J385&lt;&gt;""), H385*J385, ""))</f>
        <v/>
      </c>
      <c r="N385">
        <f>IFERROR(XLOOKUP(B385, Portfolio[ID Kaizen], Portfolio[Département], ""), "")</f>
        <v/>
      </c>
    </row>
    <row r="386">
      <c r="A386" s="4" t="n"/>
      <c r="H386" s="8" t="n"/>
      <c r="J386" s="9" t="n"/>
      <c r="K386" s="8">
        <f>IF(I386="EUR", H386, IF(AND(H386&lt;&gt;"", J386&lt;&gt;""), H386*J386, ""))</f>
        <v/>
      </c>
      <c r="N386">
        <f>IFERROR(XLOOKUP(B386, Portfolio[ID Kaizen], Portfolio[Département], ""), "")</f>
        <v/>
      </c>
    </row>
    <row r="387">
      <c r="A387" s="4" t="n"/>
      <c r="H387" s="8" t="n"/>
      <c r="J387" s="9" t="n"/>
      <c r="K387" s="8">
        <f>IF(I387="EUR", H387, IF(AND(H387&lt;&gt;"", J387&lt;&gt;""), H387*J387, ""))</f>
        <v/>
      </c>
      <c r="N387">
        <f>IFERROR(XLOOKUP(B387, Portfolio[ID Kaizen], Portfolio[Département], ""), "")</f>
        <v/>
      </c>
    </row>
    <row r="388">
      <c r="A388" s="4" t="n"/>
      <c r="H388" s="8" t="n"/>
      <c r="J388" s="9" t="n"/>
      <c r="K388" s="8">
        <f>IF(I388="EUR", H388, IF(AND(H388&lt;&gt;"", J388&lt;&gt;""), H388*J388, ""))</f>
        <v/>
      </c>
      <c r="N388">
        <f>IFERROR(XLOOKUP(B388, Portfolio[ID Kaizen], Portfolio[Département], ""), "")</f>
        <v/>
      </c>
    </row>
    <row r="389">
      <c r="A389" s="4" t="n"/>
      <c r="H389" s="8" t="n"/>
      <c r="J389" s="9" t="n"/>
      <c r="K389" s="8">
        <f>IF(I389="EUR", H389, IF(AND(H389&lt;&gt;"", J389&lt;&gt;""), H389*J389, ""))</f>
        <v/>
      </c>
      <c r="N389">
        <f>IFERROR(XLOOKUP(B389, Portfolio[ID Kaizen], Portfolio[Département], ""), "")</f>
        <v/>
      </c>
    </row>
    <row r="390">
      <c r="A390" s="4" t="n"/>
      <c r="H390" s="8" t="n"/>
      <c r="J390" s="9" t="n"/>
      <c r="K390" s="8">
        <f>IF(I390="EUR", H390, IF(AND(H390&lt;&gt;"", J390&lt;&gt;""), H390*J390, ""))</f>
        <v/>
      </c>
      <c r="N390">
        <f>IFERROR(XLOOKUP(B390, Portfolio[ID Kaizen], Portfolio[Département], ""), "")</f>
        <v/>
      </c>
    </row>
    <row r="391">
      <c r="A391" s="4" t="n"/>
      <c r="H391" s="8" t="n"/>
      <c r="J391" s="9" t="n"/>
      <c r="K391" s="8">
        <f>IF(I391="EUR", H391, IF(AND(H391&lt;&gt;"", J391&lt;&gt;""), H391*J391, ""))</f>
        <v/>
      </c>
      <c r="N391">
        <f>IFERROR(XLOOKUP(B391, Portfolio[ID Kaizen], Portfolio[Département], ""), "")</f>
        <v/>
      </c>
    </row>
    <row r="392">
      <c r="A392" s="4" t="n"/>
      <c r="H392" s="8" t="n"/>
      <c r="J392" s="9" t="n"/>
      <c r="K392" s="8">
        <f>IF(I392="EUR", H392, IF(AND(H392&lt;&gt;"", J392&lt;&gt;""), H392*J392, ""))</f>
        <v/>
      </c>
      <c r="N392">
        <f>IFERROR(XLOOKUP(B392, Portfolio[ID Kaizen], Portfolio[Département], ""), "")</f>
        <v/>
      </c>
    </row>
    <row r="393">
      <c r="A393" s="4" t="n"/>
      <c r="H393" s="8" t="n"/>
      <c r="J393" s="9" t="n"/>
      <c r="K393" s="8">
        <f>IF(I393="EUR", H393, IF(AND(H393&lt;&gt;"", J393&lt;&gt;""), H393*J393, ""))</f>
        <v/>
      </c>
      <c r="N393">
        <f>IFERROR(XLOOKUP(B393, Portfolio[ID Kaizen], Portfolio[Département], ""), "")</f>
        <v/>
      </c>
    </row>
    <row r="394">
      <c r="A394" s="4" t="n"/>
      <c r="H394" s="8" t="n"/>
      <c r="J394" s="9" t="n"/>
      <c r="K394" s="8">
        <f>IF(I394="EUR", H394, IF(AND(H394&lt;&gt;"", J394&lt;&gt;""), H394*J394, ""))</f>
        <v/>
      </c>
      <c r="N394">
        <f>IFERROR(XLOOKUP(B394, Portfolio[ID Kaizen], Portfolio[Département], ""), "")</f>
        <v/>
      </c>
    </row>
    <row r="395">
      <c r="A395" s="4" t="n"/>
      <c r="H395" s="8" t="n"/>
      <c r="J395" s="9" t="n"/>
      <c r="K395" s="8">
        <f>IF(I395="EUR", H395, IF(AND(H395&lt;&gt;"", J395&lt;&gt;""), H395*J395, ""))</f>
        <v/>
      </c>
      <c r="N395">
        <f>IFERROR(XLOOKUP(B395, Portfolio[ID Kaizen], Portfolio[Département], ""), "")</f>
        <v/>
      </c>
    </row>
    <row r="396">
      <c r="A396" s="4" t="n"/>
      <c r="H396" s="8" t="n"/>
      <c r="J396" s="9" t="n"/>
      <c r="K396" s="8">
        <f>IF(I396="EUR", H396, IF(AND(H396&lt;&gt;"", J396&lt;&gt;""), H396*J396, ""))</f>
        <v/>
      </c>
      <c r="N396">
        <f>IFERROR(XLOOKUP(B396, Portfolio[ID Kaizen], Portfolio[Département], ""), "")</f>
        <v/>
      </c>
    </row>
    <row r="397">
      <c r="A397" s="4" t="n"/>
      <c r="H397" s="8" t="n"/>
      <c r="J397" s="9" t="n"/>
      <c r="K397" s="8">
        <f>IF(I397="EUR", H397, IF(AND(H397&lt;&gt;"", J397&lt;&gt;""), H397*J397, ""))</f>
        <v/>
      </c>
      <c r="N397">
        <f>IFERROR(XLOOKUP(B397, Portfolio[ID Kaizen], Portfolio[Département], ""), "")</f>
        <v/>
      </c>
    </row>
    <row r="398">
      <c r="A398" s="4" t="n"/>
      <c r="H398" s="8" t="n"/>
      <c r="J398" s="9" t="n"/>
      <c r="K398" s="8">
        <f>IF(I398="EUR", H398, IF(AND(H398&lt;&gt;"", J398&lt;&gt;""), H398*J398, ""))</f>
        <v/>
      </c>
      <c r="N398">
        <f>IFERROR(XLOOKUP(B398, Portfolio[ID Kaizen], Portfolio[Département], ""), "")</f>
        <v/>
      </c>
    </row>
    <row r="399">
      <c r="A399" s="4" t="n"/>
      <c r="H399" s="8" t="n"/>
      <c r="J399" s="9" t="n"/>
      <c r="K399" s="8">
        <f>IF(I399="EUR", H399, IF(AND(H399&lt;&gt;"", J399&lt;&gt;""), H399*J399, ""))</f>
        <v/>
      </c>
      <c r="N399">
        <f>IFERROR(XLOOKUP(B399, Portfolio[ID Kaizen], Portfolio[Département], ""), "")</f>
        <v/>
      </c>
    </row>
    <row r="400">
      <c r="A400" s="4" t="n"/>
      <c r="H400" s="8" t="n"/>
      <c r="J400" s="9" t="n"/>
      <c r="K400" s="8">
        <f>IF(I400="EUR", H400, IF(AND(H400&lt;&gt;"", J400&lt;&gt;""), H400*J400, ""))</f>
        <v/>
      </c>
      <c r="N400">
        <f>IFERROR(XLOOKUP(B400, Portfolio[ID Kaizen], Portfolio[Département], ""), "")</f>
        <v/>
      </c>
    </row>
    <row r="401">
      <c r="A401" s="4" t="n"/>
      <c r="H401" s="8" t="n"/>
      <c r="J401" s="9" t="n"/>
      <c r="K401" s="8">
        <f>IF(I401="EUR", H401, IF(AND(H401&lt;&gt;"", J401&lt;&gt;""), H401*J401, ""))</f>
        <v/>
      </c>
      <c r="N401">
        <f>IFERROR(XLOOKUP(B401, Portfolio[ID Kaizen], Portfolio[Département], ""), "")</f>
        <v/>
      </c>
    </row>
    <row r="402">
      <c r="A402" s="4" t="n"/>
      <c r="H402" s="8" t="n"/>
      <c r="J402" s="9" t="n"/>
      <c r="K402" s="8">
        <f>IF(I402="EUR", H402, IF(AND(H402&lt;&gt;"", J402&lt;&gt;""), H402*J402, ""))</f>
        <v/>
      </c>
      <c r="N402">
        <f>IFERROR(XLOOKUP(B402, Portfolio[ID Kaizen], Portfolio[Département], ""), "")</f>
        <v/>
      </c>
    </row>
    <row r="403">
      <c r="A403" s="4" t="n"/>
      <c r="H403" s="8" t="n"/>
      <c r="J403" s="9" t="n"/>
      <c r="K403" s="8">
        <f>IF(I403="EUR", H403, IF(AND(H403&lt;&gt;"", J403&lt;&gt;""), H403*J403, ""))</f>
        <v/>
      </c>
      <c r="N403">
        <f>IFERROR(XLOOKUP(B403, Portfolio[ID Kaizen], Portfolio[Département], ""), "")</f>
        <v/>
      </c>
    </row>
    <row r="404">
      <c r="A404" s="4" t="n"/>
      <c r="H404" s="8" t="n"/>
      <c r="J404" s="9" t="n"/>
      <c r="K404" s="8">
        <f>IF(I404="EUR", H404, IF(AND(H404&lt;&gt;"", J404&lt;&gt;""), H404*J404, ""))</f>
        <v/>
      </c>
      <c r="N404">
        <f>IFERROR(XLOOKUP(B404, Portfolio[ID Kaizen], Portfolio[Département], ""), "")</f>
        <v/>
      </c>
    </row>
    <row r="405">
      <c r="A405" s="4" t="n"/>
      <c r="H405" s="8" t="n"/>
      <c r="J405" s="9" t="n"/>
      <c r="K405" s="8">
        <f>IF(I405="EUR", H405, IF(AND(H405&lt;&gt;"", J405&lt;&gt;""), H405*J405, ""))</f>
        <v/>
      </c>
      <c r="N405">
        <f>IFERROR(XLOOKUP(B405, Portfolio[ID Kaizen], Portfolio[Département], ""), "")</f>
        <v/>
      </c>
    </row>
    <row r="406">
      <c r="A406" s="4" t="n"/>
      <c r="H406" s="8" t="n"/>
      <c r="J406" s="9" t="n"/>
      <c r="K406" s="8">
        <f>IF(I406="EUR", H406, IF(AND(H406&lt;&gt;"", J406&lt;&gt;""), H406*J406, ""))</f>
        <v/>
      </c>
      <c r="N406">
        <f>IFERROR(XLOOKUP(B406, Portfolio[ID Kaizen], Portfolio[Département], ""), "")</f>
        <v/>
      </c>
    </row>
    <row r="407">
      <c r="A407" s="4" t="n"/>
      <c r="H407" s="8" t="n"/>
      <c r="J407" s="9" t="n"/>
      <c r="K407" s="8">
        <f>IF(I407="EUR", H407, IF(AND(H407&lt;&gt;"", J407&lt;&gt;""), H407*J407, ""))</f>
        <v/>
      </c>
      <c r="N407">
        <f>IFERROR(XLOOKUP(B407, Portfolio[ID Kaizen], Portfolio[Département], ""), "")</f>
        <v/>
      </c>
    </row>
    <row r="408">
      <c r="A408" s="4" t="n"/>
      <c r="H408" s="8" t="n"/>
      <c r="J408" s="9" t="n"/>
      <c r="K408" s="8">
        <f>IF(I408="EUR", H408, IF(AND(H408&lt;&gt;"", J408&lt;&gt;""), H408*J408, ""))</f>
        <v/>
      </c>
      <c r="N408">
        <f>IFERROR(XLOOKUP(B408, Portfolio[ID Kaizen], Portfolio[Département], ""), "")</f>
        <v/>
      </c>
    </row>
    <row r="409">
      <c r="A409" s="4" t="n"/>
      <c r="H409" s="8" t="n"/>
      <c r="J409" s="9" t="n"/>
      <c r="K409" s="8">
        <f>IF(I409="EUR", H409, IF(AND(H409&lt;&gt;"", J409&lt;&gt;""), H409*J409, ""))</f>
        <v/>
      </c>
      <c r="N409">
        <f>IFERROR(XLOOKUP(B409, Portfolio[ID Kaizen], Portfolio[Département], ""), "")</f>
        <v/>
      </c>
    </row>
    <row r="410">
      <c r="A410" s="4" t="n"/>
      <c r="H410" s="8" t="n"/>
      <c r="J410" s="9" t="n"/>
      <c r="K410" s="8">
        <f>IF(I410="EUR", H410, IF(AND(H410&lt;&gt;"", J410&lt;&gt;""), H410*J410, ""))</f>
        <v/>
      </c>
      <c r="N410">
        <f>IFERROR(XLOOKUP(B410, Portfolio[ID Kaizen], Portfolio[Département], ""), "")</f>
        <v/>
      </c>
    </row>
    <row r="411">
      <c r="A411" s="4" t="n"/>
      <c r="H411" s="8" t="n"/>
      <c r="J411" s="9" t="n"/>
      <c r="K411" s="8">
        <f>IF(I411="EUR", H411, IF(AND(H411&lt;&gt;"", J411&lt;&gt;""), H411*J411, ""))</f>
        <v/>
      </c>
      <c r="N411">
        <f>IFERROR(XLOOKUP(B411, Portfolio[ID Kaizen], Portfolio[Département], ""), "")</f>
        <v/>
      </c>
    </row>
    <row r="412">
      <c r="A412" s="4" t="n"/>
      <c r="H412" s="8" t="n"/>
      <c r="J412" s="9" t="n"/>
      <c r="K412" s="8">
        <f>IF(I412="EUR", H412, IF(AND(H412&lt;&gt;"", J412&lt;&gt;""), H412*J412, ""))</f>
        <v/>
      </c>
      <c r="N412">
        <f>IFERROR(XLOOKUP(B412, Portfolio[ID Kaizen], Portfolio[Département], ""), "")</f>
        <v/>
      </c>
    </row>
    <row r="413">
      <c r="A413" s="4" t="n"/>
      <c r="H413" s="8" t="n"/>
      <c r="J413" s="9" t="n"/>
      <c r="K413" s="8">
        <f>IF(I413="EUR", H413, IF(AND(H413&lt;&gt;"", J413&lt;&gt;""), H413*J413, ""))</f>
        <v/>
      </c>
      <c r="N413">
        <f>IFERROR(XLOOKUP(B413, Portfolio[ID Kaizen], Portfolio[Département], ""), "")</f>
        <v/>
      </c>
    </row>
    <row r="414">
      <c r="A414" s="4" t="n"/>
      <c r="H414" s="8" t="n"/>
      <c r="J414" s="9" t="n"/>
      <c r="K414" s="8">
        <f>IF(I414="EUR", H414, IF(AND(H414&lt;&gt;"", J414&lt;&gt;""), H414*J414, ""))</f>
        <v/>
      </c>
      <c r="N414">
        <f>IFERROR(XLOOKUP(B414, Portfolio[ID Kaizen], Portfolio[Département], ""), "")</f>
        <v/>
      </c>
    </row>
    <row r="415">
      <c r="A415" s="4" t="n"/>
      <c r="H415" s="8" t="n"/>
      <c r="J415" s="9" t="n"/>
      <c r="K415" s="8">
        <f>IF(I415="EUR", H415, IF(AND(H415&lt;&gt;"", J415&lt;&gt;""), H415*J415, ""))</f>
        <v/>
      </c>
      <c r="N415">
        <f>IFERROR(XLOOKUP(B415, Portfolio[ID Kaizen], Portfolio[Département], ""), "")</f>
        <v/>
      </c>
    </row>
    <row r="416">
      <c r="A416" s="4" t="n"/>
      <c r="H416" s="8" t="n"/>
      <c r="J416" s="9" t="n"/>
      <c r="K416" s="8">
        <f>IF(I416="EUR", H416, IF(AND(H416&lt;&gt;"", J416&lt;&gt;""), H416*J416, ""))</f>
        <v/>
      </c>
      <c r="N416">
        <f>IFERROR(XLOOKUP(B416, Portfolio[ID Kaizen], Portfolio[Département], ""), "")</f>
        <v/>
      </c>
    </row>
    <row r="417">
      <c r="A417" s="4" t="n"/>
      <c r="H417" s="8" t="n"/>
      <c r="J417" s="9" t="n"/>
      <c r="K417" s="8">
        <f>IF(I417="EUR", H417, IF(AND(H417&lt;&gt;"", J417&lt;&gt;""), H417*J417, ""))</f>
        <v/>
      </c>
      <c r="N417">
        <f>IFERROR(XLOOKUP(B417, Portfolio[ID Kaizen], Portfolio[Département], ""), "")</f>
        <v/>
      </c>
    </row>
    <row r="418">
      <c r="A418" s="4" t="n"/>
      <c r="H418" s="8" t="n"/>
      <c r="J418" s="9" t="n"/>
      <c r="K418" s="8">
        <f>IF(I418="EUR", H418, IF(AND(H418&lt;&gt;"", J418&lt;&gt;""), H418*J418, ""))</f>
        <v/>
      </c>
      <c r="N418">
        <f>IFERROR(XLOOKUP(B418, Portfolio[ID Kaizen], Portfolio[Département], ""), "")</f>
        <v/>
      </c>
    </row>
    <row r="419">
      <c r="A419" s="4" t="n"/>
      <c r="H419" s="8" t="n"/>
      <c r="J419" s="9" t="n"/>
      <c r="K419" s="8">
        <f>IF(I419="EUR", H419, IF(AND(H419&lt;&gt;"", J419&lt;&gt;""), H419*J419, ""))</f>
        <v/>
      </c>
      <c r="N419">
        <f>IFERROR(XLOOKUP(B419, Portfolio[ID Kaizen], Portfolio[Département], ""), "")</f>
        <v/>
      </c>
    </row>
    <row r="420">
      <c r="A420" s="4" t="n"/>
      <c r="H420" s="8" t="n"/>
      <c r="J420" s="9" t="n"/>
      <c r="K420" s="8">
        <f>IF(I420="EUR", H420, IF(AND(H420&lt;&gt;"", J420&lt;&gt;""), H420*J420, ""))</f>
        <v/>
      </c>
      <c r="N420">
        <f>IFERROR(XLOOKUP(B420, Portfolio[ID Kaizen], Portfolio[Département], ""), "")</f>
        <v/>
      </c>
    </row>
    <row r="421">
      <c r="A421" s="4" t="n"/>
      <c r="H421" s="8" t="n"/>
      <c r="J421" s="9" t="n"/>
      <c r="K421" s="8">
        <f>IF(I421="EUR", H421, IF(AND(H421&lt;&gt;"", J421&lt;&gt;""), H421*J421, ""))</f>
        <v/>
      </c>
      <c r="N421">
        <f>IFERROR(XLOOKUP(B421, Portfolio[ID Kaizen], Portfolio[Département], ""), "")</f>
        <v/>
      </c>
    </row>
    <row r="422">
      <c r="A422" s="4" t="n"/>
      <c r="H422" s="8" t="n"/>
      <c r="J422" s="9" t="n"/>
      <c r="K422" s="8">
        <f>IF(I422="EUR", H422, IF(AND(H422&lt;&gt;"", J422&lt;&gt;""), H422*J422, ""))</f>
        <v/>
      </c>
      <c r="N422">
        <f>IFERROR(XLOOKUP(B422, Portfolio[ID Kaizen], Portfolio[Département], ""), "")</f>
        <v/>
      </c>
    </row>
    <row r="423">
      <c r="A423" s="4" t="n"/>
      <c r="H423" s="8" t="n"/>
      <c r="J423" s="9" t="n"/>
      <c r="K423" s="8">
        <f>IF(I423="EUR", H423, IF(AND(H423&lt;&gt;"", J423&lt;&gt;""), H423*J423, ""))</f>
        <v/>
      </c>
      <c r="N423">
        <f>IFERROR(XLOOKUP(B423, Portfolio[ID Kaizen], Portfolio[Département], ""), "")</f>
        <v/>
      </c>
    </row>
    <row r="424">
      <c r="A424" s="4" t="n"/>
      <c r="H424" s="8" t="n"/>
      <c r="J424" s="9" t="n"/>
      <c r="K424" s="8">
        <f>IF(I424="EUR", H424, IF(AND(H424&lt;&gt;"", J424&lt;&gt;""), H424*J424, ""))</f>
        <v/>
      </c>
      <c r="N424">
        <f>IFERROR(XLOOKUP(B424, Portfolio[ID Kaizen], Portfolio[Département], ""), "")</f>
        <v/>
      </c>
    </row>
    <row r="425">
      <c r="A425" s="4" t="n"/>
      <c r="H425" s="8" t="n"/>
      <c r="J425" s="9" t="n"/>
      <c r="K425" s="8">
        <f>IF(I425="EUR", H425, IF(AND(H425&lt;&gt;"", J425&lt;&gt;""), H425*J425, ""))</f>
        <v/>
      </c>
      <c r="N425">
        <f>IFERROR(XLOOKUP(B425, Portfolio[ID Kaizen], Portfolio[Département], ""), "")</f>
        <v/>
      </c>
    </row>
    <row r="426">
      <c r="A426" s="4" t="n"/>
      <c r="H426" s="8" t="n"/>
      <c r="J426" s="9" t="n"/>
      <c r="K426" s="8">
        <f>IF(I426="EUR", H426, IF(AND(H426&lt;&gt;"", J426&lt;&gt;""), H426*J426, ""))</f>
        <v/>
      </c>
      <c r="N426">
        <f>IFERROR(XLOOKUP(B426, Portfolio[ID Kaizen], Portfolio[Département], ""), "")</f>
        <v/>
      </c>
    </row>
    <row r="427">
      <c r="A427" s="4" t="n"/>
      <c r="H427" s="8" t="n"/>
      <c r="J427" s="9" t="n"/>
      <c r="K427" s="8">
        <f>IF(I427="EUR", H427, IF(AND(H427&lt;&gt;"", J427&lt;&gt;""), H427*J427, ""))</f>
        <v/>
      </c>
      <c r="N427">
        <f>IFERROR(XLOOKUP(B427, Portfolio[ID Kaizen], Portfolio[Département], ""), "")</f>
        <v/>
      </c>
    </row>
    <row r="428">
      <c r="A428" s="4" t="n"/>
      <c r="H428" s="8" t="n"/>
      <c r="J428" s="9" t="n"/>
      <c r="K428" s="8">
        <f>IF(I428="EUR", H428, IF(AND(H428&lt;&gt;"", J428&lt;&gt;""), H428*J428, ""))</f>
        <v/>
      </c>
      <c r="N428">
        <f>IFERROR(XLOOKUP(B428, Portfolio[ID Kaizen], Portfolio[Département], ""), "")</f>
        <v/>
      </c>
    </row>
    <row r="429">
      <c r="A429" s="4" t="n"/>
      <c r="H429" s="8" t="n"/>
      <c r="J429" s="9" t="n"/>
      <c r="K429" s="8">
        <f>IF(I429="EUR", H429, IF(AND(H429&lt;&gt;"", J429&lt;&gt;""), H429*J429, ""))</f>
        <v/>
      </c>
      <c r="N429">
        <f>IFERROR(XLOOKUP(B429, Portfolio[ID Kaizen], Portfolio[Département], ""), "")</f>
        <v/>
      </c>
    </row>
    <row r="430">
      <c r="A430" s="4" t="n"/>
      <c r="H430" s="8" t="n"/>
      <c r="J430" s="9" t="n"/>
      <c r="K430" s="8">
        <f>IF(I430="EUR", H430, IF(AND(H430&lt;&gt;"", J430&lt;&gt;""), H430*J430, ""))</f>
        <v/>
      </c>
      <c r="N430">
        <f>IFERROR(XLOOKUP(B430, Portfolio[ID Kaizen], Portfolio[Département], ""), "")</f>
        <v/>
      </c>
    </row>
    <row r="431">
      <c r="A431" s="4" t="n"/>
      <c r="H431" s="8" t="n"/>
      <c r="J431" s="9" t="n"/>
      <c r="K431" s="8">
        <f>IF(I431="EUR", H431, IF(AND(H431&lt;&gt;"", J431&lt;&gt;""), H431*J431, ""))</f>
        <v/>
      </c>
      <c r="N431">
        <f>IFERROR(XLOOKUP(B431, Portfolio[ID Kaizen], Portfolio[Département], ""), "")</f>
        <v/>
      </c>
    </row>
    <row r="432">
      <c r="A432" s="4" t="n"/>
      <c r="H432" s="8" t="n"/>
      <c r="J432" s="9" t="n"/>
      <c r="K432" s="8">
        <f>IF(I432="EUR", H432, IF(AND(H432&lt;&gt;"", J432&lt;&gt;""), H432*J432, ""))</f>
        <v/>
      </c>
      <c r="N432">
        <f>IFERROR(XLOOKUP(B432, Portfolio[ID Kaizen], Portfolio[Département], ""), "")</f>
        <v/>
      </c>
    </row>
    <row r="433">
      <c r="A433" s="4" t="n"/>
      <c r="H433" s="8" t="n"/>
      <c r="J433" s="9" t="n"/>
      <c r="K433" s="8">
        <f>IF(I433="EUR", H433, IF(AND(H433&lt;&gt;"", J433&lt;&gt;""), H433*J433, ""))</f>
        <v/>
      </c>
      <c r="N433">
        <f>IFERROR(XLOOKUP(B433, Portfolio[ID Kaizen], Portfolio[Département], ""), "")</f>
        <v/>
      </c>
    </row>
    <row r="434">
      <c r="A434" s="4" t="n"/>
      <c r="H434" s="8" t="n"/>
      <c r="J434" s="9" t="n"/>
      <c r="K434" s="8">
        <f>IF(I434="EUR", H434, IF(AND(H434&lt;&gt;"", J434&lt;&gt;""), H434*J434, ""))</f>
        <v/>
      </c>
      <c r="N434">
        <f>IFERROR(XLOOKUP(B434, Portfolio[ID Kaizen], Portfolio[Département], ""), "")</f>
        <v/>
      </c>
    </row>
    <row r="435">
      <c r="A435" s="4" t="n"/>
      <c r="H435" s="8" t="n"/>
      <c r="J435" s="9" t="n"/>
      <c r="K435" s="8">
        <f>IF(I435="EUR", H435, IF(AND(H435&lt;&gt;"", J435&lt;&gt;""), H435*J435, ""))</f>
        <v/>
      </c>
      <c r="N435">
        <f>IFERROR(XLOOKUP(B435, Portfolio[ID Kaizen], Portfolio[Département], ""), "")</f>
        <v/>
      </c>
    </row>
    <row r="436">
      <c r="A436" s="4" t="n"/>
      <c r="H436" s="8" t="n"/>
      <c r="J436" s="9" t="n"/>
      <c r="K436" s="8">
        <f>IF(I436="EUR", H436, IF(AND(H436&lt;&gt;"", J436&lt;&gt;""), H436*J436, ""))</f>
        <v/>
      </c>
      <c r="N436">
        <f>IFERROR(XLOOKUP(B436, Portfolio[ID Kaizen], Portfolio[Département], ""), "")</f>
        <v/>
      </c>
    </row>
    <row r="437">
      <c r="A437" s="4" t="n"/>
      <c r="H437" s="8" t="n"/>
      <c r="J437" s="9" t="n"/>
      <c r="K437" s="8">
        <f>IF(I437="EUR", H437, IF(AND(H437&lt;&gt;"", J437&lt;&gt;""), H437*J437, ""))</f>
        <v/>
      </c>
      <c r="N437">
        <f>IFERROR(XLOOKUP(B437, Portfolio[ID Kaizen], Portfolio[Département], ""), "")</f>
        <v/>
      </c>
    </row>
    <row r="438">
      <c r="A438" s="4" t="n"/>
      <c r="H438" s="8" t="n"/>
      <c r="J438" s="9" t="n"/>
      <c r="K438" s="8">
        <f>IF(I438="EUR", H438, IF(AND(H438&lt;&gt;"", J438&lt;&gt;""), H438*J438, ""))</f>
        <v/>
      </c>
      <c r="N438">
        <f>IFERROR(XLOOKUP(B438, Portfolio[ID Kaizen], Portfolio[Département], ""), "")</f>
        <v/>
      </c>
    </row>
    <row r="439">
      <c r="A439" s="4" t="n"/>
      <c r="H439" s="8" t="n"/>
      <c r="J439" s="9" t="n"/>
      <c r="K439" s="8">
        <f>IF(I439="EUR", H439, IF(AND(H439&lt;&gt;"", J439&lt;&gt;""), H439*J439, ""))</f>
        <v/>
      </c>
      <c r="N439">
        <f>IFERROR(XLOOKUP(B439, Portfolio[ID Kaizen], Portfolio[Département], ""), "")</f>
        <v/>
      </c>
    </row>
    <row r="440">
      <c r="A440" s="4" t="n"/>
      <c r="H440" s="8" t="n"/>
      <c r="J440" s="9" t="n"/>
      <c r="K440" s="8">
        <f>IF(I440="EUR", H440, IF(AND(H440&lt;&gt;"", J440&lt;&gt;""), H440*J440, ""))</f>
        <v/>
      </c>
      <c r="N440">
        <f>IFERROR(XLOOKUP(B440, Portfolio[ID Kaizen], Portfolio[Département], ""), "")</f>
        <v/>
      </c>
    </row>
    <row r="441">
      <c r="A441" s="4" t="n"/>
      <c r="H441" s="8" t="n"/>
      <c r="J441" s="9" t="n"/>
      <c r="K441" s="8">
        <f>IF(I441="EUR", H441, IF(AND(H441&lt;&gt;"", J441&lt;&gt;""), H441*J441, ""))</f>
        <v/>
      </c>
      <c r="N441">
        <f>IFERROR(XLOOKUP(B441, Portfolio[ID Kaizen], Portfolio[Département], ""), "")</f>
        <v/>
      </c>
    </row>
    <row r="442">
      <c r="A442" s="4" t="n"/>
      <c r="H442" s="8" t="n"/>
      <c r="J442" s="9" t="n"/>
      <c r="K442" s="8">
        <f>IF(I442="EUR", H442, IF(AND(H442&lt;&gt;"", J442&lt;&gt;""), H442*J442, ""))</f>
        <v/>
      </c>
      <c r="N442">
        <f>IFERROR(XLOOKUP(B442, Portfolio[ID Kaizen], Portfolio[Département], ""), "")</f>
        <v/>
      </c>
    </row>
    <row r="443">
      <c r="A443" s="4" t="n"/>
      <c r="H443" s="8" t="n"/>
      <c r="J443" s="9" t="n"/>
      <c r="K443" s="8">
        <f>IF(I443="EUR", H443, IF(AND(H443&lt;&gt;"", J443&lt;&gt;""), H443*J443, ""))</f>
        <v/>
      </c>
      <c r="N443">
        <f>IFERROR(XLOOKUP(B443, Portfolio[ID Kaizen], Portfolio[Département], ""), "")</f>
        <v/>
      </c>
    </row>
    <row r="444">
      <c r="A444" s="4" t="n"/>
      <c r="H444" s="8" t="n"/>
      <c r="J444" s="9" t="n"/>
      <c r="K444" s="8">
        <f>IF(I444="EUR", H444, IF(AND(H444&lt;&gt;"", J444&lt;&gt;""), H444*J444, ""))</f>
        <v/>
      </c>
      <c r="N444">
        <f>IFERROR(XLOOKUP(B444, Portfolio[ID Kaizen], Portfolio[Département], ""), "")</f>
        <v/>
      </c>
    </row>
    <row r="445">
      <c r="A445" s="4" t="n"/>
      <c r="H445" s="8" t="n"/>
      <c r="J445" s="9" t="n"/>
      <c r="K445" s="8">
        <f>IF(I445="EUR", H445, IF(AND(H445&lt;&gt;"", J445&lt;&gt;""), H445*J445, ""))</f>
        <v/>
      </c>
      <c r="N445">
        <f>IFERROR(XLOOKUP(B445, Portfolio[ID Kaizen], Portfolio[Département], ""), "")</f>
        <v/>
      </c>
    </row>
    <row r="446">
      <c r="A446" s="4" t="n"/>
      <c r="H446" s="8" t="n"/>
      <c r="J446" s="9" t="n"/>
      <c r="K446" s="8">
        <f>IF(I446="EUR", H446, IF(AND(H446&lt;&gt;"", J446&lt;&gt;""), H446*J446, ""))</f>
        <v/>
      </c>
      <c r="N446">
        <f>IFERROR(XLOOKUP(B446, Portfolio[ID Kaizen], Portfolio[Département], ""), "")</f>
        <v/>
      </c>
    </row>
    <row r="447">
      <c r="A447" s="4" t="n"/>
      <c r="H447" s="8" t="n"/>
      <c r="J447" s="9" t="n"/>
      <c r="K447" s="8">
        <f>IF(I447="EUR", H447, IF(AND(H447&lt;&gt;"", J447&lt;&gt;""), H447*J447, ""))</f>
        <v/>
      </c>
      <c r="N447">
        <f>IFERROR(XLOOKUP(B447, Portfolio[ID Kaizen], Portfolio[Département], ""), "")</f>
        <v/>
      </c>
    </row>
    <row r="448">
      <c r="A448" s="4" t="n"/>
      <c r="H448" s="8" t="n"/>
      <c r="J448" s="9" t="n"/>
      <c r="K448" s="8">
        <f>IF(I448="EUR", H448, IF(AND(H448&lt;&gt;"", J448&lt;&gt;""), H448*J448, ""))</f>
        <v/>
      </c>
      <c r="N448">
        <f>IFERROR(XLOOKUP(B448, Portfolio[ID Kaizen], Portfolio[Département], ""), "")</f>
        <v/>
      </c>
    </row>
    <row r="449">
      <c r="A449" s="4" t="n"/>
      <c r="H449" s="8" t="n"/>
      <c r="J449" s="9" t="n"/>
      <c r="K449" s="8">
        <f>IF(I449="EUR", H449, IF(AND(H449&lt;&gt;"", J449&lt;&gt;""), H449*J449, ""))</f>
        <v/>
      </c>
      <c r="N449">
        <f>IFERROR(XLOOKUP(B449, Portfolio[ID Kaizen], Portfolio[Département], ""), "")</f>
        <v/>
      </c>
    </row>
    <row r="450">
      <c r="A450" s="4" t="n"/>
      <c r="H450" s="8" t="n"/>
      <c r="J450" s="9" t="n"/>
      <c r="K450" s="8">
        <f>IF(I450="EUR", H450, IF(AND(H450&lt;&gt;"", J450&lt;&gt;""), H450*J450, ""))</f>
        <v/>
      </c>
      <c r="N450">
        <f>IFERROR(XLOOKUP(B450, Portfolio[ID Kaizen], Portfolio[Département], ""), "")</f>
        <v/>
      </c>
    </row>
    <row r="451">
      <c r="A451" s="4" t="n"/>
      <c r="H451" s="8" t="n"/>
      <c r="J451" s="9" t="n"/>
      <c r="K451" s="8">
        <f>IF(I451="EUR", H451, IF(AND(H451&lt;&gt;"", J451&lt;&gt;""), H451*J451, ""))</f>
        <v/>
      </c>
      <c r="N451">
        <f>IFERROR(XLOOKUP(B451, Portfolio[ID Kaizen], Portfolio[Département], ""), "")</f>
        <v/>
      </c>
    </row>
    <row r="452">
      <c r="A452" s="4" t="n"/>
      <c r="H452" s="8" t="n"/>
      <c r="J452" s="9" t="n"/>
      <c r="K452" s="8">
        <f>IF(I452="EUR", H452, IF(AND(H452&lt;&gt;"", J452&lt;&gt;""), H452*J452, ""))</f>
        <v/>
      </c>
      <c r="N452">
        <f>IFERROR(XLOOKUP(B452, Portfolio[ID Kaizen], Portfolio[Département], ""), "")</f>
        <v/>
      </c>
    </row>
    <row r="453">
      <c r="A453" s="4" t="n"/>
      <c r="H453" s="8" t="n"/>
      <c r="J453" s="9" t="n"/>
      <c r="K453" s="8">
        <f>IF(I453="EUR", H453, IF(AND(H453&lt;&gt;"", J453&lt;&gt;""), H453*J453, ""))</f>
        <v/>
      </c>
      <c r="N453">
        <f>IFERROR(XLOOKUP(B453, Portfolio[ID Kaizen], Portfolio[Département], ""), "")</f>
        <v/>
      </c>
    </row>
    <row r="454">
      <c r="A454" s="4" t="n"/>
      <c r="H454" s="8" t="n"/>
      <c r="J454" s="9" t="n"/>
      <c r="K454" s="8">
        <f>IF(I454="EUR", H454, IF(AND(H454&lt;&gt;"", J454&lt;&gt;""), H454*J454, ""))</f>
        <v/>
      </c>
      <c r="N454">
        <f>IFERROR(XLOOKUP(B454, Portfolio[ID Kaizen], Portfolio[Département], ""), "")</f>
        <v/>
      </c>
    </row>
    <row r="455">
      <c r="A455" s="4" t="n"/>
      <c r="H455" s="8" t="n"/>
      <c r="J455" s="9" t="n"/>
      <c r="K455" s="8">
        <f>IF(I455="EUR", H455, IF(AND(H455&lt;&gt;"", J455&lt;&gt;""), H455*J455, ""))</f>
        <v/>
      </c>
      <c r="N455">
        <f>IFERROR(XLOOKUP(B455, Portfolio[ID Kaizen], Portfolio[Département], ""), "")</f>
        <v/>
      </c>
    </row>
    <row r="456">
      <c r="A456" s="4" t="n"/>
      <c r="H456" s="8" t="n"/>
      <c r="J456" s="9" t="n"/>
      <c r="K456" s="8">
        <f>IF(I456="EUR", H456, IF(AND(H456&lt;&gt;"", J456&lt;&gt;""), H456*J456, ""))</f>
        <v/>
      </c>
      <c r="N456">
        <f>IFERROR(XLOOKUP(B456, Portfolio[ID Kaizen], Portfolio[Département], ""), "")</f>
        <v/>
      </c>
    </row>
    <row r="457">
      <c r="A457" s="4" t="n"/>
      <c r="H457" s="8" t="n"/>
      <c r="J457" s="9" t="n"/>
      <c r="K457" s="8">
        <f>IF(I457="EUR", H457, IF(AND(H457&lt;&gt;"", J457&lt;&gt;""), H457*J457, ""))</f>
        <v/>
      </c>
      <c r="N457">
        <f>IFERROR(XLOOKUP(B457, Portfolio[ID Kaizen], Portfolio[Département], ""), "")</f>
        <v/>
      </c>
    </row>
    <row r="458">
      <c r="A458" s="4" t="n"/>
      <c r="H458" s="8" t="n"/>
      <c r="J458" s="9" t="n"/>
      <c r="K458" s="8">
        <f>IF(I458="EUR", H458, IF(AND(H458&lt;&gt;"", J458&lt;&gt;""), H458*J458, ""))</f>
        <v/>
      </c>
      <c r="N458">
        <f>IFERROR(XLOOKUP(B458, Portfolio[ID Kaizen], Portfolio[Département], ""), "")</f>
        <v/>
      </c>
    </row>
    <row r="459">
      <c r="A459" s="4" t="n"/>
      <c r="H459" s="8" t="n"/>
      <c r="J459" s="9" t="n"/>
      <c r="K459" s="8">
        <f>IF(I459="EUR", H459, IF(AND(H459&lt;&gt;"", J459&lt;&gt;""), H459*J459, ""))</f>
        <v/>
      </c>
      <c r="N459">
        <f>IFERROR(XLOOKUP(B459, Portfolio[ID Kaizen], Portfolio[Département], ""), "")</f>
        <v/>
      </c>
    </row>
    <row r="460">
      <c r="A460" s="4" t="n"/>
      <c r="H460" s="8" t="n"/>
      <c r="J460" s="9" t="n"/>
      <c r="K460" s="8">
        <f>IF(I460="EUR", H460, IF(AND(H460&lt;&gt;"", J460&lt;&gt;""), H460*J460, ""))</f>
        <v/>
      </c>
      <c r="N460">
        <f>IFERROR(XLOOKUP(B460, Portfolio[ID Kaizen], Portfolio[Département], ""), "")</f>
        <v/>
      </c>
    </row>
    <row r="461">
      <c r="A461" s="4" t="n"/>
      <c r="H461" s="8" t="n"/>
      <c r="J461" s="9" t="n"/>
      <c r="K461" s="8">
        <f>IF(I461="EUR", H461, IF(AND(H461&lt;&gt;"", J461&lt;&gt;""), H461*J461, ""))</f>
        <v/>
      </c>
      <c r="N461">
        <f>IFERROR(XLOOKUP(B461, Portfolio[ID Kaizen], Portfolio[Département], ""), "")</f>
        <v/>
      </c>
    </row>
    <row r="462">
      <c r="A462" s="4" t="n"/>
      <c r="H462" s="8" t="n"/>
      <c r="J462" s="9" t="n"/>
      <c r="K462" s="8">
        <f>IF(I462="EUR", H462, IF(AND(H462&lt;&gt;"", J462&lt;&gt;""), H462*J462, ""))</f>
        <v/>
      </c>
      <c r="N462">
        <f>IFERROR(XLOOKUP(B462, Portfolio[ID Kaizen], Portfolio[Département], ""), "")</f>
        <v/>
      </c>
    </row>
    <row r="463">
      <c r="A463" s="4" t="n"/>
      <c r="H463" s="8" t="n"/>
      <c r="J463" s="9" t="n"/>
      <c r="K463" s="8">
        <f>IF(I463="EUR", H463, IF(AND(H463&lt;&gt;"", J463&lt;&gt;""), H463*J463, ""))</f>
        <v/>
      </c>
      <c r="N463">
        <f>IFERROR(XLOOKUP(B463, Portfolio[ID Kaizen], Portfolio[Département], ""), "")</f>
        <v/>
      </c>
    </row>
    <row r="464">
      <c r="A464" s="4" t="n"/>
      <c r="H464" s="8" t="n"/>
      <c r="J464" s="9" t="n"/>
      <c r="K464" s="8">
        <f>IF(I464="EUR", H464, IF(AND(H464&lt;&gt;"", J464&lt;&gt;""), H464*J464, ""))</f>
        <v/>
      </c>
      <c r="N464">
        <f>IFERROR(XLOOKUP(B464, Portfolio[ID Kaizen], Portfolio[Département], ""), "")</f>
        <v/>
      </c>
    </row>
    <row r="465">
      <c r="A465" s="4" t="n"/>
      <c r="H465" s="8" t="n"/>
      <c r="J465" s="9" t="n"/>
      <c r="K465" s="8">
        <f>IF(I465="EUR", H465, IF(AND(H465&lt;&gt;"", J465&lt;&gt;""), H465*J465, ""))</f>
        <v/>
      </c>
      <c r="N465">
        <f>IFERROR(XLOOKUP(B465, Portfolio[ID Kaizen], Portfolio[Département], ""), "")</f>
        <v/>
      </c>
    </row>
    <row r="466">
      <c r="A466" s="4" t="n"/>
      <c r="H466" s="8" t="n"/>
      <c r="J466" s="9" t="n"/>
      <c r="K466" s="8">
        <f>IF(I466="EUR", H466, IF(AND(H466&lt;&gt;"", J466&lt;&gt;""), H466*J466, ""))</f>
        <v/>
      </c>
      <c r="N466">
        <f>IFERROR(XLOOKUP(B466, Portfolio[ID Kaizen], Portfolio[Département], ""), "")</f>
        <v/>
      </c>
    </row>
    <row r="467">
      <c r="A467" s="4" t="n"/>
      <c r="H467" s="8" t="n"/>
      <c r="J467" s="9" t="n"/>
      <c r="K467" s="8">
        <f>IF(I467="EUR", H467, IF(AND(H467&lt;&gt;"", J467&lt;&gt;""), H467*J467, ""))</f>
        <v/>
      </c>
      <c r="N467">
        <f>IFERROR(XLOOKUP(B467, Portfolio[ID Kaizen], Portfolio[Département], ""), "")</f>
        <v/>
      </c>
    </row>
    <row r="468">
      <c r="A468" s="4" t="n"/>
      <c r="H468" s="8" t="n"/>
      <c r="J468" s="9" t="n"/>
      <c r="K468" s="8">
        <f>IF(I468="EUR", H468, IF(AND(H468&lt;&gt;"", J468&lt;&gt;""), H468*J468, ""))</f>
        <v/>
      </c>
      <c r="N468">
        <f>IFERROR(XLOOKUP(B468, Portfolio[ID Kaizen], Portfolio[Département], ""), "")</f>
        <v/>
      </c>
    </row>
    <row r="469">
      <c r="A469" s="4" t="n"/>
      <c r="H469" s="8" t="n"/>
      <c r="J469" s="9" t="n"/>
      <c r="K469" s="8">
        <f>IF(I469="EUR", H469, IF(AND(H469&lt;&gt;"", J469&lt;&gt;""), H469*J469, ""))</f>
        <v/>
      </c>
      <c r="N469">
        <f>IFERROR(XLOOKUP(B469, Portfolio[ID Kaizen], Portfolio[Département], ""), "")</f>
        <v/>
      </c>
    </row>
    <row r="470">
      <c r="A470" s="4" t="n"/>
      <c r="H470" s="8" t="n"/>
      <c r="J470" s="9" t="n"/>
      <c r="K470" s="8">
        <f>IF(I470="EUR", H470, IF(AND(H470&lt;&gt;"", J470&lt;&gt;""), H470*J470, ""))</f>
        <v/>
      </c>
      <c r="N470">
        <f>IFERROR(XLOOKUP(B470, Portfolio[ID Kaizen], Portfolio[Département], ""), "")</f>
        <v/>
      </c>
    </row>
    <row r="471">
      <c r="A471" s="4" t="n"/>
      <c r="H471" s="8" t="n"/>
      <c r="J471" s="9" t="n"/>
      <c r="K471" s="8">
        <f>IF(I471="EUR", H471, IF(AND(H471&lt;&gt;"", J471&lt;&gt;""), H471*J471, ""))</f>
        <v/>
      </c>
      <c r="N471">
        <f>IFERROR(XLOOKUP(B471, Portfolio[ID Kaizen], Portfolio[Département], ""), "")</f>
        <v/>
      </c>
    </row>
    <row r="472">
      <c r="A472" s="4" t="n"/>
      <c r="H472" s="8" t="n"/>
      <c r="J472" s="9" t="n"/>
      <c r="K472" s="8">
        <f>IF(I472="EUR", H472, IF(AND(H472&lt;&gt;"", J472&lt;&gt;""), H472*J472, ""))</f>
        <v/>
      </c>
      <c r="N472">
        <f>IFERROR(XLOOKUP(B472, Portfolio[ID Kaizen], Portfolio[Département], ""), "")</f>
        <v/>
      </c>
    </row>
    <row r="473">
      <c r="A473" s="4" t="n"/>
      <c r="H473" s="8" t="n"/>
      <c r="J473" s="9" t="n"/>
      <c r="K473" s="8">
        <f>IF(I473="EUR", H473, IF(AND(H473&lt;&gt;"", J473&lt;&gt;""), H473*J473, ""))</f>
        <v/>
      </c>
      <c r="N473">
        <f>IFERROR(XLOOKUP(B473, Portfolio[ID Kaizen], Portfolio[Département], ""), "")</f>
        <v/>
      </c>
    </row>
    <row r="474">
      <c r="A474" s="4" t="n"/>
      <c r="H474" s="8" t="n"/>
      <c r="J474" s="9" t="n"/>
      <c r="K474" s="8">
        <f>IF(I474="EUR", H474, IF(AND(H474&lt;&gt;"", J474&lt;&gt;""), H474*J474, ""))</f>
        <v/>
      </c>
      <c r="N474">
        <f>IFERROR(XLOOKUP(B474, Portfolio[ID Kaizen], Portfolio[Département], ""), "")</f>
        <v/>
      </c>
    </row>
    <row r="475">
      <c r="A475" s="4" t="n"/>
      <c r="H475" s="8" t="n"/>
      <c r="J475" s="9" t="n"/>
      <c r="K475" s="8">
        <f>IF(I475="EUR", H475, IF(AND(H475&lt;&gt;"", J475&lt;&gt;""), H475*J475, ""))</f>
        <v/>
      </c>
      <c r="N475">
        <f>IFERROR(XLOOKUP(B475, Portfolio[ID Kaizen], Portfolio[Département], ""), "")</f>
        <v/>
      </c>
    </row>
    <row r="476">
      <c r="A476" s="4" t="n"/>
      <c r="H476" s="8" t="n"/>
      <c r="J476" s="9" t="n"/>
      <c r="K476" s="8">
        <f>IF(I476="EUR", H476, IF(AND(H476&lt;&gt;"", J476&lt;&gt;""), H476*J476, ""))</f>
        <v/>
      </c>
      <c r="N476">
        <f>IFERROR(XLOOKUP(B476, Portfolio[ID Kaizen], Portfolio[Département], ""), "")</f>
        <v/>
      </c>
    </row>
    <row r="477">
      <c r="A477" s="4" t="n"/>
      <c r="H477" s="8" t="n"/>
      <c r="J477" s="9" t="n"/>
      <c r="K477" s="8">
        <f>IF(I477="EUR", H477, IF(AND(H477&lt;&gt;"", J477&lt;&gt;""), H477*J477, ""))</f>
        <v/>
      </c>
      <c r="N477">
        <f>IFERROR(XLOOKUP(B477, Portfolio[ID Kaizen], Portfolio[Département], ""), "")</f>
        <v/>
      </c>
    </row>
    <row r="478">
      <c r="A478" s="4" t="n"/>
      <c r="H478" s="8" t="n"/>
      <c r="J478" s="9" t="n"/>
      <c r="K478" s="8">
        <f>IF(I478="EUR", H478, IF(AND(H478&lt;&gt;"", J478&lt;&gt;""), H478*J478, ""))</f>
        <v/>
      </c>
      <c r="N478">
        <f>IFERROR(XLOOKUP(B478, Portfolio[ID Kaizen], Portfolio[Département], ""), "")</f>
        <v/>
      </c>
    </row>
    <row r="479">
      <c r="A479" s="4" t="n"/>
      <c r="H479" s="8" t="n"/>
      <c r="J479" s="9" t="n"/>
      <c r="K479" s="8">
        <f>IF(I479="EUR", H479, IF(AND(H479&lt;&gt;"", J479&lt;&gt;""), H479*J479, ""))</f>
        <v/>
      </c>
      <c r="N479">
        <f>IFERROR(XLOOKUP(B479, Portfolio[ID Kaizen], Portfolio[Département], ""), "")</f>
        <v/>
      </c>
    </row>
    <row r="480">
      <c r="A480" s="4" t="n"/>
      <c r="H480" s="8" t="n"/>
      <c r="J480" s="9" t="n"/>
      <c r="K480" s="8">
        <f>IF(I480="EUR", H480, IF(AND(H480&lt;&gt;"", J480&lt;&gt;""), H480*J480, ""))</f>
        <v/>
      </c>
      <c r="N480">
        <f>IFERROR(XLOOKUP(B480, Portfolio[ID Kaizen], Portfolio[Département], ""), "")</f>
        <v/>
      </c>
    </row>
    <row r="481">
      <c r="A481" s="4" t="n"/>
      <c r="H481" s="8" t="n"/>
      <c r="J481" s="9" t="n"/>
      <c r="K481" s="8">
        <f>IF(I481="EUR", H481, IF(AND(H481&lt;&gt;"", J481&lt;&gt;""), H481*J481, ""))</f>
        <v/>
      </c>
      <c r="N481">
        <f>IFERROR(XLOOKUP(B481, Portfolio[ID Kaizen], Portfolio[Département], ""), "")</f>
        <v/>
      </c>
    </row>
    <row r="482">
      <c r="A482" s="4" t="n"/>
      <c r="H482" s="8" t="n"/>
      <c r="J482" s="9" t="n"/>
      <c r="K482" s="8">
        <f>IF(I482="EUR", H482, IF(AND(H482&lt;&gt;"", J482&lt;&gt;""), H482*J482, ""))</f>
        <v/>
      </c>
      <c r="N482">
        <f>IFERROR(XLOOKUP(B482, Portfolio[ID Kaizen], Portfolio[Département], ""), "")</f>
        <v/>
      </c>
    </row>
    <row r="483">
      <c r="A483" s="4" t="n"/>
      <c r="H483" s="8" t="n"/>
      <c r="J483" s="9" t="n"/>
      <c r="K483" s="8">
        <f>IF(I483="EUR", H483, IF(AND(H483&lt;&gt;"", J483&lt;&gt;""), H483*J483, ""))</f>
        <v/>
      </c>
      <c r="N483">
        <f>IFERROR(XLOOKUP(B483, Portfolio[ID Kaizen], Portfolio[Département], ""), "")</f>
        <v/>
      </c>
    </row>
    <row r="484">
      <c r="A484" s="4" t="n"/>
      <c r="H484" s="8" t="n"/>
      <c r="J484" s="9" t="n"/>
      <c r="K484" s="8">
        <f>IF(I484="EUR", H484, IF(AND(H484&lt;&gt;"", J484&lt;&gt;""), H484*J484, ""))</f>
        <v/>
      </c>
      <c r="N484">
        <f>IFERROR(XLOOKUP(B484, Portfolio[ID Kaizen], Portfolio[Département], ""), "")</f>
        <v/>
      </c>
    </row>
    <row r="485">
      <c r="A485" s="4" t="n"/>
      <c r="H485" s="8" t="n"/>
      <c r="J485" s="9" t="n"/>
      <c r="K485" s="8">
        <f>IF(I485="EUR", H485, IF(AND(H485&lt;&gt;"", J485&lt;&gt;""), H485*J485, ""))</f>
        <v/>
      </c>
      <c r="N485">
        <f>IFERROR(XLOOKUP(B485, Portfolio[ID Kaizen], Portfolio[Département], ""), "")</f>
        <v/>
      </c>
    </row>
    <row r="486">
      <c r="A486" s="4" t="n"/>
      <c r="H486" s="8" t="n"/>
      <c r="J486" s="9" t="n"/>
      <c r="K486" s="8">
        <f>IF(I486="EUR", H486, IF(AND(H486&lt;&gt;"", J486&lt;&gt;""), H486*J486, ""))</f>
        <v/>
      </c>
      <c r="N486">
        <f>IFERROR(XLOOKUP(B486, Portfolio[ID Kaizen], Portfolio[Département], ""), "")</f>
        <v/>
      </c>
    </row>
    <row r="487">
      <c r="A487" s="4" t="n"/>
      <c r="H487" s="8" t="n"/>
      <c r="J487" s="9" t="n"/>
      <c r="K487" s="8">
        <f>IF(I487="EUR", H487, IF(AND(H487&lt;&gt;"", J487&lt;&gt;""), H487*J487, ""))</f>
        <v/>
      </c>
      <c r="N487">
        <f>IFERROR(XLOOKUP(B487, Portfolio[ID Kaizen], Portfolio[Département], ""), "")</f>
        <v/>
      </c>
    </row>
    <row r="488">
      <c r="A488" s="4" t="n"/>
      <c r="H488" s="8" t="n"/>
      <c r="J488" s="9" t="n"/>
      <c r="K488" s="8">
        <f>IF(I488="EUR", H488, IF(AND(H488&lt;&gt;"", J488&lt;&gt;""), H488*J488, ""))</f>
        <v/>
      </c>
      <c r="N488">
        <f>IFERROR(XLOOKUP(B488, Portfolio[ID Kaizen], Portfolio[Département], ""), "")</f>
        <v/>
      </c>
    </row>
    <row r="489">
      <c r="A489" s="4" t="n"/>
      <c r="H489" s="8" t="n"/>
      <c r="J489" s="9" t="n"/>
      <c r="K489" s="8">
        <f>IF(I489="EUR", H489, IF(AND(H489&lt;&gt;"", J489&lt;&gt;""), H489*J489, ""))</f>
        <v/>
      </c>
      <c r="N489">
        <f>IFERROR(XLOOKUP(B489, Portfolio[ID Kaizen], Portfolio[Département], ""), "")</f>
        <v/>
      </c>
    </row>
    <row r="490">
      <c r="A490" s="4" t="n"/>
      <c r="H490" s="8" t="n"/>
      <c r="J490" s="9" t="n"/>
      <c r="K490" s="8">
        <f>IF(I490="EUR", H490, IF(AND(H490&lt;&gt;"", J490&lt;&gt;""), H490*J490, ""))</f>
        <v/>
      </c>
      <c r="N490">
        <f>IFERROR(XLOOKUP(B490, Portfolio[ID Kaizen], Portfolio[Département], ""), "")</f>
        <v/>
      </c>
    </row>
    <row r="491">
      <c r="A491" s="4" t="n"/>
      <c r="H491" s="8" t="n"/>
      <c r="J491" s="9" t="n"/>
      <c r="K491" s="8">
        <f>IF(I491="EUR", H491, IF(AND(H491&lt;&gt;"", J491&lt;&gt;""), H491*J491, ""))</f>
        <v/>
      </c>
      <c r="N491">
        <f>IFERROR(XLOOKUP(B491, Portfolio[ID Kaizen], Portfolio[Département], ""), "")</f>
        <v/>
      </c>
    </row>
    <row r="492">
      <c r="A492" s="4" t="n"/>
      <c r="H492" s="8" t="n"/>
      <c r="J492" s="9" t="n"/>
      <c r="K492" s="8">
        <f>IF(I492="EUR", H492, IF(AND(H492&lt;&gt;"", J492&lt;&gt;""), H492*J492, ""))</f>
        <v/>
      </c>
      <c r="N492">
        <f>IFERROR(XLOOKUP(B492, Portfolio[ID Kaizen], Portfolio[Département], ""), "")</f>
        <v/>
      </c>
    </row>
    <row r="493">
      <c r="A493" s="4" t="n"/>
      <c r="H493" s="8" t="n"/>
      <c r="J493" s="9" t="n"/>
      <c r="K493" s="8">
        <f>IF(I493="EUR", H493, IF(AND(H493&lt;&gt;"", J493&lt;&gt;""), H493*J493, ""))</f>
        <v/>
      </c>
      <c r="N493">
        <f>IFERROR(XLOOKUP(B493, Portfolio[ID Kaizen], Portfolio[Département], ""), "")</f>
        <v/>
      </c>
    </row>
    <row r="494">
      <c r="A494" s="4" t="n"/>
      <c r="H494" s="8" t="n"/>
      <c r="J494" s="9" t="n"/>
      <c r="K494" s="8">
        <f>IF(I494="EUR", H494, IF(AND(H494&lt;&gt;"", J494&lt;&gt;""), H494*J494, ""))</f>
        <v/>
      </c>
      <c r="N494">
        <f>IFERROR(XLOOKUP(B494, Portfolio[ID Kaizen], Portfolio[Département], ""), "")</f>
        <v/>
      </c>
    </row>
    <row r="495">
      <c r="A495" s="4" t="n"/>
      <c r="H495" s="8" t="n"/>
      <c r="J495" s="9" t="n"/>
      <c r="K495" s="8">
        <f>IF(I495="EUR", H495, IF(AND(H495&lt;&gt;"", J495&lt;&gt;""), H495*J495, ""))</f>
        <v/>
      </c>
      <c r="N495">
        <f>IFERROR(XLOOKUP(B495, Portfolio[ID Kaizen], Portfolio[Département], ""), "")</f>
        <v/>
      </c>
    </row>
    <row r="496">
      <c r="A496" s="4" t="n"/>
      <c r="H496" s="8" t="n"/>
      <c r="J496" s="9" t="n"/>
      <c r="K496" s="8">
        <f>IF(I496="EUR", H496, IF(AND(H496&lt;&gt;"", J496&lt;&gt;""), H496*J496, ""))</f>
        <v/>
      </c>
      <c r="N496">
        <f>IFERROR(XLOOKUP(B496, Portfolio[ID Kaizen], Portfolio[Département], ""), "")</f>
        <v/>
      </c>
    </row>
    <row r="497">
      <c r="A497" s="4" t="n"/>
      <c r="H497" s="8" t="n"/>
      <c r="J497" s="9" t="n"/>
      <c r="K497" s="8">
        <f>IF(I497="EUR", H497, IF(AND(H497&lt;&gt;"", J497&lt;&gt;""), H497*J497, ""))</f>
        <v/>
      </c>
      <c r="N497">
        <f>IFERROR(XLOOKUP(B497, Portfolio[ID Kaizen], Portfolio[Département], ""), "")</f>
        <v/>
      </c>
    </row>
    <row r="498">
      <c r="A498" s="4" t="n"/>
      <c r="H498" s="8" t="n"/>
      <c r="J498" s="9" t="n"/>
      <c r="K498" s="8">
        <f>IF(I498="EUR", H498, IF(AND(H498&lt;&gt;"", J498&lt;&gt;""), H498*J498, ""))</f>
        <v/>
      </c>
      <c r="N498">
        <f>IFERROR(XLOOKUP(B498, Portfolio[ID Kaizen], Portfolio[Département], ""), "")</f>
        <v/>
      </c>
    </row>
    <row r="499">
      <c r="A499" s="4" t="n"/>
      <c r="H499" s="8" t="n"/>
      <c r="J499" s="9" t="n"/>
      <c r="K499" s="8">
        <f>IF(I499="EUR", H499, IF(AND(H499&lt;&gt;"", J499&lt;&gt;""), H499*J499, ""))</f>
        <v/>
      </c>
      <c r="N499">
        <f>IFERROR(XLOOKUP(B499, Portfolio[ID Kaizen], Portfolio[Département], ""), "")</f>
        <v/>
      </c>
    </row>
    <row r="500">
      <c r="A500" s="4" t="n"/>
      <c r="H500" s="8" t="n"/>
      <c r="J500" s="9" t="n"/>
      <c r="K500" s="8">
        <f>IF(I500="EUR", H500, IF(AND(H500&lt;&gt;"", J500&lt;&gt;""), H500*J500, ""))</f>
        <v/>
      </c>
      <c r="N500">
        <f>IFERROR(XLOOKUP(B500, Portfolio[ID Kaizen], Portfolio[Département], ""), "")</f>
        <v/>
      </c>
    </row>
    <row r="501">
      <c r="A501" s="4" t="n"/>
      <c r="H501" s="8" t="n"/>
      <c r="J501" s="9" t="n"/>
      <c r="K501" s="8">
        <f>IF(I501="EUR", H501, IF(AND(H501&lt;&gt;"", J501&lt;&gt;""), H501*J501, ""))</f>
        <v/>
      </c>
      <c r="N501">
        <f>IFERROR(XLOOKUP(B501, Portfolio[ID Kaizen], Portfolio[Département], ""), "")</f>
        <v/>
      </c>
    </row>
    <row r="502">
      <c r="A502" s="4" t="n"/>
      <c r="H502" s="8" t="n"/>
      <c r="J502" s="9" t="n"/>
      <c r="K502" s="8">
        <f>IF(I502="EUR", H502, IF(AND(H502&lt;&gt;"", J502&lt;&gt;""), H502*J502, ""))</f>
        <v/>
      </c>
      <c r="N502">
        <f>IFERROR(XLOOKUP(B502, Portfolio[ID Kaizen], Portfolio[Département], ""), "")</f>
        <v/>
      </c>
    </row>
    <row r="503">
      <c r="A503" s="4" t="n"/>
      <c r="H503" s="8" t="n"/>
      <c r="J503" s="9" t="n"/>
      <c r="K503" s="8">
        <f>IF(I503="EUR", H503, IF(AND(H503&lt;&gt;"", J503&lt;&gt;""), H503*J503, ""))</f>
        <v/>
      </c>
      <c r="N503">
        <f>IFERROR(XLOOKUP(B503, Portfolio[ID Kaizen], Portfolio[Département], ""), "")</f>
        <v/>
      </c>
    </row>
    <row r="504">
      <c r="A504" s="4" t="n"/>
      <c r="H504" s="8" t="n"/>
      <c r="J504" s="9" t="n"/>
      <c r="K504" s="8">
        <f>IF(I504="EUR", H504, IF(AND(H504&lt;&gt;"", J504&lt;&gt;""), H504*J504, ""))</f>
        <v/>
      </c>
      <c r="N504">
        <f>IFERROR(XLOOKUP(B504, Portfolio[ID Kaizen], Portfolio[Département], ""), "")</f>
        <v/>
      </c>
    </row>
    <row r="505">
      <c r="A505" s="4" t="n"/>
      <c r="H505" s="8" t="n"/>
      <c r="J505" s="9" t="n"/>
      <c r="K505" s="8">
        <f>IF(I505="EUR", H505, IF(AND(H505&lt;&gt;"", J505&lt;&gt;""), H505*J505, ""))</f>
        <v/>
      </c>
      <c r="N505">
        <f>IFERROR(XLOOKUP(B505, Portfolio[ID Kaizen], Portfolio[Département], ""), "")</f>
        <v/>
      </c>
    </row>
    <row r="506">
      <c r="A506" s="4" t="n"/>
      <c r="H506" s="8" t="n"/>
      <c r="J506" s="9" t="n"/>
      <c r="K506" s="8">
        <f>IF(I506="EUR", H506, IF(AND(H506&lt;&gt;"", J506&lt;&gt;""), H506*J506, ""))</f>
        <v/>
      </c>
      <c r="N506">
        <f>IFERROR(XLOOKUP(B506, Portfolio[ID Kaizen], Portfolio[Département], ""), "")</f>
        <v/>
      </c>
    </row>
    <row r="507">
      <c r="A507" s="4" t="n"/>
      <c r="H507" s="8" t="n"/>
      <c r="J507" s="9" t="n"/>
      <c r="K507" s="8">
        <f>IF(I507="EUR", H507, IF(AND(H507&lt;&gt;"", J507&lt;&gt;""), H507*J507, ""))</f>
        <v/>
      </c>
      <c r="N507">
        <f>IFERROR(XLOOKUP(B507, Portfolio[ID Kaizen], Portfolio[Département], ""), "")</f>
        <v/>
      </c>
    </row>
    <row r="508">
      <c r="A508" s="4" t="n"/>
      <c r="H508" s="8" t="n"/>
      <c r="J508" s="9" t="n"/>
      <c r="K508" s="8">
        <f>IF(I508="EUR", H508, IF(AND(H508&lt;&gt;"", J508&lt;&gt;""), H508*J508, ""))</f>
        <v/>
      </c>
      <c r="N508">
        <f>IFERROR(XLOOKUP(B508, Portfolio[ID Kaizen], Portfolio[Département], ""), "")</f>
        <v/>
      </c>
    </row>
    <row r="509">
      <c r="A509" s="4" t="n"/>
      <c r="H509" s="8" t="n"/>
      <c r="J509" s="9" t="n"/>
      <c r="K509" s="8">
        <f>IF(I509="EUR", H509, IF(AND(H509&lt;&gt;"", J509&lt;&gt;""), H509*J509, ""))</f>
        <v/>
      </c>
      <c r="N509">
        <f>IFERROR(XLOOKUP(B509, Portfolio[ID Kaizen], Portfolio[Département], ""), "")</f>
        <v/>
      </c>
    </row>
    <row r="510">
      <c r="A510" s="4" t="n"/>
      <c r="H510" s="8" t="n"/>
      <c r="J510" s="9" t="n"/>
      <c r="K510" s="8">
        <f>IF(I510="EUR", H510, IF(AND(H510&lt;&gt;"", J510&lt;&gt;""), H510*J510, ""))</f>
        <v/>
      </c>
      <c r="N510">
        <f>IFERROR(XLOOKUP(B510, Portfolio[ID Kaizen], Portfolio[Département], ""), "")</f>
        <v/>
      </c>
    </row>
    <row r="511">
      <c r="A511" s="4" t="n"/>
      <c r="H511" s="8" t="n"/>
      <c r="J511" s="9" t="n"/>
      <c r="K511" s="8">
        <f>IF(I511="EUR", H511, IF(AND(H511&lt;&gt;"", J511&lt;&gt;""), H511*J511, ""))</f>
        <v/>
      </c>
      <c r="N511">
        <f>IFERROR(XLOOKUP(B511, Portfolio[ID Kaizen], Portfolio[Département], ""), "")</f>
        <v/>
      </c>
    </row>
    <row r="512">
      <c r="A512" s="4" t="n"/>
      <c r="H512" s="8" t="n"/>
      <c r="J512" s="9" t="n"/>
      <c r="K512" s="8">
        <f>IF(I512="EUR", H512, IF(AND(H512&lt;&gt;"", J512&lt;&gt;""), H512*J512, ""))</f>
        <v/>
      </c>
      <c r="N512">
        <f>IFERROR(XLOOKUP(B512, Portfolio[ID Kaizen], Portfolio[Département], ""), "")</f>
        <v/>
      </c>
    </row>
    <row r="513">
      <c r="A513" s="4" t="n"/>
      <c r="H513" s="8" t="n"/>
      <c r="J513" s="9" t="n"/>
      <c r="K513" s="8">
        <f>IF(I513="EUR", H513, IF(AND(H513&lt;&gt;"", J513&lt;&gt;""), H513*J513, ""))</f>
        <v/>
      </c>
      <c r="N513">
        <f>IFERROR(XLOOKUP(B513, Portfolio[ID Kaizen], Portfolio[Département], ""), "")</f>
        <v/>
      </c>
    </row>
    <row r="514">
      <c r="A514" s="4" t="n"/>
      <c r="H514" s="8" t="n"/>
      <c r="J514" s="9" t="n"/>
      <c r="K514" s="8">
        <f>IF(I514="EUR", H514, IF(AND(H514&lt;&gt;"", J514&lt;&gt;""), H514*J514, ""))</f>
        <v/>
      </c>
      <c r="N514">
        <f>IFERROR(XLOOKUP(B514, Portfolio[ID Kaizen], Portfolio[Département], ""), "")</f>
        <v/>
      </c>
    </row>
    <row r="515">
      <c r="A515" s="4" t="n"/>
      <c r="H515" s="8" t="n"/>
      <c r="J515" s="9" t="n"/>
      <c r="K515" s="8">
        <f>IF(I515="EUR", H515, IF(AND(H515&lt;&gt;"", J515&lt;&gt;""), H515*J515, ""))</f>
        <v/>
      </c>
      <c r="N515">
        <f>IFERROR(XLOOKUP(B515, Portfolio[ID Kaizen], Portfolio[Département], ""), "")</f>
        <v/>
      </c>
    </row>
    <row r="516">
      <c r="A516" s="4" t="n"/>
      <c r="H516" s="8" t="n"/>
      <c r="J516" s="9" t="n"/>
      <c r="K516" s="8">
        <f>IF(I516="EUR", H516, IF(AND(H516&lt;&gt;"", J516&lt;&gt;""), H516*J516, ""))</f>
        <v/>
      </c>
      <c r="N516">
        <f>IFERROR(XLOOKUP(B516, Portfolio[ID Kaizen], Portfolio[Département], ""), "")</f>
        <v/>
      </c>
    </row>
    <row r="517">
      <c r="A517" s="4" t="n"/>
      <c r="H517" s="8" t="n"/>
      <c r="J517" s="9" t="n"/>
      <c r="K517" s="8">
        <f>IF(I517="EUR", H517, IF(AND(H517&lt;&gt;"", J517&lt;&gt;""), H517*J517, ""))</f>
        <v/>
      </c>
      <c r="N517">
        <f>IFERROR(XLOOKUP(B517, Portfolio[ID Kaizen], Portfolio[Département], ""), "")</f>
        <v/>
      </c>
    </row>
    <row r="518">
      <c r="A518" s="4" t="n"/>
      <c r="H518" s="8" t="n"/>
      <c r="J518" s="9" t="n"/>
      <c r="K518" s="8">
        <f>IF(I518="EUR", H518, IF(AND(H518&lt;&gt;"", J518&lt;&gt;""), H518*J518, ""))</f>
        <v/>
      </c>
      <c r="N518">
        <f>IFERROR(XLOOKUP(B518, Portfolio[ID Kaizen], Portfolio[Département], ""), "")</f>
        <v/>
      </c>
    </row>
    <row r="519">
      <c r="A519" s="4" t="n"/>
      <c r="H519" s="8" t="n"/>
      <c r="J519" s="9" t="n"/>
      <c r="K519" s="8">
        <f>IF(I519="EUR", H519, IF(AND(H519&lt;&gt;"", J519&lt;&gt;""), H519*J519, ""))</f>
        <v/>
      </c>
      <c r="N519">
        <f>IFERROR(XLOOKUP(B519, Portfolio[ID Kaizen], Portfolio[Département], ""), "")</f>
        <v/>
      </c>
    </row>
    <row r="520">
      <c r="A520" s="4" t="n"/>
      <c r="H520" s="8" t="n"/>
      <c r="J520" s="9" t="n"/>
      <c r="K520" s="8">
        <f>IF(I520="EUR", H520, IF(AND(H520&lt;&gt;"", J520&lt;&gt;""), H520*J520, ""))</f>
        <v/>
      </c>
      <c r="N520">
        <f>IFERROR(XLOOKUP(B520, Portfolio[ID Kaizen], Portfolio[Département], ""), "")</f>
        <v/>
      </c>
    </row>
    <row r="521">
      <c r="A521" s="4" t="n"/>
      <c r="H521" s="8" t="n"/>
      <c r="J521" s="9" t="n"/>
      <c r="K521" s="8">
        <f>IF(I521="EUR", H521, IF(AND(H521&lt;&gt;"", J521&lt;&gt;""), H521*J521, ""))</f>
        <v/>
      </c>
      <c r="N521">
        <f>IFERROR(XLOOKUP(B521, Portfolio[ID Kaizen], Portfolio[Département], ""), "")</f>
        <v/>
      </c>
    </row>
    <row r="522">
      <c r="A522" s="4" t="n"/>
      <c r="H522" s="8" t="n"/>
      <c r="J522" s="9" t="n"/>
      <c r="K522" s="8">
        <f>IF(I522="EUR", H522, IF(AND(H522&lt;&gt;"", J522&lt;&gt;""), H522*J522, ""))</f>
        <v/>
      </c>
      <c r="N522">
        <f>IFERROR(XLOOKUP(B522, Portfolio[ID Kaizen], Portfolio[Département], ""), "")</f>
        <v/>
      </c>
    </row>
    <row r="523">
      <c r="A523" s="4" t="n"/>
      <c r="H523" s="8" t="n"/>
      <c r="J523" s="9" t="n"/>
      <c r="K523" s="8">
        <f>IF(I523="EUR", H523, IF(AND(H523&lt;&gt;"", J523&lt;&gt;""), H523*J523, ""))</f>
        <v/>
      </c>
      <c r="N523">
        <f>IFERROR(XLOOKUP(B523, Portfolio[ID Kaizen], Portfolio[Département], ""), "")</f>
        <v/>
      </c>
    </row>
    <row r="524">
      <c r="A524" s="4" t="n"/>
      <c r="H524" s="8" t="n"/>
      <c r="J524" s="9" t="n"/>
      <c r="K524" s="8">
        <f>IF(I524="EUR", H524, IF(AND(H524&lt;&gt;"", J524&lt;&gt;""), H524*J524, ""))</f>
        <v/>
      </c>
      <c r="N524">
        <f>IFERROR(XLOOKUP(B524, Portfolio[ID Kaizen], Portfolio[Département], ""), "")</f>
        <v/>
      </c>
    </row>
    <row r="525">
      <c r="A525" s="4" t="n"/>
      <c r="H525" s="8" t="n"/>
      <c r="J525" s="9" t="n"/>
      <c r="K525" s="8">
        <f>IF(I525="EUR", H525, IF(AND(H525&lt;&gt;"", J525&lt;&gt;""), H525*J525, ""))</f>
        <v/>
      </c>
      <c r="N525">
        <f>IFERROR(XLOOKUP(B525, Portfolio[ID Kaizen], Portfolio[Département], ""), "")</f>
        <v/>
      </c>
    </row>
    <row r="526">
      <c r="A526" s="4" t="n"/>
      <c r="H526" s="8" t="n"/>
      <c r="J526" s="9" t="n"/>
      <c r="K526" s="8">
        <f>IF(I526="EUR", H526, IF(AND(H526&lt;&gt;"", J526&lt;&gt;""), H526*J526, ""))</f>
        <v/>
      </c>
      <c r="N526">
        <f>IFERROR(XLOOKUP(B526, Portfolio[ID Kaizen], Portfolio[Département], ""), "")</f>
        <v/>
      </c>
    </row>
    <row r="527">
      <c r="A527" s="4" t="n"/>
      <c r="H527" s="8" t="n"/>
      <c r="J527" s="9" t="n"/>
      <c r="K527" s="8">
        <f>IF(I527="EUR", H527, IF(AND(H527&lt;&gt;"", J527&lt;&gt;""), H527*J527, ""))</f>
        <v/>
      </c>
      <c r="N527">
        <f>IFERROR(XLOOKUP(B527, Portfolio[ID Kaizen], Portfolio[Département], ""), "")</f>
        <v/>
      </c>
    </row>
    <row r="528">
      <c r="A528" s="4" t="n"/>
      <c r="H528" s="8" t="n"/>
      <c r="J528" s="9" t="n"/>
      <c r="K528" s="8">
        <f>IF(I528="EUR", H528, IF(AND(H528&lt;&gt;"", J528&lt;&gt;""), H528*J528, ""))</f>
        <v/>
      </c>
      <c r="N528">
        <f>IFERROR(XLOOKUP(B528, Portfolio[ID Kaizen], Portfolio[Département], ""), "")</f>
        <v/>
      </c>
    </row>
    <row r="529">
      <c r="A529" s="4" t="n"/>
      <c r="H529" s="8" t="n"/>
      <c r="J529" s="9" t="n"/>
      <c r="K529" s="8">
        <f>IF(I529="EUR", H529, IF(AND(H529&lt;&gt;"", J529&lt;&gt;""), H529*J529, ""))</f>
        <v/>
      </c>
      <c r="N529">
        <f>IFERROR(XLOOKUP(B529, Portfolio[ID Kaizen], Portfolio[Département], ""), "")</f>
        <v/>
      </c>
    </row>
    <row r="530">
      <c r="A530" s="4" t="n"/>
      <c r="H530" s="8" t="n"/>
      <c r="J530" s="9" t="n"/>
      <c r="K530" s="8">
        <f>IF(I530="EUR", H530, IF(AND(H530&lt;&gt;"", J530&lt;&gt;""), H530*J530, ""))</f>
        <v/>
      </c>
      <c r="N530">
        <f>IFERROR(XLOOKUP(B530, Portfolio[ID Kaizen], Portfolio[Département], ""), "")</f>
        <v/>
      </c>
    </row>
    <row r="531">
      <c r="A531" s="4" t="n"/>
      <c r="H531" s="8" t="n"/>
      <c r="J531" s="9" t="n"/>
      <c r="K531" s="8">
        <f>IF(I531="EUR", H531, IF(AND(H531&lt;&gt;"", J531&lt;&gt;""), H531*J531, ""))</f>
        <v/>
      </c>
      <c r="N531">
        <f>IFERROR(XLOOKUP(B531, Portfolio[ID Kaizen], Portfolio[Département], ""), "")</f>
        <v/>
      </c>
    </row>
    <row r="532">
      <c r="A532" s="4" t="n"/>
      <c r="H532" s="8" t="n"/>
      <c r="J532" s="9" t="n"/>
      <c r="K532" s="8">
        <f>IF(I532="EUR", H532, IF(AND(H532&lt;&gt;"", J532&lt;&gt;""), H532*J532, ""))</f>
        <v/>
      </c>
      <c r="N532">
        <f>IFERROR(XLOOKUP(B532, Portfolio[ID Kaizen], Portfolio[Département], ""), "")</f>
        <v/>
      </c>
    </row>
    <row r="533">
      <c r="A533" s="4" t="n"/>
      <c r="H533" s="8" t="n"/>
      <c r="J533" s="9" t="n"/>
      <c r="K533" s="8">
        <f>IF(I533="EUR", H533, IF(AND(H533&lt;&gt;"", J533&lt;&gt;""), H533*J533, ""))</f>
        <v/>
      </c>
      <c r="N533">
        <f>IFERROR(XLOOKUP(B533, Portfolio[ID Kaizen], Portfolio[Département], ""), "")</f>
        <v/>
      </c>
    </row>
    <row r="534">
      <c r="A534" s="4" t="n"/>
      <c r="H534" s="8" t="n"/>
      <c r="J534" s="9" t="n"/>
      <c r="K534" s="8">
        <f>IF(I534="EUR", H534, IF(AND(H534&lt;&gt;"", J534&lt;&gt;""), H534*J534, ""))</f>
        <v/>
      </c>
      <c r="N534">
        <f>IFERROR(XLOOKUP(B534, Portfolio[ID Kaizen], Portfolio[Département], ""), "")</f>
        <v/>
      </c>
    </row>
    <row r="535">
      <c r="A535" s="4" t="n"/>
      <c r="H535" s="8" t="n"/>
      <c r="J535" s="9" t="n"/>
      <c r="K535" s="8">
        <f>IF(I535="EUR", H535, IF(AND(H535&lt;&gt;"", J535&lt;&gt;""), H535*J535, ""))</f>
        <v/>
      </c>
      <c r="N535">
        <f>IFERROR(XLOOKUP(B535, Portfolio[ID Kaizen], Portfolio[Département], ""), "")</f>
        <v/>
      </c>
    </row>
    <row r="536">
      <c r="A536" s="4" t="n"/>
      <c r="H536" s="8" t="n"/>
      <c r="J536" s="9" t="n"/>
      <c r="K536" s="8">
        <f>IF(I536="EUR", H536, IF(AND(H536&lt;&gt;"", J536&lt;&gt;""), H536*J536, ""))</f>
        <v/>
      </c>
      <c r="N536">
        <f>IFERROR(XLOOKUP(B536, Portfolio[ID Kaizen], Portfolio[Département], ""), "")</f>
        <v/>
      </c>
    </row>
    <row r="537">
      <c r="A537" s="4" t="n"/>
      <c r="H537" s="8" t="n"/>
      <c r="J537" s="9" t="n"/>
      <c r="K537" s="8">
        <f>IF(I537="EUR", H537, IF(AND(H537&lt;&gt;"", J537&lt;&gt;""), H537*J537, ""))</f>
        <v/>
      </c>
      <c r="N537">
        <f>IFERROR(XLOOKUP(B537, Portfolio[ID Kaizen], Portfolio[Département], ""), "")</f>
        <v/>
      </c>
    </row>
    <row r="538">
      <c r="A538" s="4" t="n"/>
      <c r="H538" s="8" t="n"/>
      <c r="J538" s="9" t="n"/>
      <c r="K538" s="8">
        <f>IF(I538="EUR", H538, IF(AND(H538&lt;&gt;"", J538&lt;&gt;""), H538*J538, ""))</f>
        <v/>
      </c>
      <c r="N538">
        <f>IFERROR(XLOOKUP(B538, Portfolio[ID Kaizen], Portfolio[Département], ""), "")</f>
        <v/>
      </c>
    </row>
    <row r="539">
      <c r="A539" s="4" t="n"/>
      <c r="H539" s="8" t="n"/>
      <c r="J539" s="9" t="n"/>
      <c r="K539" s="8">
        <f>IF(I539="EUR", H539, IF(AND(H539&lt;&gt;"", J539&lt;&gt;""), H539*J539, ""))</f>
        <v/>
      </c>
      <c r="N539">
        <f>IFERROR(XLOOKUP(B539, Portfolio[ID Kaizen], Portfolio[Département], ""), "")</f>
        <v/>
      </c>
    </row>
    <row r="540">
      <c r="A540" s="4" t="n"/>
      <c r="H540" s="8" t="n"/>
      <c r="J540" s="9" t="n"/>
      <c r="K540" s="8">
        <f>IF(I540="EUR", H540, IF(AND(H540&lt;&gt;"", J540&lt;&gt;""), H540*J540, ""))</f>
        <v/>
      </c>
      <c r="N540">
        <f>IFERROR(XLOOKUP(B540, Portfolio[ID Kaizen], Portfolio[Département], ""), "")</f>
        <v/>
      </c>
    </row>
    <row r="541">
      <c r="A541" s="4" t="n"/>
      <c r="H541" s="8" t="n"/>
      <c r="J541" s="9" t="n"/>
      <c r="K541" s="8">
        <f>IF(I541="EUR", H541, IF(AND(H541&lt;&gt;"", J541&lt;&gt;""), H541*J541, ""))</f>
        <v/>
      </c>
      <c r="N541">
        <f>IFERROR(XLOOKUP(B541, Portfolio[ID Kaizen], Portfolio[Département], ""), "")</f>
        <v/>
      </c>
    </row>
    <row r="542">
      <c r="A542" s="4" t="n"/>
      <c r="H542" s="8" t="n"/>
      <c r="J542" s="9" t="n"/>
      <c r="K542" s="8">
        <f>IF(I542="EUR", H542, IF(AND(H542&lt;&gt;"", J542&lt;&gt;""), H542*J542, ""))</f>
        <v/>
      </c>
      <c r="N542">
        <f>IFERROR(XLOOKUP(B542, Portfolio[ID Kaizen], Portfolio[Département], ""), "")</f>
        <v/>
      </c>
    </row>
    <row r="543">
      <c r="A543" s="4" t="n"/>
      <c r="H543" s="8" t="n"/>
      <c r="J543" s="9" t="n"/>
      <c r="K543" s="8">
        <f>IF(I543="EUR", H543, IF(AND(H543&lt;&gt;"", J543&lt;&gt;""), H543*J543, ""))</f>
        <v/>
      </c>
      <c r="N543">
        <f>IFERROR(XLOOKUP(B543, Portfolio[ID Kaizen], Portfolio[Département], ""), "")</f>
        <v/>
      </c>
    </row>
    <row r="544">
      <c r="A544" s="4" t="n"/>
      <c r="H544" s="8" t="n"/>
      <c r="J544" s="9" t="n"/>
      <c r="K544" s="8">
        <f>IF(I544="EUR", H544, IF(AND(H544&lt;&gt;"", J544&lt;&gt;""), H544*J544, ""))</f>
        <v/>
      </c>
      <c r="N544">
        <f>IFERROR(XLOOKUP(B544, Portfolio[ID Kaizen], Portfolio[Département], ""), "")</f>
        <v/>
      </c>
    </row>
    <row r="545">
      <c r="A545" s="4" t="n"/>
      <c r="H545" s="8" t="n"/>
      <c r="J545" s="9" t="n"/>
      <c r="K545" s="8">
        <f>IF(I545="EUR", H545, IF(AND(H545&lt;&gt;"", J545&lt;&gt;""), H545*J545, ""))</f>
        <v/>
      </c>
      <c r="N545">
        <f>IFERROR(XLOOKUP(B545, Portfolio[ID Kaizen], Portfolio[Département], ""), "")</f>
        <v/>
      </c>
    </row>
    <row r="546">
      <c r="A546" s="4" t="n"/>
      <c r="H546" s="8" t="n"/>
      <c r="J546" s="9" t="n"/>
      <c r="K546" s="8">
        <f>IF(I546="EUR", H546, IF(AND(H546&lt;&gt;"", J546&lt;&gt;""), H546*J546, ""))</f>
        <v/>
      </c>
      <c r="N546">
        <f>IFERROR(XLOOKUP(B546, Portfolio[ID Kaizen], Portfolio[Département], ""), "")</f>
        <v/>
      </c>
    </row>
    <row r="547">
      <c r="A547" s="4" t="n"/>
      <c r="H547" s="8" t="n"/>
      <c r="J547" s="9" t="n"/>
      <c r="K547" s="8">
        <f>IF(I547="EUR", H547, IF(AND(H547&lt;&gt;"", J547&lt;&gt;""), H547*J547, ""))</f>
        <v/>
      </c>
      <c r="N547">
        <f>IFERROR(XLOOKUP(B547, Portfolio[ID Kaizen], Portfolio[Département], ""), "")</f>
        <v/>
      </c>
    </row>
    <row r="548">
      <c r="A548" s="4" t="n"/>
      <c r="H548" s="8" t="n"/>
      <c r="J548" s="9" t="n"/>
      <c r="K548" s="8">
        <f>IF(I548="EUR", H548, IF(AND(H548&lt;&gt;"", J548&lt;&gt;""), H548*J548, ""))</f>
        <v/>
      </c>
      <c r="N548">
        <f>IFERROR(XLOOKUP(B548, Portfolio[ID Kaizen], Portfolio[Département], ""), "")</f>
        <v/>
      </c>
    </row>
    <row r="549">
      <c r="A549" s="4" t="n"/>
      <c r="H549" s="8" t="n"/>
      <c r="J549" s="9" t="n"/>
      <c r="K549" s="8">
        <f>IF(I549="EUR", H549, IF(AND(H549&lt;&gt;"", J549&lt;&gt;""), H549*J549, ""))</f>
        <v/>
      </c>
      <c r="N549">
        <f>IFERROR(XLOOKUP(B549, Portfolio[ID Kaizen], Portfolio[Département], ""), "")</f>
        <v/>
      </c>
    </row>
    <row r="550">
      <c r="A550" s="4" t="n"/>
      <c r="H550" s="8" t="n"/>
      <c r="J550" s="9" t="n"/>
      <c r="K550" s="8">
        <f>IF(I550="EUR", H550, IF(AND(H550&lt;&gt;"", J550&lt;&gt;""), H550*J550, ""))</f>
        <v/>
      </c>
      <c r="N550">
        <f>IFERROR(XLOOKUP(B550, Portfolio[ID Kaizen], Portfolio[Département], ""), "")</f>
        <v/>
      </c>
    </row>
    <row r="551">
      <c r="A551" s="4" t="n"/>
      <c r="H551" s="8" t="n"/>
      <c r="J551" s="9" t="n"/>
      <c r="K551" s="8">
        <f>IF(I551="EUR", H551, IF(AND(H551&lt;&gt;"", J551&lt;&gt;""), H551*J551, ""))</f>
        <v/>
      </c>
      <c r="N551">
        <f>IFERROR(XLOOKUP(B551, Portfolio[ID Kaizen], Portfolio[Département], ""), "")</f>
        <v/>
      </c>
    </row>
    <row r="552">
      <c r="A552" s="4" t="n"/>
      <c r="H552" s="8" t="n"/>
      <c r="J552" s="9" t="n"/>
      <c r="K552" s="8">
        <f>IF(I552="EUR", H552, IF(AND(H552&lt;&gt;"", J552&lt;&gt;""), H552*J552, ""))</f>
        <v/>
      </c>
      <c r="N552">
        <f>IFERROR(XLOOKUP(B552, Portfolio[ID Kaizen], Portfolio[Département], ""), "")</f>
        <v/>
      </c>
    </row>
    <row r="553">
      <c r="A553" s="4" t="n"/>
      <c r="H553" s="8" t="n"/>
      <c r="J553" s="9" t="n"/>
      <c r="K553" s="8">
        <f>IF(I553="EUR", H553, IF(AND(H553&lt;&gt;"", J553&lt;&gt;""), H553*J553, ""))</f>
        <v/>
      </c>
      <c r="N553">
        <f>IFERROR(XLOOKUP(B553, Portfolio[ID Kaizen], Portfolio[Département], ""), "")</f>
        <v/>
      </c>
    </row>
    <row r="554">
      <c r="A554" s="4" t="n"/>
      <c r="H554" s="8" t="n"/>
      <c r="J554" s="9" t="n"/>
      <c r="K554" s="8">
        <f>IF(I554="EUR", H554, IF(AND(H554&lt;&gt;"", J554&lt;&gt;""), H554*J554, ""))</f>
        <v/>
      </c>
      <c r="N554">
        <f>IFERROR(XLOOKUP(B554, Portfolio[ID Kaizen], Portfolio[Département], ""), "")</f>
        <v/>
      </c>
    </row>
    <row r="555">
      <c r="A555" s="4" t="n"/>
      <c r="H555" s="8" t="n"/>
      <c r="J555" s="9" t="n"/>
      <c r="K555" s="8">
        <f>IF(I555="EUR", H555, IF(AND(H555&lt;&gt;"", J555&lt;&gt;""), H555*J555, ""))</f>
        <v/>
      </c>
      <c r="N555">
        <f>IFERROR(XLOOKUP(B555, Portfolio[ID Kaizen], Portfolio[Département], ""), "")</f>
        <v/>
      </c>
    </row>
    <row r="556">
      <c r="A556" s="4" t="n"/>
      <c r="H556" s="8" t="n"/>
      <c r="J556" s="9" t="n"/>
      <c r="K556" s="8">
        <f>IF(I556="EUR", H556, IF(AND(H556&lt;&gt;"", J556&lt;&gt;""), H556*J556, ""))</f>
        <v/>
      </c>
      <c r="N556">
        <f>IFERROR(XLOOKUP(B556, Portfolio[ID Kaizen], Portfolio[Département], ""), "")</f>
        <v/>
      </c>
    </row>
    <row r="557">
      <c r="A557" s="4" t="n"/>
      <c r="H557" s="8" t="n"/>
      <c r="J557" s="9" t="n"/>
      <c r="K557" s="8">
        <f>IF(I557="EUR", H557, IF(AND(H557&lt;&gt;"", J557&lt;&gt;""), H557*J557, ""))</f>
        <v/>
      </c>
      <c r="N557">
        <f>IFERROR(XLOOKUP(B557, Portfolio[ID Kaizen], Portfolio[Département], ""), "")</f>
        <v/>
      </c>
    </row>
    <row r="558">
      <c r="A558" s="4" t="n"/>
      <c r="H558" s="8" t="n"/>
      <c r="J558" s="9" t="n"/>
      <c r="K558" s="8">
        <f>IF(I558="EUR", H558, IF(AND(H558&lt;&gt;"", J558&lt;&gt;""), H558*J558, ""))</f>
        <v/>
      </c>
      <c r="N558">
        <f>IFERROR(XLOOKUP(B558, Portfolio[ID Kaizen], Portfolio[Département], ""), "")</f>
        <v/>
      </c>
    </row>
    <row r="559">
      <c r="A559" s="4" t="n"/>
      <c r="H559" s="8" t="n"/>
      <c r="J559" s="9" t="n"/>
      <c r="K559" s="8">
        <f>IF(I559="EUR", H559, IF(AND(H559&lt;&gt;"", J559&lt;&gt;""), H559*J559, ""))</f>
        <v/>
      </c>
      <c r="N559">
        <f>IFERROR(XLOOKUP(B559, Portfolio[ID Kaizen], Portfolio[Département], ""), "")</f>
        <v/>
      </c>
    </row>
    <row r="560">
      <c r="A560" s="4" t="n"/>
      <c r="H560" s="8" t="n"/>
      <c r="J560" s="9" t="n"/>
      <c r="K560" s="8">
        <f>IF(I560="EUR", H560, IF(AND(H560&lt;&gt;"", J560&lt;&gt;""), H560*J560, ""))</f>
        <v/>
      </c>
      <c r="N560">
        <f>IFERROR(XLOOKUP(B560, Portfolio[ID Kaizen], Portfolio[Département], ""), "")</f>
        <v/>
      </c>
    </row>
    <row r="561">
      <c r="A561" s="4" t="n"/>
      <c r="H561" s="8" t="n"/>
      <c r="J561" s="9" t="n"/>
      <c r="K561" s="8">
        <f>IF(I561="EUR", H561, IF(AND(H561&lt;&gt;"", J561&lt;&gt;""), H561*J561, ""))</f>
        <v/>
      </c>
      <c r="N561">
        <f>IFERROR(XLOOKUP(B561, Portfolio[ID Kaizen], Portfolio[Département], ""), "")</f>
        <v/>
      </c>
    </row>
    <row r="562">
      <c r="A562" s="4" t="n"/>
      <c r="H562" s="8" t="n"/>
      <c r="J562" s="9" t="n"/>
      <c r="K562" s="8">
        <f>IF(I562="EUR", H562, IF(AND(H562&lt;&gt;"", J562&lt;&gt;""), H562*J562, ""))</f>
        <v/>
      </c>
      <c r="N562">
        <f>IFERROR(XLOOKUP(B562, Portfolio[ID Kaizen], Portfolio[Département], ""), "")</f>
        <v/>
      </c>
    </row>
    <row r="563">
      <c r="A563" s="4" t="n"/>
      <c r="H563" s="8" t="n"/>
      <c r="J563" s="9" t="n"/>
      <c r="K563" s="8">
        <f>IF(I563="EUR", H563, IF(AND(H563&lt;&gt;"", J563&lt;&gt;""), H563*J563, ""))</f>
        <v/>
      </c>
      <c r="N563">
        <f>IFERROR(XLOOKUP(B563, Portfolio[ID Kaizen], Portfolio[Département], ""), "")</f>
        <v/>
      </c>
    </row>
    <row r="564">
      <c r="A564" s="4" t="n"/>
      <c r="H564" s="8" t="n"/>
      <c r="J564" s="9" t="n"/>
      <c r="K564" s="8">
        <f>IF(I564="EUR", H564, IF(AND(H564&lt;&gt;"", J564&lt;&gt;""), H564*J564, ""))</f>
        <v/>
      </c>
      <c r="N564">
        <f>IFERROR(XLOOKUP(B564, Portfolio[ID Kaizen], Portfolio[Département], ""), "")</f>
        <v/>
      </c>
    </row>
    <row r="565">
      <c r="A565" s="4" t="n"/>
      <c r="H565" s="8" t="n"/>
      <c r="J565" s="9" t="n"/>
      <c r="K565" s="8">
        <f>IF(I565="EUR", H565, IF(AND(H565&lt;&gt;"", J565&lt;&gt;""), H565*J565, ""))</f>
        <v/>
      </c>
      <c r="N565">
        <f>IFERROR(XLOOKUP(B565, Portfolio[ID Kaizen], Portfolio[Département], ""), "")</f>
        <v/>
      </c>
    </row>
    <row r="566">
      <c r="A566" s="4" t="n"/>
      <c r="H566" s="8" t="n"/>
      <c r="J566" s="9" t="n"/>
      <c r="K566" s="8">
        <f>IF(I566="EUR", H566, IF(AND(H566&lt;&gt;"", J566&lt;&gt;""), H566*J566, ""))</f>
        <v/>
      </c>
      <c r="N566">
        <f>IFERROR(XLOOKUP(B566, Portfolio[ID Kaizen], Portfolio[Département], ""), "")</f>
        <v/>
      </c>
    </row>
    <row r="567">
      <c r="A567" s="4" t="n"/>
      <c r="H567" s="8" t="n"/>
      <c r="J567" s="9" t="n"/>
      <c r="K567" s="8">
        <f>IF(I567="EUR", H567, IF(AND(H567&lt;&gt;"", J567&lt;&gt;""), H567*J567, ""))</f>
        <v/>
      </c>
      <c r="N567">
        <f>IFERROR(XLOOKUP(B567, Portfolio[ID Kaizen], Portfolio[Département], ""), "")</f>
        <v/>
      </c>
    </row>
    <row r="568">
      <c r="A568" s="4" t="n"/>
      <c r="H568" s="8" t="n"/>
      <c r="J568" s="9" t="n"/>
      <c r="K568" s="8">
        <f>IF(I568="EUR", H568, IF(AND(H568&lt;&gt;"", J568&lt;&gt;""), H568*J568, ""))</f>
        <v/>
      </c>
      <c r="N568">
        <f>IFERROR(XLOOKUP(B568, Portfolio[ID Kaizen], Portfolio[Département], ""), "")</f>
        <v/>
      </c>
    </row>
    <row r="569">
      <c r="A569" s="4" t="n"/>
      <c r="H569" s="8" t="n"/>
      <c r="J569" s="9" t="n"/>
      <c r="K569" s="8">
        <f>IF(I569="EUR", H569, IF(AND(H569&lt;&gt;"", J569&lt;&gt;""), H569*J569, ""))</f>
        <v/>
      </c>
      <c r="N569">
        <f>IFERROR(XLOOKUP(B569, Portfolio[ID Kaizen], Portfolio[Département], ""), "")</f>
        <v/>
      </c>
    </row>
    <row r="570">
      <c r="A570" s="4" t="n"/>
      <c r="H570" s="8" t="n"/>
      <c r="J570" s="9" t="n"/>
      <c r="K570" s="8">
        <f>IF(I570="EUR", H570, IF(AND(H570&lt;&gt;"", J570&lt;&gt;""), H570*J570, ""))</f>
        <v/>
      </c>
      <c r="N570">
        <f>IFERROR(XLOOKUP(B570, Portfolio[ID Kaizen], Portfolio[Département], ""), "")</f>
        <v/>
      </c>
    </row>
    <row r="571">
      <c r="A571" s="4" t="n"/>
      <c r="H571" s="8" t="n"/>
      <c r="J571" s="9" t="n"/>
      <c r="K571" s="8">
        <f>IF(I571="EUR", H571, IF(AND(H571&lt;&gt;"", J571&lt;&gt;""), H571*J571, ""))</f>
        <v/>
      </c>
      <c r="N571">
        <f>IFERROR(XLOOKUP(B571, Portfolio[ID Kaizen], Portfolio[Département], ""), "")</f>
        <v/>
      </c>
    </row>
    <row r="572">
      <c r="A572" s="4" t="n"/>
      <c r="H572" s="8" t="n"/>
      <c r="J572" s="9" t="n"/>
      <c r="K572" s="8">
        <f>IF(I572="EUR", H572, IF(AND(H572&lt;&gt;"", J572&lt;&gt;""), H572*J572, ""))</f>
        <v/>
      </c>
      <c r="N572">
        <f>IFERROR(XLOOKUP(B572, Portfolio[ID Kaizen], Portfolio[Département], ""), "")</f>
        <v/>
      </c>
    </row>
    <row r="573">
      <c r="A573" s="4" t="n"/>
      <c r="H573" s="8" t="n"/>
      <c r="J573" s="9" t="n"/>
      <c r="K573" s="8">
        <f>IF(I573="EUR", H573, IF(AND(H573&lt;&gt;"", J573&lt;&gt;""), H573*J573, ""))</f>
        <v/>
      </c>
      <c r="N573">
        <f>IFERROR(XLOOKUP(B573, Portfolio[ID Kaizen], Portfolio[Département], ""), "")</f>
        <v/>
      </c>
    </row>
    <row r="574">
      <c r="A574" s="4" t="n"/>
      <c r="H574" s="8" t="n"/>
      <c r="J574" s="9" t="n"/>
      <c r="K574" s="8">
        <f>IF(I574="EUR", H574, IF(AND(H574&lt;&gt;"", J574&lt;&gt;""), H574*J574, ""))</f>
        <v/>
      </c>
      <c r="N574">
        <f>IFERROR(XLOOKUP(B574, Portfolio[ID Kaizen], Portfolio[Département], ""), "")</f>
        <v/>
      </c>
    </row>
    <row r="575">
      <c r="A575" s="4" t="n"/>
      <c r="H575" s="8" t="n"/>
      <c r="J575" s="9" t="n"/>
      <c r="K575" s="8">
        <f>IF(I575="EUR", H575, IF(AND(H575&lt;&gt;"", J575&lt;&gt;""), H575*J575, ""))</f>
        <v/>
      </c>
      <c r="N575">
        <f>IFERROR(XLOOKUP(B575, Portfolio[ID Kaizen], Portfolio[Département], ""), "")</f>
        <v/>
      </c>
    </row>
    <row r="576">
      <c r="A576" s="4" t="n"/>
      <c r="H576" s="8" t="n"/>
      <c r="J576" s="9" t="n"/>
      <c r="K576" s="8">
        <f>IF(I576="EUR", H576, IF(AND(H576&lt;&gt;"", J576&lt;&gt;""), H576*J576, ""))</f>
        <v/>
      </c>
      <c r="N576">
        <f>IFERROR(XLOOKUP(B576, Portfolio[ID Kaizen], Portfolio[Département], ""), "")</f>
        <v/>
      </c>
    </row>
    <row r="577">
      <c r="A577" s="4" t="n"/>
      <c r="H577" s="8" t="n"/>
      <c r="J577" s="9" t="n"/>
      <c r="K577" s="8">
        <f>IF(I577="EUR", H577, IF(AND(H577&lt;&gt;"", J577&lt;&gt;""), H577*J577, ""))</f>
        <v/>
      </c>
      <c r="N577">
        <f>IFERROR(XLOOKUP(B577, Portfolio[ID Kaizen], Portfolio[Département], ""), "")</f>
        <v/>
      </c>
    </row>
    <row r="578">
      <c r="A578" s="4" t="n"/>
      <c r="H578" s="8" t="n"/>
      <c r="J578" s="9" t="n"/>
      <c r="K578" s="8">
        <f>IF(I578="EUR", H578, IF(AND(H578&lt;&gt;"", J578&lt;&gt;""), H578*J578, ""))</f>
        <v/>
      </c>
      <c r="N578">
        <f>IFERROR(XLOOKUP(B578, Portfolio[ID Kaizen], Portfolio[Département], ""), "")</f>
        <v/>
      </c>
    </row>
    <row r="579">
      <c r="A579" s="4" t="n"/>
      <c r="H579" s="8" t="n"/>
      <c r="J579" s="9" t="n"/>
      <c r="K579" s="8">
        <f>IF(I579="EUR", H579, IF(AND(H579&lt;&gt;"", J579&lt;&gt;""), H579*J579, ""))</f>
        <v/>
      </c>
      <c r="N579">
        <f>IFERROR(XLOOKUP(B579, Portfolio[ID Kaizen], Portfolio[Département], ""), "")</f>
        <v/>
      </c>
    </row>
    <row r="580">
      <c r="A580" s="4" t="n"/>
      <c r="H580" s="8" t="n"/>
      <c r="J580" s="9" t="n"/>
      <c r="K580" s="8">
        <f>IF(I580="EUR", H580, IF(AND(H580&lt;&gt;"", J580&lt;&gt;""), H580*J580, ""))</f>
        <v/>
      </c>
      <c r="N580">
        <f>IFERROR(XLOOKUP(B580, Portfolio[ID Kaizen], Portfolio[Département], ""), "")</f>
        <v/>
      </c>
    </row>
    <row r="581">
      <c r="A581" s="4" t="n"/>
      <c r="H581" s="8" t="n"/>
      <c r="J581" s="9" t="n"/>
      <c r="K581" s="8">
        <f>IF(I581="EUR", H581, IF(AND(H581&lt;&gt;"", J581&lt;&gt;""), H581*J581, ""))</f>
        <v/>
      </c>
      <c r="N581">
        <f>IFERROR(XLOOKUP(B581, Portfolio[ID Kaizen], Portfolio[Département], ""), "")</f>
        <v/>
      </c>
    </row>
    <row r="582">
      <c r="A582" s="4" t="n"/>
      <c r="H582" s="8" t="n"/>
      <c r="J582" s="9" t="n"/>
      <c r="K582" s="8">
        <f>IF(I582="EUR", H582, IF(AND(H582&lt;&gt;"", J582&lt;&gt;""), H582*J582, ""))</f>
        <v/>
      </c>
      <c r="N582">
        <f>IFERROR(XLOOKUP(B582, Portfolio[ID Kaizen], Portfolio[Département], ""), "")</f>
        <v/>
      </c>
    </row>
    <row r="583">
      <c r="A583" s="4" t="n"/>
      <c r="H583" s="8" t="n"/>
      <c r="J583" s="9" t="n"/>
      <c r="K583" s="8">
        <f>IF(I583="EUR", H583, IF(AND(H583&lt;&gt;"", J583&lt;&gt;""), H583*J583, ""))</f>
        <v/>
      </c>
      <c r="N583">
        <f>IFERROR(XLOOKUP(B583, Portfolio[ID Kaizen], Portfolio[Département], ""), "")</f>
        <v/>
      </c>
    </row>
    <row r="584">
      <c r="A584" s="4" t="n"/>
      <c r="H584" s="8" t="n"/>
      <c r="J584" s="9" t="n"/>
      <c r="K584" s="8">
        <f>IF(I584="EUR", H584, IF(AND(H584&lt;&gt;"", J584&lt;&gt;""), H584*J584, ""))</f>
        <v/>
      </c>
      <c r="N584">
        <f>IFERROR(XLOOKUP(B584, Portfolio[ID Kaizen], Portfolio[Département], ""), "")</f>
        <v/>
      </c>
    </row>
    <row r="585">
      <c r="A585" s="4" t="n"/>
      <c r="H585" s="8" t="n"/>
      <c r="J585" s="9" t="n"/>
      <c r="K585" s="8">
        <f>IF(I585="EUR", H585, IF(AND(H585&lt;&gt;"", J585&lt;&gt;""), H585*J585, ""))</f>
        <v/>
      </c>
      <c r="N585">
        <f>IFERROR(XLOOKUP(B585, Portfolio[ID Kaizen], Portfolio[Département], ""), "")</f>
        <v/>
      </c>
    </row>
    <row r="586">
      <c r="A586" s="4" t="n"/>
      <c r="H586" s="8" t="n"/>
      <c r="J586" s="9" t="n"/>
      <c r="K586" s="8">
        <f>IF(I586="EUR", H586, IF(AND(H586&lt;&gt;"", J586&lt;&gt;""), H586*J586, ""))</f>
        <v/>
      </c>
      <c r="N586">
        <f>IFERROR(XLOOKUP(B586, Portfolio[ID Kaizen], Portfolio[Département], ""), "")</f>
        <v/>
      </c>
    </row>
    <row r="587">
      <c r="A587" s="4" t="n"/>
      <c r="H587" s="8" t="n"/>
      <c r="J587" s="9" t="n"/>
      <c r="K587" s="8">
        <f>IF(I587="EUR", H587, IF(AND(H587&lt;&gt;"", J587&lt;&gt;""), H587*J587, ""))</f>
        <v/>
      </c>
      <c r="N587">
        <f>IFERROR(XLOOKUP(B587, Portfolio[ID Kaizen], Portfolio[Département], ""), "")</f>
        <v/>
      </c>
    </row>
    <row r="588">
      <c r="A588" s="4" t="n"/>
      <c r="H588" s="8" t="n"/>
      <c r="J588" s="9" t="n"/>
      <c r="K588" s="8">
        <f>IF(I588="EUR", H588, IF(AND(H588&lt;&gt;"", J588&lt;&gt;""), H588*J588, ""))</f>
        <v/>
      </c>
      <c r="N588">
        <f>IFERROR(XLOOKUP(B588, Portfolio[ID Kaizen], Portfolio[Département], ""), "")</f>
        <v/>
      </c>
    </row>
    <row r="589">
      <c r="A589" s="4" t="n"/>
      <c r="H589" s="8" t="n"/>
      <c r="J589" s="9" t="n"/>
      <c r="K589" s="8">
        <f>IF(I589="EUR", H589, IF(AND(H589&lt;&gt;"", J589&lt;&gt;""), H589*J589, ""))</f>
        <v/>
      </c>
      <c r="N589">
        <f>IFERROR(XLOOKUP(B589, Portfolio[ID Kaizen], Portfolio[Département], ""), "")</f>
        <v/>
      </c>
    </row>
    <row r="590">
      <c r="A590" s="4" t="n"/>
      <c r="H590" s="8" t="n"/>
      <c r="J590" s="9" t="n"/>
      <c r="K590" s="8">
        <f>IF(I590="EUR", H590, IF(AND(H590&lt;&gt;"", J590&lt;&gt;""), H590*J590, ""))</f>
        <v/>
      </c>
      <c r="N590">
        <f>IFERROR(XLOOKUP(B590, Portfolio[ID Kaizen], Portfolio[Département], ""), "")</f>
        <v/>
      </c>
    </row>
    <row r="591">
      <c r="A591" s="4" t="n"/>
      <c r="H591" s="8" t="n"/>
      <c r="J591" s="9" t="n"/>
      <c r="K591" s="8">
        <f>IF(I591="EUR", H591, IF(AND(H591&lt;&gt;"", J591&lt;&gt;""), H591*J591, ""))</f>
        <v/>
      </c>
      <c r="N591">
        <f>IFERROR(XLOOKUP(B591, Portfolio[ID Kaizen], Portfolio[Département], ""), "")</f>
        <v/>
      </c>
    </row>
    <row r="592">
      <c r="A592" s="4" t="n"/>
      <c r="H592" s="8" t="n"/>
      <c r="J592" s="9" t="n"/>
      <c r="K592" s="8">
        <f>IF(I592="EUR", H592, IF(AND(H592&lt;&gt;"", J592&lt;&gt;""), H592*J592, ""))</f>
        <v/>
      </c>
      <c r="N592">
        <f>IFERROR(XLOOKUP(B592, Portfolio[ID Kaizen], Portfolio[Département], ""), "")</f>
        <v/>
      </c>
    </row>
    <row r="593">
      <c r="A593" s="4" t="n"/>
      <c r="H593" s="8" t="n"/>
      <c r="J593" s="9" t="n"/>
      <c r="K593" s="8">
        <f>IF(I593="EUR", H593, IF(AND(H593&lt;&gt;"", J593&lt;&gt;""), H593*J593, ""))</f>
        <v/>
      </c>
      <c r="N593">
        <f>IFERROR(XLOOKUP(B593, Portfolio[ID Kaizen], Portfolio[Département], ""), "")</f>
        <v/>
      </c>
    </row>
    <row r="594">
      <c r="A594" s="4" t="n"/>
      <c r="H594" s="8" t="n"/>
      <c r="J594" s="9" t="n"/>
      <c r="K594" s="8">
        <f>IF(I594="EUR", H594, IF(AND(H594&lt;&gt;"", J594&lt;&gt;""), H594*J594, ""))</f>
        <v/>
      </c>
      <c r="N594">
        <f>IFERROR(XLOOKUP(B594, Portfolio[ID Kaizen], Portfolio[Département], ""), "")</f>
        <v/>
      </c>
    </row>
    <row r="595">
      <c r="A595" s="4" t="n"/>
      <c r="H595" s="8" t="n"/>
      <c r="J595" s="9" t="n"/>
      <c r="K595" s="8">
        <f>IF(I595="EUR", H595, IF(AND(H595&lt;&gt;"", J595&lt;&gt;""), H595*J595, ""))</f>
        <v/>
      </c>
      <c r="N595">
        <f>IFERROR(XLOOKUP(B595, Portfolio[ID Kaizen], Portfolio[Département], ""), "")</f>
        <v/>
      </c>
    </row>
    <row r="596">
      <c r="A596" s="4" t="n"/>
      <c r="H596" s="8" t="n"/>
      <c r="J596" s="9" t="n"/>
      <c r="K596" s="8">
        <f>IF(I596="EUR", H596, IF(AND(H596&lt;&gt;"", J596&lt;&gt;""), H596*J596, ""))</f>
        <v/>
      </c>
      <c r="N596">
        <f>IFERROR(XLOOKUP(B596, Portfolio[ID Kaizen], Portfolio[Département], ""), "")</f>
        <v/>
      </c>
    </row>
    <row r="597">
      <c r="A597" s="4" t="n"/>
      <c r="H597" s="8" t="n"/>
      <c r="J597" s="9" t="n"/>
      <c r="K597" s="8">
        <f>IF(I597="EUR", H597, IF(AND(H597&lt;&gt;"", J597&lt;&gt;""), H597*J597, ""))</f>
        <v/>
      </c>
      <c r="N597">
        <f>IFERROR(XLOOKUP(B597, Portfolio[ID Kaizen], Portfolio[Département], ""), "")</f>
        <v/>
      </c>
    </row>
    <row r="598">
      <c r="A598" s="4" t="n"/>
      <c r="H598" s="8" t="n"/>
      <c r="J598" s="9" t="n"/>
      <c r="K598" s="8">
        <f>IF(I598="EUR", H598, IF(AND(H598&lt;&gt;"", J598&lt;&gt;""), H598*J598, ""))</f>
        <v/>
      </c>
      <c r="N598">
        <f>IFERROR(XLOOKUP(B598, Portfolio[ID Kaizen], Portfolio[Département], ""), "")</f>
        <v/>
      </c>
    </row>
    <row r="599">
      <c r="A599" s="4" t="n"/>
      <c r="H599" s="8" t="n"/>
      <c r="J599" s="9" t="n"/>
      <c r="K599" s="8">
        <f>IF(I599="EUR", H599, IF(AND(H599&lt;&gt;"", J599&lt;&gt;""), H599*J599, ""))</f>
        <v/>
      </c>
      <c r="N599">
        <f>IFERROR(XLOOKUP(B599, Portfolio[ID Kaizen], Portfolio[Département], ""), "")</f>
        <v/>
      </c>
    </row>
    <row r="600">
      <c r="A600" s="4" t="n"/>
      <c r="H600" s="8" t="n"/>
      <c r="J600" s="9" t="n"/>
      <c r="K600" s="8">
        <f>IF(I600="EUR", H600, IF(AND(H600&lt;&gt;"", J600&lt;&gt;""), H600*J600, ""))</f>
        <v/>
      </c>
      <c r="N600">
        <f>IFERROR(XLOOKUP(B600, Portfolio[ID Kaizen], Portfolio[Département], ""), "")</f>
        <v/>
      </c>
    </row>
    <row r="601">
      <c r="A601" s="4" t="n"/>
      <c r="H601" s="8" t="n"/>
      <c r="J601" s="9" t="n"/>
      <c r="K601" s="8">
        <f>IF(I601="EUR", H601, IF(AND(H601&lt;&gt;"", J601&lt;&gt;""), H601*J601, ""))</f>
        <v/>
      </c>
      <c r="N601">
        <f>IFERROR(XLOOKUP(B601, Portfolio[ID Kaizen], Portfolio[Département], ""), "")</f>
        <v/>
      </c>
    </row>
    <row r="602">
      <c r="A602" s="4" t="n"/>
      <c r="H602" s="8" t="n"/>
      <c r="J602" s="9" t="n"/>
      <c r="K602" s="8">
        <f>IF(I602="EUR", H602, IF(AND(H602&lt;&gt;"", J602&lt;&gt;""), H602*J602, ""))</f>
        <v/>
      </c>
      <c r="N602">
        <f>IFERROR(XLOOKUP(B602, Portfolio[ID Kaizen], Portfolio[Département], ""), "")</f>
        <v/>
      </c>
    </row>
    <row r="603">
      <c r="A603" s="4" t="n"/>
      <c r="H603" s="8" t="n"/>
      <c r="J603" s="9" t="n"/>
      <c r="K603" s="8">
        <f>IF(I603="EUR", H603, IF(AND(H603&lt;&gt;"", J603&lt;&gt;""), H603*J603, ""))</f>
        <v/>
      </c>
      <c r="N603">
        <f>IFERROR(XLOOKUP(B603, Portfolio[ID Kaizen], Portfolio[Département], ""), "")</f>
        <v/>
      </c>
    </row>
    <row r="604">
      <c r="A604" s="4" t="n"/>
      <c r="H604" s="8" t="n"/>
      <c r="J604" s="9" t="n"/>
      <c r="K604" s="8">
        <f>IF(I604="EUR", H604, IF(AND(H604&lt;&gt;"", J604&lt;&gt;""), H604*J604, ""))</f>
        <v/>
      </c>
      <c r="N604">
        <f>IFERROR(XLOOKUP(B604, Portfolio[ID Kaizen], Portfolio[Département], ""), "")</f>
        <v/>
      </c>
    </row>
    <row r="605">
      <c r="A605" s="4" t="n"/>
      <c r="H605" s="8" t="n"/>
      <c r="J605" s="9" t="n"/>
      <c r="K605" s="8">
        <f>IF(I605="EUR", H605, IF(AND(H605&lt;&gt;"", J605&lt;&gt;""), H605*J605, ""))</f>
        <v/>
      </c>
      <c r="N605">
        <f>IFERROR(XLOOKUP(B605, Portfolio[ID Kaizen], Portfolio[Département], ""), "")</f>
        <v/>
      </c>
    </row>
    <row r="606">
      <c r="A606" s="4" t="n"/>
      <c r="H606" s="8" t="n"/>
      <c r="J606" s="9" t="n"/>
      <c r="K606" s="8">
        <f>IF(I606="EUR", H606, IF(AND(H606&lt;&gt;"", J606&lt;&gt;""), H606*J606, ""))</f>
        <v/>
      </c>
      <c r="N606">
        <f>IFERROR(XLOOKUP(B606, Portfolio[ID Kaizen], Portfolio[Département], ""), "")</f>
        <v/>
      </c>
    </row>
    <row r="607">
      <c r="A607" s="4" t="n"/>
      <c r="H607" s="8" t="n"/>
      <c r="J607" s="9" t="n"/>
      <c r="K607" s="8">
        <f>IF(I607="EUR", H607, IF(AND(H607&lt;&gt;"", J607&lt;&gt;""), H607*J607, ""))</f>
        <v/>
      </c>
      <c r="N607">
        <f>IFERROR(XLOOKUP(B607, Portfolio[ID Kaizen], Portfolio[Département], ""), "")</f>
        <v/>
      </c>
    </row>
    <row r="608">
      <c r="A608" s="4" t="n"/>
      <c r="H608" s="8" t="n"/>
      <c r="J608" s="9" t="n"/>
      <c r="K608" s="8">
        <f>IF(I608="EUR", H608, IF(AND(H608&lt;&gt;"", J608&lt;&gt;""), H608*J608, ""))</f>
        <v/>
      </c>
      <c r="N608">
        <f>IFERROR(XLOOKUP(B608, Portfolio[ID Kaizen], Portfolio[Département], ""), "")</f>
        <v/>
      </c>
    </row>
    <row r="609">
      <c r="A609" s="4" t="n"/>
      <c r="H609" s="8" t="n"/>
      <c r="J609" s="9" t="n"/>
      <c r="K609" s="8">
        <f>IF(I609="EUR", H609, IF(AND(H609&lt;&gt;"", J609&lt;&gt;""), H609*J609, ""))</f>
        <v/>
      </c>
      <c r="N609">
        <f>IFERROR(XLOOKUP(B609, Portfolio[ID Kaizen], Portfolio[Département], ""), "")</f>
        <v/>
      </c>
    </row>
    <row r="610">
      <c r="A610" s="4" t="n"/>
      <c r="H610" s="8" t="n"/>
      <c r="J610" s="9" t="n"/>
      <c r="K610" s="8">
        <f>IF(I610="EUR", H610, IF(AND(H610&lt;&gt;"", J610&lt;&gt;""), H610*J610, ""))</f>
        <v/>
      </c>
      <c r="N610">
        <f>IFERROR(XLOOKUP(B610, Portfolio[ID Kaizen], Portfolio[Département], ""), "")</f>
        <v/>
      </c>
    </row>
    <row r="611">
      <c r="A611" s="4" t="n"/>
      <c r="H611" s="8" t="n"/>
      <c r="J611" s="9" t="n"/>
      <c r="K611" s="8">
        <f>IF(I611="EUR", H611, IF(AND(H611&lt;&gt;"", J611&lt;&gt;""), H611*J611, ""))</f>
        <v/>
      </c>
      <c r="N611">
        <f>IFERROR(XLOOKUP(B611, Portfolio[ID Kaizen], Portfolio[Département], ""), "")</f>
        <v/>
      </c>
    </row>
    <row r="612">
      <c r="A612" s="4" t="n"/>
      <c r="H612" s="8" t="n"/>
      <c r="J612" s="9" t="n"/>
      <c r="K612" s="8">
        <f>IF(I612="EUR", H612, IF(AND(H612&lt;&gt;"", J612&lt;&gt;""), H612*J612, ""))</f>
        <v/>
      </c>
      <c r="N612">
        <f>IFERROR(XLOOKUP(B612, Portfolio[ID Kaizen], Portfolio[Département], ""), "")</f>
        <v/>
      </c>
    </row>
    <row r="613">
      <c r="A613" s="4" t="n"/>
      <c r="H613" s="8" t="n"/>
      <c r="J613" s="9" t="n"/>
      <c r="K613" s="8">
        <f>IF(I613="EUR", H613, IF(AND(H613&lt;&gt;"", J613&lt;&gt;""), H613*J613, ""))</f>
        <v/>
      </c>
      <c r="N613">
        <f>IFERROR(XLOOKUP(B613, Portfolio[ID Kaizen], Portfolio[Département], ""), "")</f>
        <v/>
      </c>
    </row>
    <row r="614">
      <c r="A614" s="4" t="n"/>
      <c r="H614" s="8" t="n"/>
      <c r="J614" s="9" t="n"/>
      <c r="K614" s="8">
        <f>IF(I614="EUR", H614, IF(AND(H614&lt;&gt;"", J614&lt;&gt;""), H614*J614, ""))</f>
        <v/>
      </c>
      <c r="N614">
        <f>IFERROR(XLOOKUP(B614, Portfolio[ID Kaizen], Portfolio[Département], ""), "")</f>
        <v/>
      </c>
    </row>
    <row r="615">
      <c r="A615" s="4" t="n"/>
      <c r="H615" s="8" t="n"/>
      <c r="J615" s="9" t="n"/>
      <c r="K615" s="8">
        <f>IF(I615="EUR", H615, IF(AND(H615&lt;&gt;"", J615&lt;&gt;""), H615*J615, ""))</f>
        <v/>
      </c>
      <c r="N615">
        <f>IFERROR(XLOOKUP(B615, Portfolio[ID Kaizen], Portfolio[Département], ""), "")</f>
        <v/>
      </c>
    </row>
    <row r="616">
      <c r="A616" s="4" t="n"/>
      <c r="H616" s="8" t="n"/>
      <c r="J616" s="9" t="n"/>
      <c r="K616" s="8">
        <f>IF(I616="EUR", H616, IF(AND(H616&lt;&gt;"", J616&lt;&gt;""), H616*J616, ""))</f>
        <v/>
      </c>
      <c r="N616">
        <f>IFERROR(XLOOKUP(B616, Portfolio[ID Kaizen], Portfolio[Département], ""), "")</f>
        <v/>
      </c>
    </row>
    <row r="617">
      <c r="A617" s="4" t="n"/>
      <c r="H617" s="8" t="n"/>
      <c r="J617" s="9" t="n"/>
      <c r="K617" s="8">
        <f>IF(I617="EUR", H617, IF(AND(H617&lt;&gt;"", J617&lt;&gt;""), H617*J617, ""))</f>
        <v/>
      </c>
      <c r="N617">
        <f>IFERROR(XLOOKUP(B617, Portfolio[ID Kaizen], Portfolio[Département], ""), "")</f>
        <v/>
      </c>
    </row>
    <row r="618">
      <c r="A618" s="4" t="n"/>
      <c r="H618" s="8" t="n"/>
      <c r="J618" s="9" t="n"/>
      <c r="K618" s="8">
        <f>IF(I618="EUR", H618, IF(AND(H618&lt;&gt;"", J618&lt;&gt;""), H618*J618, ""))</f>
        <v/>
      </c>
      <c r="N618">
        <f>IFERROR(XLOOKUP(B618, Portfolio[ID Kaizen], Portfolio[Département], ""), "")</f>
        <v/>
      </c>
    </row>
    <row r="619">
      <c r="A619" s="4" t="n"/>
      <c r="H619" s="8" t="n"/>
      <c r="J619" s="9" t="n"/>
      <c r="K619" s="8">
        <f>IF(I619="EUR", H619, IF(AND(H619&lt;&gt;"", J619&lt;&gt;""), H619*J619, ""))</f>
        <v/>
      </c>
      <c r="N619">
        <f>IFERROR(XLOOKUP(B619, Portfolio[ID Kaizen], Portfolio[Département], ""), "")</f>
        <v/>
      </c>
    </row>
    <row r="620">
      <c r="A620" s="4" t="n"/>
      <c r="H620" s="8" t="n"/>
      <c r="J620" s="9" t="n"/>
      <c r="K620" s="8">
        <f>IF(I620="EUR", H620, IF(AND(H620&lt;&gt;"", J620&lt;&gt;""), H620*J620, ""))</f>
        <v/>
      </c>
      <c r="N620">
        <f>IFERROR(XLOOKUP(B620, Portfolio[ID Kaizen], Portfolio[Département], ""), "")</f>
        <v/>
      </c>
    </row>
    <row r="621">
      <c r="A621" s="4" t="n"/>
      <c r="H621" s="8" t="n"/>
      <c r="J621" s="9" t="n"/>
      <c r="K621" s="8">
        <f>IF(I621="EUR", H621, IF(AND(H621&lt;&gt;"", J621&lt;&gt;""), H621*J621, ""))</f>
        <v/>
      </c>
      <c r="N621">
        <f>IFERROR(XLOOKUP(B621, Portfolio[ID Kaizen], Portfolio[Département], ""), "")</f>
        <v/>
      </c>
    </row>
    <row r="622">
      <c r="A622" s="4" t="n"/>
      <c r="H622" s="8" t="n"/>
      <c r="J622" s="9" t="n"/>
      <c r="K622" s="8">
        <f>IF(I622="EUR", H622, IF(AND(H622&lt;&gt;"", J622&lt;&gt;""), H622*J622, ""))</f>
        <v/>
      </c>
      <c r="N622">
        <f>IFERROR(XLOOKUP(B622, Portfolio[ID Kaizen], Portfolio[Département], ""), "")</f>
        <v/>
      </c>
    </row>
    <row r="623">
      <c r="A623" s="4" t="n"/>
      <c r="H623" s="8" t="n"/>
      <c r="J623" s="9" t="n"/>
      <c r="K623" s="8">
        <f>IF(I623="EUR", H623, IF(AND(H623&lt;&gt;"", J623&lt;&gt;""), H623*J623, ""))</f>
        <v/>
      </c>
      <c r="N623">
        <f>IFERROR(XLOOKUP(B623, Portfolio[ID Kaizen], Portfolio[Département], ""), "")</f>
        <v/>
      </c>
    </row>
    <row r="624">
      <c r="A624" s="4" t="n"/>
      <c r="H624" s="8" t="n"/>
      <c r="J624" s="9" t="n"/>
      <c r="K624" s="8">
        <f>IF(I624="EUR", H624, IF(AND(H624&lt;&gt;"", J624&lt;&gt;""), H624*J624, ""))</f>
        <v/>
      </c>
      <c r="N624">
        <f>IFERROR(XLOOKUP(B624, Portfolio[ID Kaizen], Portfolio[Département], ""), "")</f>
        <v/>
      </c>
    </row>
    <row r="625">
      <c r="A625" s="4" t="n"/>
      <c r="H625" s="8" t="n"/>
      <c r="J625" s="9" t="n"/>
      <c r="K625" s="8">
        <f>IF(I625="EUR", H625, IF(AND(H625&lt;&gt;"", J625&lt;&gt;""), H625*J625, ""))</f>
        <v/>
      </c>
      <c r="N625">
        <f>IFERROR(XLOOKUP(B625, Portfolio[ID Kaizen], Portfolio[Département], ""), "")</f>
        <v/>
      </c>
    </row>
    <row r="626">
      <c r="A626" s="4" t="n"/>
      <c r="H626" s="8" t="n"/>
      <c r="J626" s="9" t="n"/>
      <c r="K626" s="8">
        <f>IF(I626="EUR", H626, IF(AND(H626&lt;&gt;"", J626&lt;&gt;""), H626*J626, ""))</f>
        <v/>
      </c>
      <c r="N626">
        <f>IFERROR(XLOOKUP(B626, Portfolio[ID Kaizen], Portfolio[Département], ""), "")</f>
        <v/>
      </c>
    </row>
    <row r="627">
      <c r="A627" s="4" t="n"/>
      <c r="H627" s="8" t="n"/>
      <c r="J627" s="9" t="n"/>
      <c r="K627" s="8">
        <f>IF(I627="EUR", H627, IF(AND(H627&lt;&gt;"", J627&lt;&gt;""), H627*J627, ""))</f>
        <v/>
      </c>
      <c r="N627">
        <f>IFERROR(XLOOKUP(B627, Portfolio[ID Kaizen], Portfolio[Département], ""), "")</f>
        <v/>
      </c>
    </row>
    <row r="628">
      <c r="A628" s="4" t="n"/>
      <c r="H628" s="8" t="n"/>
      <c r="J628" s="9" t="n"/>
      <c r="K628" s="8">
        <f>IF(I628="EUR", H628, IF(AND(H628&lt;&gt;"", J628&lt;&gt;""), H628*J628, ""))</f>
        <v/>
      </c>
      <c r="N628">
        <f>IFERROR(XLOOKUP(B628, Portfolio[ID Kaizen], Portfolio[Département], ""), "")</f>
        <v/>
      </c>
    </row>
    <row r="629">
      <c r="A629" s="4" t="n"/>
      <c r="H629" s="8" t="n"/>
      <c r="J629" s="9" t="n"/>
      <c r="K629" s="8">
        <f>IF(I629="EUR", H629, IF(AND(H629&lt;&gt;"", J629&lt;&gt;""), H629*J629, ""))</f>
        <v/>
      </c>
      <c r="N629">
        <f>IFERROR(XLOOKUP(B629, Portfolio[ID Kaizen], Portfolio[Département], ""), "")</f>
        <v/>
      </c>
    </row>
    <row r="630">
      <c r="A630" s="4" t="n"/>
      <c r="H630" s="8" t="n"/>
      <c r="J630" s="9" t="n"/>
      <c r="K630" s="8">
        <f>IF(I630="EUR", H630, IF(AND(H630&lt;&gt;"", J630&lt;&gt;""), H630*J630, ""))</f>
        <v/>
      </c>
      <c r="N630">
        <f>IFERROR(XLOOKUP(B630, Portfolio[ID Kaizen], Portfolio[Département], ""), "")</f>
        <v/>
      </c>
    </row>
    <row r="631">
      <c r="A631" s="4" t="n"/>
      <c r="H631" s="8" t="n"/>
      <c r="J631" s="9" t="n"/>
      <c r="K631" s="8">
        <f>IF(I631="EUR", H631, IF(AND(H631&lt;&gt;"", J631&lt;&gt;""), H631*J631, ""))</f>
        <v/>
      </c>
      <c r="N631">
        <f>IFERROR(XLOOKUP(B631, Portfolio[ID Kaizen], Portfolio[Département], ""), "")</f>
        <v/>
      </c>
    </row>
    <row r="632">
      <c r="A632" s="4" t="n"/>
      <c r="H632" s="8" t="n"/>
      <c r="J632" s="9" t="n"/>
      <c r="K632" s="8">
        <f>IF(I632="EUR", H632, IF(AND(H632&lt;&gt;"", J632&lt;&gt;""), H632*J632, ""))</f>
        <v/>
      </c>
      <c r="N632">
        <f>IFERROR(XLOOKUP(B632, Portfolio[ID Kaizen], Portfolio[Département], ""), "")</f>
        <v/>
      </c>
    </row>
    <row r="633">
      <c r="A633" s="4" t="n"/>
      <c r="H633" s="8" t="n"/>
      <c r="J633" s="9" t="n"/>
      <c r="K633" s="8">
        <f>IF(I633="EUR", H633, IF(AND(H633&lt;&gt;"", J633&lt;&gt;""), H633*J633, ""))</f>
        <v/>
      </c>
      <c r="N633">
        <f>IFERROR(XLOOKUP(B633, Portfolio[ID Kaizen], Portfolio[Département], ""), "")</f>
        <v/>
      </c>
    </row>
    <row r="634">
      <c r="A634" s="4" t="n"/>
      <c r="H634" s="8" t="n"/>
      <c r="J634" s="9" t="n"/>
      <c r="K634" s="8">
        <f>IF(I634="EUR", H634, IF(AND(H634&lt;&gt;"", J634&lt;&gt;""), H634*J634, ""))</f>
        <v/>
      </c>
      <c r="N634">
        <f>IFERROR(XLOOKUP(B634, Portfolio[ID Kaizen], Portfolio[Département], ""), "")</f>
        <v/>
      </c>
    </row>
    <row r="635">
      <c r="A635" s="4" t="n"/>
      <c r="H635" s="8" t="n"/>
      <c r="J635" s="9" t="n"/>
      <c r="K635" s="8">
        <f>IF(I635="EUR", H635, IF(AND(H635&lt;&gt;"", J635&lt;&gt;""), H635*J635, ""))</f>
        <v/>
      </c>
      <c r="N635">
        <f>IFERROR(XLOOKUP(B635, Portfolio[ID Kaizen], Portfolio[Département], ""), "")</f>
        <v/>
      </c>
    </row>
    <row r="636">
      <c r="A636" s="4" t="n"/>
      <c r="H636" s="8" t="n"/>
      <c r="J636" s="9" t="n"/>
      <c r="K636" s="8">
        <f>IF(I636="EUR", H636, IF(AND(H636&lt;&gt;"", J636&lt;&gt;""), H636*J636, ""))</f>
        <v/>
      </c>
      <c r="N636">
        <f>IFERROR(XLOOKUP(B636, Portfolio[ID Kaizen], Portfolio[Département], ""), "")</f>
        <v/>
      </c>
    </row>
    <row r="637">
      <c r="A637" s="4" t="n"/>
      <c r="H637" s="8" t="n"/>
      <c r="J637" s="9" t="n"/>
      <c r="K637" s="8">
        <f>IF(I637="EUR", H637, IF(AND(H637&lt;&gt;"", J637&lt;&gt;""), H637*J637, ""))</f>
        <v/>
      </c>
      <c r="N637">
        <f>IFERROR(XLOOKUP(B637, Portfolio[ID Kaizen], Portfolio[Département], ""), "")</f>
        <v/>
      </c>
    </row>
    <row r="638">
      <c r="A638" s="4" t="n"/>
      <c r="H638" s="8" t="n"/>
      <c r="J638" s="9" t="n"/>
      <c r="K638" s="8">
        <f>IF(I638="EUR", H638, IF(AND(H638&lt;&gt;"", J638&lt;&gt;""), H638*J638, ""))</f>
        <v/>
      </c>
      <c r="N638">
        <f>IFERROR(XLOOKUP(B638, Portfolio[ID Kaizen], Portfolio[Département], ""), "")</f>
        <v/>
      </c>
    </row>
    <row r="639">
      <c r="A639" s="4" t="n"/>
      <c r="H639" s="8" t="n"/>
      <c r="J639" s="9" t="n"/>
      <c r="K639" s="8">
        <f>IF(I639="EUR", H639, IF(AND(H639&lt;&gt;"", J639&lt;&gt;""), H639*J639, ""))</f>
        <v/>
      </c>
      <c r="N639">
        <f>IFERROR(XLOOKUP(B639, Portfolio[ID Kaizen], Portfolio[Département], ""), "")</f>
        <v/>
      </c>
    </row>
    <row r="640">
      <c r="A640" s="4" t="n"/>
      <c r="H640" s="8" t="n"/>
      <c r="J640" s="9" t="n"/>
      <c r="K640" s="8">
        <f>IF(I640="EUR", H640, IF(AND(H640&lt;&gt;"", J640&lt;&gt;""), H640*J640, ""))</f>
        <v/>
      </c>
      <c r="N640">
        <f>IFERROR(XLOOKUP(B640, Portfolio[ID Kaizen], Portfolio[Département], ""), "")</f>
        <v/>
      </c>
    </row>
    <row r="641">
      <c r="A641" s="4" t="n"/>
      <c r="H641" s="8" t="n"/>
      <c r="J641" s="9" t="n"/>
      <c r="K641" s="8">
        <f>IF(I641="EUR", H641, IF(AND(H641&lt;&gt;"", J641&lt;&gt;""), H641*J641, ""))</f>
        <v/>
      </c>
      <c r="N641">
        <f>IFERROR(XLOOKUP(B641, Portfolio[ID Kaizen], Portfolio[Département], ""), "")</f>
        <v/>
      </c>
    </row>
    <row r="642">
      <c r="A642" s="4" t="n"/>
      <c r="H642" s="8" t="n"/>
      <c r="J642" s="9" t="n"/>
      <c r="K642" s="8">
        <f>IF(I642="EUR", H642, IF(AND(H642&lt;&gt;"", J642&lt;&gt;""), H642*J642, ""))</f>
        <v/>
      </c>
      <c r="N642">
        <f>IFERROR(XLOOKUP(B642, Portfolio[ID Kaizen], Portfolio[Département], ""), "")</f>
        <v/>
      </c>
    </row>
    <row r="643">
      <c r="A643" s="4" t="n"/>
      <c r="H643" s="8" t="n"/>
      <c r="J643" s="9" t="n"/>
      <c r="K643" s="8">
        <f>IF(I643="EUR", H643, IF(AND(H643&lt;&gt;"", J643&lt;&gt;""), H643*J643, ""))</f>
        <v/>
      </c>
      <c r="N643">
        <f>IFERROR(XLOOKUP(B643, Portfolio[ID Kaizen], Portfolio[Département], ""), "")</f>
        <v/>
      </c>
    </row>
    <row r="644">
      <c r="A644" s="4" t="n"/>
      <c r="H644" s="8" t="n"/>
      <c r="J644" s="9" t="n"/>
      <c r="K644" s="8">
        <f>IF(I644="EUR", H644, IF(AND(H644&lt;&gt;"", J644&lt;&gt;""), H644*J644, ""))</f>
        <v/>
      </c>
      <c r="N644">
        <f>IFERROR(XLOOKUP(B644, Portfolio[ID Kaizen], Portfolio[Département], ""), "")</f>
        <v/>
      </c>
    </row>
    <row r="645">
      <c r="A645" s="4" t="n"/>
      <c r="H645" s="8" t="n"/>
      <c r="J645" s="9" t="n"/>
      <c r="K645" s="8">
        <f>IF(I645="EUR", H645, IF(AND(H645&lt;&gt;"", J645&lt;&gt;""), H645*J645, ""))</f>
        <v/>
      </c>
      <c r="N645">
        <f>IFERROR(XLOOKUP(B645, Portfolio[ID Kaizen], Portfolio[Département], ""), "")</f>
        <v/>
      </c>
    </row>
    <row r="646">
      <c r="A646" s="4" t="n"/>
      <c r="H646" s="8" t="n"/>
      <c r="J646" s="9" t="n"/>
      <c r="K646" s="8">
        <f>IF(I646="EUR", H646, IF(AND(H646&lt;&gt;"", J646&lt;&gt;""), H646*J646, ""))</f>
        <v/>
      </c>
      <c r="N646">
        <f>IFERROR(XLOOKUP(B646, Portfolio[ID Kaizen], Portfolio[Département], ""), "")</f>
        <v/>
      </c>
    </row>
    <row r="647">
      <c r="A647" s="4" t="n"/>
      <c r="H647" s="8" t="n"/>
      <c r="J647" s="9" t="n"/>
      <c r="K647" s="8">
        <f>IF(I647="EUR", H647, IF(AND(H647&lt;&gt;"", J647&lt;&gt;""), H647*J647, ""))</f>
        <v/>
      </c>
      <c r="N647">
        <f>IFERROR(XLOOKUP(B647, Portfolio[ID Kaizen], Portfolio[Département], ""), "")</f>
        <v/>
      </c>
    </row>
    <row r="648">
      <c r="A648" s="4" t="n"/>
      <c r="H648" s="8" t="n"/>
      <c r="J648" s="9" t="n"/>
      <c r="K648" s="8">
        <f>IF(I648="EUR", H648, IF(AND(H648&lt;&gt;"", J648&lt;&gt;""), H648*J648, ""))</f>
        <v/>
      </c>
      <c r="N648">
        <f>IFERROR(XLOOKUP(B648, Portfolio[ID Kaizen], Portfolio[Département], ""), "")</f>
        <v/>
      </c>
    </row>
    <row r="649">
      <c r="A649" s="4" t="n"/>
      <c r="H649" s="8" t="n"/>
      <c r="J649" s="9" t="n"/>
      <c r="K649" s="8">
        <f>IF(I649="EUR", H649, IF(AND(H649&lt;&gt;"", J649&lt;&gt;""), H649*J649, ""))</f>
        <v/>
      </c>
      <c r="N649">
        <f>IFERROR(XLOOKUP(B649, Portfolio[ID Kaizen], Portfolio[Département], ""), "")</f>
        <v/>
      </c>
    </row>
    <row r="650">
      <c r="A650" s="4" t="n"/>
      <c r="H650" s="8" t="n"/>
      <c r="J650" s="9" t="n"/>
      <c r="K650" s="8">
        <f>IF(I650="EUR", H650, IF(AND(H650&lt;&gt;"", J650&lt;&gt;""), H650*J650, ""))</f>
        <v/>
      </c>
      <c r="N650">
        <f>IFERROR(XLOOKUP(B650, Portfolio[ID Kaizen], Portfolio[Département], ""), "")</f>
        <v/>
      </c>
    </row>
    <row r="651">
      <c r="A651" s="4" t="n"/>
      <c r="H651" s="8" t="n"/>
      <c r="J651" s="9" t="n"/>
      <c r="K651" s="8">
        <f>IF(I651="EUR", H651, IF(AND(H651&lt;&gt;"", J651&lt;&gt;""), H651*J651, ""))</f>
        <v/>
      </c>
      <c r="N651">
        <f>IFERROR(XLOOKUP(B651, Portfolio[ID Kaizen], Portfolio[Département], ""), "")</f>
        <v/>
      </c>
    </row>
    <row r="652">
      <c r="A652" s="4" t="n"/>
      <c r="H652" s="8" t="n"/>
      <c r="J652" s="9" t="n"/>
      <c r="K652" s="8">
        <f>IF(I652="EUR", H652, IF(AND(H652&lt;&gt;"", J652&lt;&gt;""), H652*J652, ""))</f>
        <v/>
      </c>
      <c r="N652">
        <f>IFERROR(XLOOKUP(B652, Portfolio[ID Kaizen], Portfolio[Département], ""), "")</f>
        <v/>
      </c>
    </row>
    <row r="653">
      <c r="A653" s="4" t="n"/>
      <c r="H653" s="8" t="n"/>
      <c r="J653" s="9" t="n"/>
      <c r="K653" s="8">
        <f>IF(I653="EUR", H653, IF(AND(H653&lt;&gt;"", J653&lt;&gt;""), H653*J653, ""))</f>
        <v/>
      </c>
      <c r="N653">
        <f>IFERROR(XLOOKUP(B653, Portfolio[ID Kaizen], Portfolio[Département], ""), "")</f>
        <v/>
      </c>
    </row>
    <row r="654">
      <c r="A654" s="4" t="n"/>
      <c r="H654" s="8" t="n"/>
      <c r="J654" s="9" t="n"/>
      <c r="K654" s="8">
        <f>IF(I654="EUR", H654, IF(AND(H654&lt;&gt;"", J654&lt;&gt;""), H654*J654, ""))</f>
        <v/>
      </c>
      <c r="N654">
        <f>IFERROR(XLOOKUP(B654, Portfolio[ID Kaizen], Portfolio[Département], ""), "")</f>
        <v/>
      </c>
    </row>
    <row r="655">
      <c r="A655" s="4" t="n"/>
      <c r="H655" s="8" t="n"/>
      <c r="J655" s="9" t="n"/>
      <c r="K655" s="8">
        <f>IF(I655="EUR", H655, IF(AND(H655&lt;&gt;"", J655&lt;&gt;""), H655*J655, ""))</f>
        <v/>
      </c>
      <c r="N655">
        <f>IFERROR(XLOOKUP(B655, Portfolio[ID Kaizen], Portfolio[Département], ""), "")</f>
        <v/>
      </c>
    </row>
    <row r="656">
      <c r="A656" s="4" t="n"/>
      <c r="H656" s="8" t="n"/>
      <c r="J656" s="9" t="n"/>
      <c r="K656" s="8">
        <f>IF(I656="EUR", H656, IF(AND(H656&lt;&gt;"", J656&lt;&gt;""), H656*J656, ""))</f>
        <v/>
      </c>
      <c r="N656">
        <f>IFERROR(XLOOKUP(B656, Portfolio[ID Kaizen], Portfolio[Département], ""), "")</f>
        <v/>
      </c>
    </row>
    <row r="657">
      <c r="A657" s="4" t="n"/>
      <c r="H657" s="8" t="n"/>
      <c r="J657" s="9" t="n"/>
      <c r="K657" s="8">
        <f>IF(I657="EUR", H657, IF(AND(H657&lt;&gt;"", J657&lt;&gt;""), H657*J657, ""))</f>
        <v/>
      </c>
      <c r="N657">
        <f>IFERROR(XLOOKUP(B657, Portfolio[ID Kaizen], Portfolio[Département], ""), "")</f>
        <v/>
      </c>
    </row>
    <row r="658">
      <c r="A658" s="4" t="n"/>
      <c r="H658" s="8" t="n"/>
      <c r="J658" s="9" t="n"/>
      <c r="K658" s="8">
        <f>IF(I658="EUR", H658, IF(AND(H658&lt;&gt;"", J658&lt;&gt;""), H658*J658, ""))</f>
        <v/>
      </c>
      <c r="N658">
        <f>IFERROR(XLOOKUP(B658, Portfolio[ID Kaizen], Portfolio[Département], ""), "")</f>
        <v/>
      </c>
    </row>
    <row r="659">
      <c r="A659" s="4" t="n"/>
      <c r="H659" s="8" t="n"/>
      <c r="J659" s="9" t="n"/>
      <c r="K659" s="8">
        <f>IF(I659="EUR", H659, IF(AND(H659&lt;&gt;"", J659&lt;&gt;""), H659*J659, ""))</f>
        <v/>
      </c>
      <c r="N659">
        <f>IFERROR(XLOOKUP(B659, Portfolio[ID Kaizen], Portfolio[Département], ""), "")</f>
        <v/>
      </c>
    </row>
    <row r="660">
      <c r="A660" s="4" t="n"/>
      <c r="H660" s="8" t="n"/>
      <c r="J660" s="9" t="n"/>
      <c r="K660" s="8">
        <f>IF(I660="EUR", H660, IF(AND(H660&lt;&gt;"", J660&lt;&gt;""), H660*J660, ""))</f>
        <v/>
      </c>
      <c r="N660">
        <f>IFERROR(XLOOKUP(B660, Portfolio[ID Kaizen], Portfolio[Département], ""), "")</f>
        <v/>
      </c>
    </row>
    <row r="661">
      <c r="A661" s="4" t="n"/>
      <c r="H661" s="8" t="n"/>
      <c r="J661" s="9" t="n"/>
      <c r="K661" s="8">
        <f>IF(I661="EUR", H661, IF(AND(H661&lt;&gt;"", J661&lt;&gt;""), H661*J661, ""))</f>
        <v/>
      </c>
      <c r="N661">
        <f>IFERROR(XLOOKUP(B661, Portfolio[ID Kaizen], Portfolio[Département], ""), "")</f>
        <v/>
      </c>
    </row>
    <row r="662">
      <c r="A662" s="4" t="n"/>
      <c r="H662" s="8" t="n"/>
      <c r="J662" s="9" t="n"/>
      <c r="K662" s="8">
        <f>IF(I662="EUR", H662, IF(AND(H662&lt;&gt;"", J662&lt;&gt;""), H662*J662, ""))</f>
        <v/>
      </c>
      <c r="N662">
        <f>IFERROR(XLOOKUP(B662, Portfolio[ID Kaizen], Portfolio[Département], ""), "")</f>
        <v/>
      </c>
    </row>
    <row r="663">
      <c r="A663" s="4" t="n"/>
      <c r="H663" s="8" t="n"/>
      <c r="J663" s="9" t="n"/>
      <c r="K663" s="8">
        <f>IF(I663="EUR", H663, IF(AND(H663&lt;&gt;"", J663&lt;&gt;""), H663*J663, ""))</f>
        <v/>
      </c>
      <c r="N663">
        <f>IFERROR(XLOOKUP(B663, Portfolio[ID Kaizen], Portfolio[Département], ""), "")</f>
        <v/>
      </c>
    </row>
    <row r="664">
      <c r="A664" s="4" t="n"/>
      <c r="H664" s="8" t="n"/>
      <c r="J664" s="9" t="n"/>
      <c r="K664" s="8">
        <f>IF(I664="EUR", H664, IF(AND(H664&lt;&gt;"", J664&lt;&gt;""), H664*J664, ""))</f>
        <v/>
      </c>
      <c r="N664">
        <f>IFERROR(XLOOKUP(B664, Portfolio[ID Kaizen], Portfolio[Département], ""), "")</f>
        <v/>
      </c>
    </row>
    <row r="665">
      <c r="A665" s="4" t="n"/>
      <c r="H665" s="8" t="n"/>
      <c r="J665" s="9" t="n"/>
      <c r="K665" s="8">
        <f>IF(I665="EUR", H665, IF(AND(H665&lt;&gt;"", J665&lt;&gt;""), H665*J665, ""))</f>
        <v/>
      </c>
      <c r="N665">
        <f>IFERROR(XLOOKUP(B665, Portfolio[ID Kaizen], Portfolio[Département], ""), "")</f>
        <v/>
      </c>
    </row>
    <row r="666">
      <c r="A666" s="4" t="n"/>
      <c r="H666" s="8" t="n"/>
      <c r="J666" s="9" t="n"/>
      <c r="K666" s="8">
        <f>IF(I666="EUR", H666, IF(AND(H666&lt;&gt;"", J666&lt;&gt;""), H666*J666, ""))</f>
        <v/>
      </c>
      <c r="N666">
        <f>IFERROR(XLOOKUP(B666, Portfolio[ID Kaizen], Portfolio[Département], ""), "")</f>
        <v/>
      </c>
    </row>
    <row r="667">
      <c r="A667" s="4" t="n"/>
      <c r="H667" s="8" t="n"/>
      <c r="J667" s="9" t="n"/>
      <c r="K667" s="8">
        <f>IF(I667="EUR", H667, IF(AND(H667&lt;&gt;"", J667&lt;&gt;""), H667*J667, ""))</f>
        <v/>
      </c>
      <c r="N667">
        <f>IFERROR(XLOOKUP(B667, Portfolio[ID Kaizen], Portfolio[Département], ""), "")</f>
        <v/>
      </c>
    </row>
    <row r="668">
      <c r="A668" s="4" t="n"/>
      <c r="H668" s="8" t="n"/>
      <c r="J668" s="9" t="n"/>
      <c r="K668" s="8">
        <f>IF(I668="EUR", H668, IF(AND(H668&lt;&gt;"", J668&lt;&gt;""), H668*J668, ""))</f>
        <v/>
      </c>
      <c r="N668">
        <f>IFERROR(XLOOKUP(B668, Portfolio[ID Kaizen], Portfolio[Département], ""), "")</f>
        <v/>
      </c>
    </row>
    <row r="669">
      <c r="A669" s="4" t="n"/>
      <c r="H669" s="8" t="n"/>
      <c r="J669" s="9" t="n"/>
      <c r="K669" s="8">
        <f>IF(I669="EUR", H669, IF(AND(H669&lt;&gt;"", J669&lt;&gt;""), H669*J669, ""))</f>
        <v/>
      </c>
      <c r="N669">
        <f>IFERROR(XLOOKUP(B669, Portfolio[ID Kaizen], Portfolio[Département], ""), "")</f>
        <v/>
      </c>
    </row>
    <row r="670">
      <c r="A670" s="4" t="n"/>
      <c r="H670" s="8" t="n"/>
      <c r="J670" s="9" t="n"/>
      <c r="K670" s="8">
        <f>IF(I670="EUR", H670, IF(AND(H670&lt;&gt;"", J670&lt;&gt;""), H670*J670, ""))</f>
        <v/>
      </c>
      <c r="N670">
        <f>IFERROR(XLOOKUP(B670, Portfolio[ID Kaizen], Portfolio[Département], ""), "")</f>
        <v/>
      </c>
    </row>
    <row r="671">
      <c r="A671" s="4" t="n"/>
      <c r="H671" s="8" t="n"/>
      <c r="J671" s="9" t="n"/>
      <c r="K671" s="8">
        <f>IF(I671="EUR", H671, IF(AND(H671&lt;&gt;"", J671&lt;&gt;""), H671*J671, ""))</f>
        <v/>
      </c>
      <c r="N671">
        <f>IFERROR(XLOOKUP(B671, Portfolio[ID Kaizen], Portfolio[Département], ""), "")</f>
        <v/>
      </c>
    </row>
    <row r="672">
      <c r="A672" s="4" t="n"/>
      <c r="H672" s="8" t="n"/>
      <c r="J672" s="9" t="n"/>
      <c r="K672" s="8">
        <f>IF(I672="EUR", H672, IF(AND(H672&lt;&gt;"", J672&lt;&gt;""), H672*J672, ""))</f>
        <v/>
      </c>
      <c r="N672">
        <f>IFERROR(XLOOKUP(B672, Portfolio[ID Kaizen], Portfolio[Département], ""), "")</f>
        <v/>
      </c>
    </row>
    <row r="673">
      <c r="A673" s="4" t="n"/>
      <c r="H673" s="8" t="n"/>
      <c r="J673" s="9" t="n"/>
      <c r="K673" s="8">
        <f>IF(I673="EUR", H673, IF(AND(H673&lt;&gt;"", J673&lt;&gt;""), H673*J673, ""))</f>
        <v/>
      </c>
      <c r="N673">
        <f>IFERROR(XLOOKUP(B673, Portfolio[ID Kaizen], Portfolio[Département], ""), "")</f>
        <v/>
      </c>
    </row>
    <row r="674">
      <c r="A674" s="4" t="n"/>
      <c r="H674" s="8" t="n"/>
      <c r="J674" s="9" t="n"/>
      <c r="K674" s="8">
        <f>IF(I674="EUR", H674, IF(AND(H674&lt;&gt;"", J674&lt;&gt;""), H674*J674, ""))</f>
        <v/>
      </c>
      <c r="N674">
        <f>IFERROR(XLOOKUP(B674, Portfolio[ID Kaizen], Portfolio[Département], ""), "")</f>
        <v/>
      </c>
    </row>
    <row r="675">
      <c r="A675" s="4" t="n"/>
      <c r="H675" s="8" t="n"/>
      <c r="J675" s="9" t="n"/>
      <c r="K675" s="8">
        <f>IF(I675="EUR", H675, IF(AND(H675&lt;&gt;"", J675&lt;&gt;""), H675*J675, ""))</f>
        <v/>
      </c>
      <c r="N675">
        <f>IFERROR(XLOOKUP(B675, Portfolio[ID Kaizen], Portfolio[Département], ""), "")</f>
        <v/>
      </c>
    </row>
    <row r="676">
      <c r="A676" s="4" t="n"/>
      <c r="H676" s="8" t="n"/>
      <c r="J676" s="9" t="n"/>
      <c r="K676" s="8">
        <f>IF(I676="EUR", H676, IF(AND(H676&lt;&gt;"", J676&lt;&gt;""), H676*J676, ""))</f>
        <v/>
      </c>
      <c r="N676">
        <f>IFERROR(XLOOKUP(B676, Portfolio[ID Kaizen], Portfolio[Département], ""), "")</f>
        <v/>
      </c>
    </row>
    <row r="677">
      <c r="A677" s="4" t="n"/>
      <c r="H677" s="8" t="n"/>
      <c r="J677" s="9" t="n"/>
      <c r="K677" s="8">
        <f>IF(I677="EUR", H677, IF(AND(H677&lt;&gt;"", J677&lt;&gt;""), H677*J677, ""))</f>
        <v/>
      </c>
      <c r="N677">
        <f>IFERROR(XLOOKUP(B677, Portfolio[ID Kaizen], Portfolio[Département], ""), "")</f>
        <v/>
      </c>
    </row>
    <row r="678">
      <c r="A678" s="4" t="n"/>
      <c r="H678" s="8" t="n"/>
      <c r="J678" s="9" t="n"/>
      <c r="K678" s="8">
        <f>IF(I678="EUR", H678, IF(AND(H678&lt;&gt;"", J678&lt;&gt;""), H678*J678, ""))</f>
        <v/>
      </c>
      <c r="N678">
        <f>IFERROR(XLOOKUP(B678, Portfolio[ID Kaizen], Portfolio[Département], ""), "")</f>
        <v/>
      </c>
    </row>
    <row r="679">
      <c r="A679" s="4" t="n"/>
      <c r="H679" s="8" t="n"/>
      <c r="J679" s="9" t="n"/>
      <c r="K679" s="8">
        <f>IF(I679="EUR", H679, IF(AND(H679&lt;&gt;"", J679&lt;&gt;""), H679*J679, ""))</f>
        <v/>
      </c>
      <c r="N679">
        <f>IFERROR(XLOOKUP(B679, Portfolio[ID Kaizen], Portfolio[Département], ""), "")</f>
        <v/>
      </c>
    </row>
    <row r="680">
      <c r="A680" s="4" t="n"/>
      <c r="H680" s="8" t="n"/>
      <c r="J680" s="9" t="n"/>
      <c r="K680" s="8">
        <f>IF(I680="EUR", H680, IF(AND(H680&lt;&gt;"", J680&lt;&gt;""), H680*J680, ""))</f>
        <v/>
      </c>
      <c r="N680">
        <f>IFERROR(XLOOKUP(B680, Portfolio[ID Kaizen], Portfolio[Département], ""), "")</f>
        <v/>
      </c>
    </row>
    <row r="681">
      <c r="A681" s="4" t="n"/>
      <c r="H681" s="8" t="n"/>
      <c r="J681" s="9" t="n"/>
      <c r="K681" s="8">
        <f>IF(I681="EUR", H681, IF(AND(H681&lt;&gt;"", J681&lt;&gt;""), H681*J681, ""))</f>
        <v/>
      </c>
      <c r="N681">
        <f>IFERROR(XLOOKUP(B681, Portfolio[ID Kaizen], Portfolio[Département], ""), "")</f>
        <v/>
      </c>
    </row>
    <row r="682">
      <c r="A682" s="4" t="n"/>
      <c r="H682" s="8" t="n"/>
      <c r="J682" s="9" t="n"/>
      <c r="K682" s="8">
        <f>IF(I682="EUR", H682, IF(AND(H682&lt;&gt;"", J682&lt;&gt;""), H682*J682, ""))</f>
        <v/>
      </c>
      <c r="N682">
        <f>IFERROR(XLOOKUP(B682, Portfolio[ID Kaizen], Portfolio[Département], ""), "")</f>
        <v/>
      </c>
    </row>
    <row r="683">
      <c r="A683" s="4" t="n"/>
      <c r="H683" s="8" t="n"/>
      <c r="J683" s="9" t="n"/>
      <c r="K683" s="8">
        <f>IF(I683="EUR", H683, IF(AND(H683&lt;&gt;"", J683&lt;&gt;""), H683*J683, ""))</f>
        <v/>
      </c>
      <c r="N683">
        <f>IFERROR(XLOOKUP(B683, Portfolio[ID Kaizen], Portfolio[Département], ""), "")</f>
        <v/>
      </c>
    </row>
    <row r="684">
      <c r="A684" s="4" t="n"/>
      <c r="H684" s="8" t="n"/>
      <c r="J684" s="9" t="n"/>
      <c r="K684" s="8">
        <f>IF(I684="EUR", H684, IF(AND(H684&lt;&gt;"", J684&lt;&gt;""), H684*J684, ""))</f>
        <v/>
      </c>
      <c r="N684">
        <f>IFERROR(XLOOKUP(B684, Portfolio[ID Kaizen], Portfolio[Département], ""), "")</f>
        <v/>
      </c>
    </row>
    <row r="685">
      <c r="A685" s="4" t="n"/>
      <c r="H685" s="8" t="n"/>
      <c r="J685" s="9" t="n"/>
      <c r="K685" s="8">
        <f>IF(I685="EUR", H685, IF(AND(H685&lt;&gt;"", J685&lt;&gt;""), H685*J685, ""))</f>
        <v/>
      </c>
      <c r="N685">
        <f>IFERROR(XLOOKUP(B685, Portfolio[ID Kaizen], Portfolio[Département], ""), "")</f>
        <v/>
      </c>
    </row>
    <row r="686">
      <c r="A686" s="4" t="n"/>
      <c r="H686" s="8" t="n"/>
      <c r="J686" s="9" t="n"/>
      <c r="K686" s="8">
        <f>IF(I686="EUR", H686, IF(AND(H686&lt;&gt;"", J686&lt;&gt;""), H686*J686, ""))</f>
        <v/>
      </c>
      <c r="N686">
        <f>IFERROR(XLOOKUP(B686, Portfolio[ID Kaizen], Portfolio[Département], ""), "")</f>
        <v/>
      </c>
    </row>
    <row r="687">
      <c r="A687" s="4" t="n"/>
      <c r="H687" s="8" t="n"/>
      <c r="J687" s="9" t="n"/>
      <c r="K687" s="8">
        <f>IF(I687="EUR", H687, IF(AND(H687&lt;&gt;"", J687&lt;&gt;""), H687*J687, ""))</f>
        <v/>
      </c>
      <c r="N687">
        <f>IFERROR(XLOOKUP(B687, Portfolio[ID Kaizen], Portfolio[Département], ""), "")</f>
        <v/>
      </c>
    </row>
    <row r="688">
      <c r="A688" s="4" t="n"/>
      <c r="H688" s="8" t="n"/>
      <c r="J688" s="9" t="n"/>
      <c r="K688" s="8">
        <f>IF(I688="EUR", H688, IF(AND(H688&lt;&gt;"", J688&lt;&gt;""), H688*J688, ""))</f>
        <v/>
      </c>
      <c r="N688">
        <f>IFERROR(XLOOKUP(B688, Portfolio[ID Kaizen], Portfolio[Département], ""), "")</f>
        <v/>
      </c>
    </row>
    <row r="689">
      <c r="A689" s="4" t="n"/>
      <c r="H689" s="8" t="n"/>
      <c r="J689" s="9" t="n"/>
      <c r="K689" s="8">
        <f>IF(I689="EUR", H689, IF(AND(H689&lt;&gt;"", J689&lt;&gt;""), H689*J689, ""))</f>
        <v/>
      </c>
      <c r="N689">
        <f>IFERROR(XLOOKUP(B689, Portfolio[ID Kaizen], Portfolio[Département], ""), "")</f>
        <v/>
      </c>
    </row>
    <row r="690">
      <c r="A690" s="4" t="n"/>
      <c r="H690" s="8" t="n"/>
      <c r="J690" s="9" t="n"/>
      <c r="K690" s="8">
        <f>IF(I690="EUR", H690, IF(AND(H690&lt;&gt;"", J690&lt;&gt;""), H690*J690, ""))</f>
        <v/>
      </c>
      <c r="N690">
        <f>IFERROR(XLOOKUP(B690, Portfolio[ID Kaizen], Portfolio[Département], ""), "")</f>
        <v/>
      </c>
    </row>
    <row r="691">
      <c r="A691" s="4" t="n"/>
      <c r="H691" s="8" t="n"/>
      <c r="J691" s="9" t="n"/>
      <c r="K691" s="8">
        <f>IF(I691="EUR", H691, IF(AND(H691&lt;&gt;"", J691&lt;&gt;""), H691*J691, ""))</f>
        <v/>
      </c>
      <c r="N691">
        <f>IFERROR(XLOOKUP(B691, Portfolio[ID Kaizen], Portfolio[Département], ""), "")</f>
        <v/>
      </c>
    </row>
    <row r="692">
      <c r="A692" s="4" t="n"/>
      <c r="H692" s="8" t="n"/>
      <c r="J692" s="9" t="n"/>
      <c r="K692" s="8">
        <f>IF(I692="EUR", H692, IF(AND(H692&lt;&gt;"", J692&lt;&gt;""), H692*J692, ""))</f>
        <v/>
      </c>
      <c r="N692">
        <f>IFERROR(XLOOKUP(B692, Portfolio[ID Kaizen], Portfolio[Département], ""), "")</f>
        <v/>
      </c>
    </row>
    <row r="693">
      <c r="A693" s="4" t="n"/>
      <c r="H693" s="8" t="n"/>
      <c r="J693" s="9" t="n"/>
      <c r="K693" s="8">
        <f>IF(I693="EUR", H693, IF(AND(H693&lt;&gt;"", J693&lt;&gt;""), H693*J693, ""))</f>
        <v/>
      </c>
      <c r="N693">
        <f>IFERROR(XLOOKUP(B693, Portfolio[ID Kaizen], Portfolio[Département], ""), "")</f>
        <v/>
      </c>
    </row>
    <row r="694">
      <c r="A694" s="4" t="n"/>
      <c r="H694" s="8" t="n"/>
      <c r="J694" s="9" t="n"/>
      <c r="K694" s="8">
        <f>IF(I694="EUR", H694, IF(AND(H694&lt;&gt;"", J694&lt;&gt;""), H694*J694, ""))</f>
        <v/>
      </c>
      <c r="N694">
        <f>IFERROR(XLOOKUP(B694, Portfolio[ID Kaizen], Portfolio[Département], ""), "")</f>
        <v/>
      </c>
    </row>
    <row r="695">
      <c r="A695" s="4" t="n"/>
      <c r="H695" s="8" t="n"/>
      <c r="J695" s="9" t="n"/>
      <c r="K695" s="8">
        <f>IF(I695="EUR", H695, IF(AND(H695&lt;&gt;"", J695&lt;&gt;""), H695*J695, ""))</f>
        <v/>
      </c>
      <c r="N695">
        <f>IFERROR(XLOOKUP(B695, Portfolio[ID Kaizen], Portfolio[Département], ""), "")</f>
        <v/>
      </c>
    </row>
    <row r="696">
      <c r="A696" s="4" t="n"/>
      <c r="H696" s="8" t="n"/>
      <c r="J696" s="9" t="n"/>
      <c r="K696" s="8">
        <f>IF(I696="EUR", H696, IF(AND(H696&lt;&gt;"", J696&lt;&gt;""), H696*J696, ""))</f>
        <v/>
      </c>
      <c r="N696">
        <f>IFERROR(XLOOKUP(B696, Portfolio[ID Kaizen], Portfolio[Département], ""), "")</f>
        <v/>
      </c>
    </row>
    <row r="697">
      <c r="A697" s="4" t="n"/>
      <c r="H697" s="8" t="n"/>
      <c r="J697" s="9" t="n"/>
      <c r="K697" s="8">
        <f>IF(I697="EUR", H697, IF(AND(H697&lt;&gt;"", J697&lt;&gt;""), H697*J697, ""))</f>
        <v/>
      </c>
      <c r="N697">
        <f>IFERROR(XLOOKUP(B697, Portfolio[ID Kaizen], Portfolio[Département], ""), "")</f>
        <v/>
      </c>
    </row>
    <row r="698">
      <c r="A698" s="4" t="n"/>
      <c r="H698" s="8" t="n"/>
      <c r="J698" s="9" t="n"/>
      <c r="K698" s="8">
        <f>IF(I698="EUR", H698, IF(AND(H698&lt;&gt;"", J698&lt;&gt;""), H698*J698, ""))</f>
        <v/>
      </c>
      <c r="N698">
        <f>IFERROR(XLOOKUP(B698, Portfolio[ID Kaizen], Portfolio[Département], ""), "")</f>
        <v/>
      </c>
    </row>
    <row r="699">
      <c r="A699" s="4" t="n"/>
      <c r="H699" s="8" t="n"/>
      <c r="J699" s="9" t="n"/>
      <c r="K699" s="8">
        <f>IF(I699="EUR", H699, IF(AND(H699&lt;&gt;"", J699&lt;&gt;""), H699*J699, ""))</f>
        <v/>
      </c>
      <c r="N699">
        <f>IFERROR(XLOOKUP(B699, Portfolio[ID Kaizen], Portfolio[Département], ""), "")</f>
        <v/>
      </c>
    </row>
    <row r="700">
      <c r="A700" s="4" t="n"/>
      <c r="H700" s="8" t="n"/>
      <c r="J700" s="9" t="n"/>
      <c r="K700" s="8">
        <f>IF(I700="EUR", H700, IF(AND(H700&lt;&gt;"", J700&lt;&gt;""), H700*J700, ""))</f>
        <v/>
      </c>
      <c r="N700">
        <f>IFERROR(XLOOKUP(B700, Portfolio[ID Kaizen], Portfolio[Département], ""), "")</f>
        <v/>
      </c>
    </row>
    <row r="701">
      <c r="A701" s="4" t="n"/>
      <c r="H701" s="8" t="n"/>
      <c r="J701" s="9" t="n"/>
      <c r="K701" s="8">
        <f>IF(I701="EUR", H701, IF(AND(H701&lt;&gt;"", J701&lt;&gt;""), H701*J701, ""))</f>
        <v/>
      </c>
      <c r="N701">
        <f>IFERROR(XLOOKUP(B701, Portfolio[ID Kaizen], Portfolio[Département], ""), "")</f>
        <v/>
      </c>
    </row>
    <row r="702">
      <c r="A702" s="4" t="n"/>
      <c r="H702" s="8" t="n"/>
      <c r="J702" s="9" t="n"/>
      <c r="K702" s="8">
        <f>IF(I702="EUR", H702, IF(AND(H702&lt;&gt;"", J702&lt;&gt;""), H702*J702, ""))</f>
        <v/>
      </c>
      <c r="N702">
        <f>IFERROR(XLOOKUP(B702, Portfolio[ID Kaizen], Portfolio[Département], ""), "")</f>
        <v/>
      </c>
    </row>
    <row r="703">
      <c r="A703" s="4" t="n"/>
      <c r="H703" s="8" t="n"/>
      <c r="J703" s="9" t="n"/>
      <c r="K703" s="8">
        <f>IF(I703="EUR", H703, IF(AND(H703&lt;&gt;"", J703&lt;&gt;""), H703*J703, ""))</f>
        <v/>
      </c>
      <c r="N703">
        <f>IFERROR(XLOOKUP(B703, Portfolio[ID Kaizen], Portfolio[Département], ""), "")</f>
        <v/>
      </c>
    </row>
    <row r="704">
      <c r="A704" s="4" t="n"/>
      <c r="H704" s="8" t="n"/>
      <c r="J704" s="9" t="n"/>
      <c r="K704" s="8">
        <f>IF(I704="EUR", H704, IF(AND(H704&lt;&gt;"", J704&lt;&gt;""), H704*J704, ""))</f>
        <v/>
      </c>
      <c r="N704">
        <f>IFERROR(XLOOKUP(B704, Portfolio[ID Kaizen], Portfolio[Département], ""), "")</f>
        <v/>
      </c>
    </row>
    <row r="705">
      <c r="A705" s="4" t="n"/>
      <c r="H705" s="8" t="n"/>
      <c r="J705" s="9" t="n"/>
      <c r="K705" s="8">
        <f>IF(I705="EUR", H705, IF(AND(H705&lt;&gt;"", J705&lt;&gt;""), H705*J705, ""))</f>
        <v/>
      </c>
      <c r="N705">
        <f>IFERROR(XLOOKUP(B705, Portfolio[ID Kaizen], Portfolio[Département], ""), "")</f>
        <v/>
      </c>
    </row>
    <row r="706">
      <c r="A706" s="4" t="n"/>
      <c r="H706" s="8" t="n"/>
      <c r="J706" s="9" t="n"/>
      <c r="K706" s="8">
        <f>IF(I706="EUR", H706, IF(AND(H706&lt;&gt;"", J706&lt;&gt;""), H706*J706, ""))</f>
        <v/>
      </c>
      <c r="N706">
        <f>IFERROR(XLOOKUP(B706, Portfolio[ID Kaizen], Portfolio[Département], ""), "")</f>
        <v/>
      </c>
    </row>
    <row r="707">
      <c r="A707" s="4" t="n"/>
      <c r="H707" s="8" t="n"/>
      <c r="J707" s="9" t="n"/>
      <c r="K707" s="8">
        <f>IF(I707="EUR", H707, IF(AND(H707&lt;&gt;"", J707&lt;&gt;""), H707*J707, ""))</f>
        <v/>
      </c>
      <c r="N707">
        <f>IFERROR(XLOOKUP(B707, Portfolio[ID Kaizen], Portfolio[Département], ""), "")</f>
        <v/>
      </c>
    </row>
    <row r="708">
      <c r="A708" s="4" t="n"/>
      <c r="H708" s="8" t="n"/>
      <c r="J708" s="9" t="n"/>
      <c r="K708" s="8">
        <f>IF(I708="EUR", H708, IF(AND(H708&lt;&gt;"", J708&lt;&gt;""), H708*J708, ""))</f>
        <v/>
      </c>
      <c r="N708">
        <f>IFERROR(XLOOKUP(B708, Portfolio[ID Kaizen], Portfolio[Département], ""), "")</f>
        <v/>
      </c>
    </row>
    <row r="709">
      <c r="A709" s="4" t="n"/>
      <c r="H709" s="8" t="n"/>
      <c r="J709" s="9" t="n"/>
      <c r="K709" s="8">
        <f>IF(I709="EUR", H709, IF(AND(H709&lt;&gt;"", J709&lt;&gt;""), H709*J709, ""))</f>
        <v/>
      </c>
      <c r="N709">
        <f>IFERROR(XLOOKUP(B709, Portfolio[ID Kaizen], Portfolio[Département], ""), "")</f>
        <v/>
      </c>
    </row>
    <row r="710">
      <c r="A710" s="4" t="n"/>
      <c r="H710" s="8" t="n"/>
      <c r="J710" s="9" t="n"/>
      <c r="K710" s="8">
        <f>IF(I710="EUR", H710, IF(AND(H710&lt;&gt;"", J710&lt;&gt;""), H710*J710, ""))</f>
        <v/>
      </c>
      <c r="N710">
        <f>IFERROR(XLOOKUP(B710, Portfolio[ID Kaizen], Portfolio[Département], ""), "")</f>
        <v/>
      </c>
    </row>
    <row r="711">
      <c r="A711" s="4" t="n"/>
      <c r="H711" s="8" t="n"/>
      <c r="J711" s="9" t="n"/>
      <c r="K711" s="8">
        <f>IF(I711="EUR", H711, IF(AND(H711&lt;&gt;"", J711&lt;&gt;""), H711*J711, ""))</f>
        <v/>
      </c>
      <c r="N711">
        <f>IFERROR(XLOOKUP(B711, Portfolio[ID Kaizen], Portfolio[Département], ""), "")</f>
        <v/>
      </c>
    </row>
    <row r="712">
      <c r="A712" s="4" t="n"/>
      <c r="H712" s="8" t="n"/>
      <c r="J712" s="9" t="n"/>
      <c r="K712" s="8">
        <f>IF(I712="EUR", H712, IF(AND(H712&lt;&gt;"", J712&lt;&gt;""), H712*J712, ""))</f>
        <v/>
      </c>
      <c r="N712">
        <f>IFERROR(XLOOKUP(B712, Portfolio[ID Kaizen], Portfolio[Département], ""), "")</f>
        <v/>
      </c>
    </row>
    <row r="713">
      <c r="A713" s="4" t="n"/>
      <c r="H713" s="8" t="n"/>
      <c r="J713" s="9" t="n"/>
      <c r="K713" s="8">
        <f>IF(I713="EUR", H713, IF(AND(H713&lt;&gt;"", J713&lt;&gt;""), H713*J713, ""))</f>
        <v/>
      </c>
      <c r="N713">
        <f>IFERROR(XLOOKUP(B713, Portfolio[ID Kaizen], Portfolio[Département], ""), "")</f>
        <v/>
      </c>
    </row>
    <row r="714">
      <c r="A714" s="4" t="n"/>
      <c r="H714" s="8" t="n"/>
      <c r="J714" s="9" t="n"/>
      <c r="K714" s="8">
        <f>IF(I714="EUR", H714, IF(AND(H714&lt;&gt;"", J714&lt;&gt;""), H714*J714, ""))</f>
        <v/>
      </c>
      <c r="N714">
        <f>IFERROR(XLOOKUP(B714, Portfolio[ID Kaizen], Portfolio[Département], ""), "")</f>
        <v/>
      </c>
    </row>
    <row r="715">
      <c r="A715" s="4" t="n"/>
      <c r="H715" s="8" t="n"/>
      <c r="J715" s="9" t="n"/>
      <c r="K715" s="8">
        <f>IF(I715="EUR", H715, IF(AND(H715&lt;&gt;"", J715&lt;&gt;""), H715*J715, ""))</f>
        <v/>
      </c>
      <c r="N715">
        <f>IFERROR(XLOOKUP(B715, Portfolio[ID Kaizen], Portfolio[Département], ""), "")</f>
        <v/>
      </c>
    </row>
    <row r="716">
      <c r="A716" s="4" t="n"/>
      <c r="H716" s="8" t="n"/>
      <c r="J716" s="9" t="n"/>
      <c r="K716" s="8">
        <f>IF(I716="EUR", H716, IF(AND(H716&lt;&gt;"", J716&lt;&gt;""), H716*J716, ""))</f>
        <v/>
      </c>
      <c r="N716">
        <f>IFERROR(XLOOKUP(B716, Portfolio[ID Kaizen], Portfolio[Département], ""), "")</f>
        <v/>
      </c>
    </row>
    <row r="717">
      <c r="A717" s="4" t="n"/>
      <c r="H717" s="8" t="n"/>
      <c r="J717" s="9" t="n"/>
      <c r="K717" s="8">
        <f>IF(I717="EUR", H717, IF(AND(H717&lt;&gt;"", J717&lt;&gt;""), H717*J717, ""))</f>
        <v/>
      </c>
      <c r="N717">
        <f>IFERROR(XLOOKUP(B717, Portfolio[ID Kaizen], Portfolio[Département], ""), "")</f>
        <v/>
      </c>
    </row>
    <row r="718">
      <c r="A718" s="4" t="n"/>
      <c r="H718" s="8" t="n"/>
      <c r="J718" s="9" t="n"/>
      <c r="K718" s="8">
        <f>IF(I718="EUR", H718, IF(AND(H718&lt;&gt;"", J718&lt;&gt;""), H718*J718, ""))</f>
        <v/>
      </c>
      <c r="N718">
        <f>IFERROR(XLOOKUP(B718, Portfolio[ID Kaizen], Portfolio[Département], ""), "")</f>
        <v/>
      </c>
    </row>
    <row r="719">
      <c r="A719" s="4" t="n"/>
      <c r="H719" s="8" t="n"/>
      <c r="J719" s="9" t="n"/>
      <c r="K719" s="8">
        <f>IF(I719="EUR", H719, IF(AND(H719&lt;&gt;"", J719&lt;&gt;""), H719*J719, ""))</f>
        <v/>
      </c>
      <c r="N719">
        <f>IFERROR(XLOOKUP(B719, Portfolio[ID Kaizen], Portfolio[Département], ""), "")</f>
        <v/>
      </c>
    </row>
    <row r="720">
      <c r="A720" s="4" t="n"/>
      <c r="H720" s="8" t="n"/>
      <c r="J720" s="9" t="n"/>
      <c r="K720" s="8">
        <f>IF(I720="EUR", H720, IF(AND(H720&lt;&gt;"", J720&lt;&gt;""), H720*J720, ""))</f>
        <v/>
      </c>
      <c r="N720">
        <f>IFERROR(XLOOKUP(B720, Portfolio[ID Kaizen], Portfolio[Département], ""), "")</f>
        <v/>
      </c>
    </row>
    <row r="721">
      <c r="A721" s="4" t="n"/>
      <c r="H721" s="8" t="n"/>
      <c r="J721" s="9" t="n"/>
      <c r="K721" s="8">
        <f>IF(I721="EUR", H721, IF(AND(H721&lt;&gt;"", J721&lt;&gt;""), H721*J721, ""))</f>
        <v/>
      </c>
      <c r="N721">
        <f>IFERROR(XLOOKUP(B721, Portfolio[ID Kaizen], Portfolio[Département], ""), "")</f>
        <v/>
      </c>
    </row>
    <row r="722">
      <c r="A722" s="4" t="n"/>
      <c r="H722" s="8" t="n"/>
      <c r="J722" s="9" t="n"/>
      <c r="K722" s="8">
        <f>IF(I722="EUR", H722, IF(AND(H722&lt;&gt;"", J722&lt;&gt;""), H722*J722, ""))</f>
        <v/>
      </c>
      <c r="N722">
        <f>IFERROR(XLOOKUP(B722, Portfolio[ID Kaizen], Portfolio[Département], ""), "")</f>
        <v/>
      </c>
    </row>
    <row r="723">
      <c r="A723" s="4" t="n"/>
      <c r="H723" s="8" t="n"/>
      <c r="J723" s="9" t="n"/>
      <c r="K723" s="8">
        <f>IF(I723="EUR", H723, IF(AND(H723&lt;&gt;"", J723&lt;&gt;""), H723*J723, ""))</f>
        <v/>
      </c>
      <c r="N723">
        <f>IFERROR(XLOOKUP(B723, Portfolio[ID Kaizen], Portfolio[Département], ""), "")</f>
        <v/>
      </c>
    </row>
    <row r="724">
      <c r="A724" s="4" t="n"/>
      <c r="H724" s="8" t="n"/>
      <c r="J724" s="9" t="n"/>
      <c r="K724" s="8">
        <f>IF(I724="EUR", H724, IF(AND(H724&lt;&gt;"", J724&lt;&gt;""), H724*J724, ""))</f>
        <v/>
      </c>
      <c r="N724">
        <f>IFERROR(XLOOKUP(B724, Portfolio[ID Kaizen], Portfolio[Département], ""), "")</f>
        <v/>
      </c>
    </row>
    <row r="725">
      <c r="A725" s="4" t="n"/>
      <c r="H725" s="8" t="n"/>
      <c r="J725" s="9" t="n"/>
      <c r="K725" s="8">
        <f>IF(I725="EUR", H725, IF(AND(H725&lt;&gt;"", J725&lt;&gt;""), H725*J725, ""))</f>
        <v/>
      </c>
      <c r="N725">
        <f>IFERROR(XLOOKUP(B725, Portfolio[ID Kaizen], Portfolio[Département], ""), "")</f>
        <v/>
      </c>
    </row>
    <row r="726">
      <c r="A726" s="4" t="n"/>
      <c r="H726" s="8" t="n"/>
      <c r="J726" s="9" t="n"/>
      <c r="K726" s="8">
        <f>IF(I726="EUR", H726, IF(AND(H726&lt;&gt;"", J726&lt;&gt;""), H726*J726, ""))</f>
        <v/>
      </c>
      <c r="N726">
        <f>IFERROR(XLOOKUP(B726, Portfolio[ID Kaizen], Portfolio[Département], ""), "")</f>
        <v/>
      </c>
    </row>
    <row r="727">
      <c r="A727" s="4" t="n"/>
      <c r="H727" s="8" t="n"/>
      <c r="J727" s="9" t="n"/>
      <c r="K727" s="8">
        <f>IF(I727="EUR", H727, IF(AND(H727&lt;&gt;"", J727&lt;&gt;""), H727*J727, ""))</f>
        <v/>
      </c>
      <c r="N727">
        <f>IFERROR(XLOOKUP(B727, Portfolio[ID Kaizen], Portfolio[Département], ""), "")</f>
        <v/>
      </c>
    </row>
    <row r="728">
      <c r="A728" s="4" t="n"/>
      <c r="H728" s="8" t="n"/>
      <c r="J728" s="9" t="n"/>
      <c r="K728" s="8">
        <f>IF(I728="EUR", H728, IF(AND(H728&lt;&gt;"", J728&lt;&gt;""), H728*J728, ""))</f>
        <v/>
      </c>
      <c r="N728">
        <f>IFERROR(XLOOKUP(B728, Portfolio[ID Kaizen], Portfolio[Département], ""), "")</f>
        <v/>
      </c>
    </row>
    <row r="729">
      <c r="A729" s="4" t="n"/>
      <c r="H729" s="8" t="n"/>
      <c r="J729" s="9" t="n"/>
      <c r="K729" s="8">
        <f>IF(I729="EUR", H729, IF(AND(H729&lt;&gt;"", J729&lt;&gt;""), H729*J729, ""))</f>
        <v/>
      </c>
      <c r="N729">
        <f>IFERROR(XLOOKUP(B729, Portfolio[ID Kaizen], Portfolio[Département], ""), "")</f>
        <v/>
      </c>
    </row>
    <row r="730">
      <c r="A730" s="4" t="n"/>
      <c r="H730" s="8" t="n"/>
      <c r="J730" s="9" t="n"/>
      <c r="K730" s="8">
        <f>IF(I730="EUR", H730, IF(AND(H730&lt;&gt;"", J730&lt;&gt;""), H730*J730, ""))</f>
        <v/>
      </c>
      <c r="N730">
        <f>IFERROR(XLOOKUP(B730, Portfolio[ID Kaizen], Portfolio[Département], ""), "")</f>
        <v/>
      </c>
    </row>
    <row r="731">
      <c r="A731" s="4" t="n"/>
      <c r="H731" s="8" t="n"/>
      <c r="J731" s="9" t="n"/>
      <c r="K731" s="8">
        <f>IF(I731="EUR", H731, IF(AND(H731&lt;&gt;"", J731&lt;&gt;""), H731*J731, ""))</f>
        <v/>
      </c>
      <c r="N731">
        <f>IFERROR(XLOOKUP(B731, Portfolio[ID Kaizen], Portfolio[Département], ""), "")</f>
        <v/>
      </c>
    </row>
    <row r="732">
      <c r="A732" s="4" t="n"/>
      <c r="H732" s="8" t="n"/>
      <c r="J732" s="9" t="n"/>
      <c r="K732" s="8">
        <f>IF(I732="EUR", H732, IF(AND(H732&lt;&gt;"", J732&lt;&gt;""), H732*J732, ""))</f>
        <v/>
      </c>
      <c r="N732">
        <f>IFERROR(XLOOKUP(B732, Portfolio[ID Kaizen], Portfolio[Département], ""), "")</f>
        <v/>
      </c>
    </row>
    <row r="733">
      <c r="A733" s="4" t="n"/>
      <c r="H733" s="8" t="n"/>
      <c r="J733" s="9" t="n"/>
      <c r="K733" s="8">
        <f>IF(I733="EUR", H733, IF(AND(H733&lt;&gt;"", J733&lt;&gt;""), H733*J733, ""))</f>
        <v/>
      </c>
      <c r="N733">
        <f>IFERROR(XLOOKUP(B733, Portfolio[ID Kaizen], Portfolio[Département], ""), "")</f>
        <v/>
      </c>
    </row>
    <row r="734">
      <c r="A734" s="4" t="n"/>
      <c r="H734" s="8" t="n"/>
      <c r="J734" s="9" t="n"/>
      <c r="K734" s="8">
        <f>IF(I734="EUR", H734, IF(AND(H734&lt;&gt;"", J734&lt;&gt;""), H734*J734, ""))</f>
        <v/>
      </c>
      <c r="N734">
        <f>IFERROR(XLOOKUP(B734, Portfolio[ID Kaizen], Portfolio[Département], ""), "")</f>
        <v/>
      </c>
    </row>
    <row r="735">
      <c r="A735" s="4" t="n"/>
      <c r="H735" s="8" t="n"/>
      <c r="J735" s="9" t="n"/>
      <c r="K735" s="8">
        <f>IF(I735="EUR", H735, IF(AND(H735&lt;&gt;"", J735&lt;&gt;""), H735*J735, ""))</f>
        <v/>
      </c>
      <c r="N735">
        <f>IFERROR(XLOOKUP(B735, Portfolio[ID Kaizen], Portfolio[Département], ""), "")</f>
        <v/>
      </c>
    </row>
    <row r="736">
      <c r="A736" s="4" t="n"/>
      <c r="H736" s="8" t="n"/>
      <c r="J736" s="9" t="n"/>
      <c r="K736" s="8">
        <f>IF(I736="EUR", H736, IF(AND(H736&lt;&gt;"", J736&lt;&gt;""), H736*J736, ""))</f>
        <v/>
      </c>
      <c r="N736">
        <f>IFERROR(XLOOKUP(B736, Portfolio[ID Kaizen], Portfolio[Département], ""), "")</f>
        <v/>
      </c>
    </row>
    <row r="737">
      <c r="A737" s="4" t="n"/>
      <c r="H737" s="8" t="n"/>
      <c r="J737" s="9" t="n"/>
      <c r="K737" s="8">
        <f>IF(I737="EUR", H737, IF(AND(H737&lt;&gt;"", J737&lt;&gt;""), H737*J737, ""))</f>
        <v/>
      </c>
      <c r="N737">
        <f>IFERROR(XLOOKUP(B737, Portfolio[ID Kaizen], Portfolio[Département], ""), "")</f>
        <v/>
      </c>
    </row>
    <row r="738">
      <c r="A738" s="4" t="n"/>
      <c r="H738" s="8" t="n"/>
      <c r="J738" s="9" t="n"/>
      <c r="K738" s="8">
        <f>IF(I738="EUR", H738, IF(AND(H738&lt;&gt;"", J738&lt;&gt;""), H738*J738, ""))</f>
        <v/>
      </c>
      <c r="N738">
        <f>IFERROR(XLOOKUP(B738, Portfolio[ID Kaizen], Portfolio[Département], ""), "")</f>
        <v/>
      </c>
    </row>
    <row r="739">
      <c r="A739" s="4" t="n"/>
      <c r="H739" s="8" t="n"/>
      <c r="J739" s="9" t="n"/>
      <c r="K739" s="8">
        <f>IF(I739="EUR", H739, IF(AND(H739&lt;&gt;"", J739&lt;&gt;""), H739*J739, ""))</f>
        <v/>
      </c>
      <c r="N739">
        <f>IFERROR(XLOOKUP(B739, Portfolio[ID Kaizen], Portfolio[Département], ""), "")</f>
        <v/>
      </c>
    </row>
    <row r="740">
      <c r="A740" s="4" t="n"/>
      <c r="H740" s="8" t="n"/>
      <c r="J740" s="9" t="n"/>
      <c r="K740" s="8">
        <f>IF(I740="EUR", H740, IF(AND(H740&lt;&gt;"", J740&lt;&gt;""), H740*J740, ""))</f>
        <v/>
      </c>
      <c r="N740">
        <f>IFERROR(XLOOKUP(B740, Portfolio[ID Kaizen], Portfolio[Département], ""), "")</f>
        <v/>
      </c>
    </row>
    <row r="741">
      <c r="A741" s="4" t="n"/>
      <c r="H741" s="8" t="n"/>
      <c r="J741" s="9" t="n"/>
      <c r="K741" s="8">
        <f>IF(I741="EUR", H741, IF(AND(H741&lt;&gt;"", J741&lt;&gt;""), H741*J741, ""))</f>
        <v/>
      </c>
      <c r="N741">
        <f>IFERROR(XLOOKUP(B741, Portfolio[ID Kaizen], Portfolio[Département], ""), "")</f>
        <v/>
      </c>
    </row>
    <row r="742">
      <c r="A742" s="4" t="n"/>
      <c r="H742" s="8" t="n"/>
      <c r="J742" s="9" t="n"/>
      <c r="K742" s="8">
        <f>IF(I742="EUR", H742, IF(AND(H742&lt;&gt;"", J742&lt;&gt;""), H742*J742, ""))</f>
        <v/>
      </c>
      <c r="N742">
        <f>IFERROR(XLOOKUP(B742, Portfolio[ID Kaizen], Portfolio[Département], ""), "")</f>
        <v/>
      </c>
    </row>
    <row r="743">
      <c r="A743" s="4" t="n"/>
      <c r="H743" s="8" t="n"/>
      <c r="J743" s="9" t="n"/>
      <c r="K743" s="8">
        <f>IF(I743="EUR", H743, IF(AND(H743&lt;&gt;"", J743&lt;&gt;""), H743*J743, ""))</f>
        <v/>
      </c>
      <c r="N743">
        <f>IFERROR(XLOOKUP(B743, Portfolio[ID Kaizen], Portfolio[Département], ""), "")</f>
        <v/>
      </c>
    </row>
    <row r="744">
      <c r="A744" s="4" t="n"/>
      <c r="H744" s="8" t="n"/>
      <c r="J744" s="9" t="n"/>
      <c r="K744" s="8">
        <f>IF(I744="EUR", H744, IF(AND(H744&lt;&gt;"", J744&lt;&gt;""), H744*J744, ""))</f>
        <v/>
      </c>
      <c r="N744">
        <f>IFERROR(XLOOKUP(B744, Portfolio[ID Kaizen], Portfolio[Département], ""), "")</f>
        <v/>
      </c>
    </row>
    <row r="745">
      <c r="A745" s="4" t="n"/>
      <c r="H745" s="8" t="n"/>
      <c r="J745" s="9" t="n"/>
      <c r="K745" s="8">
        <f>IF(I745="EUR", H745, IF(AND(H745&lt;&gt;"", J745&lt;&gt;""), H745*J745, ""))</f>
        <v/>
      </c>
      <c r="N745">
        <f>IFERROR(XLOOKUP(B745, Portfolio[ID Kaizen], Portfolio[Département], ""), "")</f>
        <v/>
      </c>
    </row>
    <row r="746">
      <c r="A746" s="4" t="n"/>
      <c r="H746" s="8" t="n"/>
      <c r="J746" s="9" t="n"/>
      <c r="K746" s="8">
        <f>IF(I746="EUR", H746, IF(AND(H746&lt;&gt;"", J746&lt;&gt;""), H746*J746, ""))</f>
        <v/>
      </c>
      <c r="N746">
        <f>IFERROR(XLOOKUP(B746, Portfolio[ID Kaizen], Portfolio[Département], ""), "")</f>
        <v/>
      </c>
    </row>
    <row r="747">
      <c r="A747" s="4" t="n"/>
      <c r="H747" s="8" t="n"/>
      <c r="J747" s="9" t="n"/>
      <c r="K747" s="8">
        <f>IF(I747="EUR", H747, IF(AND(H747&lt;&gt;"", J747&lt;&gt;""), H747*J747, ""))</f>
        <v/>
      </c>
      <c r="N747">
        <f>IFERROR(XLOOKUP(B747, Portfolio[ID Kaizen], Portfolio[Département], ""), "")</f>
        <v/>
      </c>
    </row>
    <row r="748">
      <c r="A748" s="4" t="n"/>
      <c r="H748" s="8" t="n"/>
      <c r="J748" s="9" t="n"/>
      <c r="K748" s="8">
        <f>IF(I748="EUR", H748, IF(AND(H748&lt;&gt;"", J748&lt;&gt;""), H748*J748, ""))</f>
        <v/>
      </c>
      <c r="N748">
        <f>IFERROR(XLOOKUP(B748, Portfolio[ID Kaizen], Portfolio[Département], ""), "")</f>
        <v/>
      </c>
    </row>
    <row r="749">
      <c r="A749" s="4" t="n"/>
      <c r="H749" s="8" t="n"/>
      <c r="J749" s="9" t="n"/>
      <c r="K749" s="8">
        <f>IF(I749="EUR", H749, IF(AND(H749&lt;&gt;"", J749&lt;&gt;""), H749*J749, ""))</f>
        <v/>
      </c>
      <c r="N749">
        <f>IFERROR(XLOOKUP(B749, Portfolio[ID Kaizen], Portfolio[Département], ""), "")</f>
        <v/>
      </c>
    </row>
    <row r="750">
      <c r="A750" s="4" t="n"/>
      <c r="H750" s="8" t="n"/>
      <c r="J750" s="9" t="n"/>
      <c r="K750" s="8">
        <f>IF(I750="EUR", H750, IF(AND(H750&lt;&gt;"", J750&lt;&gt;""), H750*J750, ""))</f>
        <v/>
      </c>
      <c r="N750">
        <f>IFERROR(XLOOKUP(B750, Portfolio[ID Kaizen], Portfolio[Département], ""), "")</f>
        <v/>
      </c>
    </row>
    <row r="751">
      <c r="A751" s="4" t="n"/>
      <c r="H751" s="8" t="n"/>
      <c r="J751" s="9" t="n"/>
      <c r="K751" s="8">
        <f>IF(I751="EUR", H751, IF(AND(H751&lt;&gt;"", J751&lt;&gt;""), H751*J751, ""))</f>
        <v/>
      </c>
      <c r="N751">
        <f>IFERROR(XLOOKUP(B751, Portfolio[ID Kaizen], Portfolio[Département], ""), "")</f>
        <v/>
      </c>
    </row>
    <row r="752">
      <c r="A752" s="4" t="n"/>
      <c r="H752" s="8" t="n"/>
      <c r="J752" s="9" t="n"/>
      <c r="K752" s="8">
        <f>IF(I752="EUR", H752, IF(AND(H752&lt;&gt;"", J752&lt;&gt;""), H752*J752, ""))</f>
        <v/>
      </c>
      <c r="N752">
        <f>IFERROR(XLOOKUP(B752, Portfolio[ID Kaizen], Portfolio[Département], ""), "")</f>
        <v/>
      </c>
    </row>
    <row r="753">
      <c r="A753" s="4" t="n"/>
      <c r="H753" s="8" t="n"/>
      <c r="J753" s="9" t="n"/>
      <c r="K753" s="8">
        <f>IF(I753="EUR", H753, IF(AND(H753&lt;&gt;"", J753&lt;&gt;""), H753*J753, ""))</f>
        <v/>
      </c>
      <c r="N753">
        <f>IFERROR(XLOOKUP(B753, Portfolio[ID Kaizen], Portfolio[Département], ""), "")</f>
        <v/>
      </c>
    </row>
    <row r="754">
      <c r="A754" s="4" t="n"/>
      <c r="H754" s="8" t="n"/>
      <c r="J754" s="9" t="n"/>
      <c r="K754" s="8">
        <f>IF(I754="EUR", H754, IF(AND(H754&lt;&gt;"", J754&lt;&gt;""), H754*J754, ""))</f>
        <v/>
      </c>
      <c r="N754">
        <f>IFERROR(XLOOKUP(B754, Portfolio[ID Kaizen], Portfolio[Département], ""), "")</f>
        <v/>
      </c>
    </row>
    <row r="755">
      <c r="A755" s="4" t="n"/>
      <c r="H755" s="8" t="n"/>
      <c r="J755" s="9" t="n"/>
      <c r="K755" s="8">
        <f>IF(I755="EUR", H755, IF(AND(H755&lt;&gt;"", J755&lt;&gt;""), H755*J755, ""))</f>
        <v/>
      </c>
      <c r="N755">
        <f>IFERROR(XLOOKUP(B755, Portfolio[ID Kaizen], Portfolio[Département], ""), "")</f>
        <v/>
      </c>
    </row>
    <row r="756">
      <c r="A756" s="4" t="n"/>
      <c r="H756" s="8" t="n"/>
      <c r="J756" s="9" t="n"/>
      <c r="K756" s="8">
        <f>IF(I756="EUR", H756, IF(AND(H756&lt;&gt;"", J756&lt;&gt;""), H756*J756, ""))</f>
        <v/>
      </c>
      <c r="N756">
        <f>IFERROR(XLOOKUP(B756, Portfolio[ID Kaizen], Portfolio[Département], ""), "")</f>
        <v/>
      </c>
    </row>
    <row r="757">
      <c r="A757" s="4" t="n"/>
      <c r="H757" s="8" t="n"/>
      <c r="J757" s="9" t="n"/>
      <c r="K757" s="8">
        <f>IF(I757="EUR", H757, IF(AND(H757&lt;&gt;"", J757&lt;&gt;""), H757*J757, ""))</f>
        <v/>
      </c>
      <c r="N757">
        <f>IFERROR(XLOOKUP(B757, Portfolio[ID Kaizen], Portfolio[Département], ""), "")</f>
        <v/>
      </c>
    </row>
    <row r="758">
      <c r="A758" s="4" t="n"/>
      <c r="H758" s="8" t="n"/>
      <c r="J758" s="9" t="n"/>
      <c r="K758" s="8">
        <f>IF(I758="EUR", H758, IF(AND(H758&lt;&gt;"", J758&lt;&gt;""), H758*J758, ""))</f>
        <v/>
      </c>
      <c r="N758">
        <f>IFERROR(XLOOKUP(B758, Portfolio[ID Kaizen], Portfolio[Département], ""), "")</f>
        <v/>
      </c>
    </row>
    <row r="759">
      <c r="A759" s="4" t="n"/>
      <c r="H759" s="8" t="n"/>
      <c r="J759" s="9" t="n"/>
      <c r="K759" s="8">
        <f>IF(I759="EUR", H759, IF(AND(H759&lt;&gt;"", J759&lt;&gt;""), H759*J759, ""))</f>
        <v/>
      </c>
      <c r="N759">
        <f>IFERROR(XLOOKUP(B759, Portfolio[ID Kaizen], Portfolio[Département], ""), "")</f>
        <v/>
      </c>
    </row>
    <row r="760">
      <c r="A760" s="4" t="n"/>
      <c r="H760" s="8" t="n"/>
      <c r="J760" s="9" t="n"/>
      <c r="K760" s="8">
        <f>IF(I760="EUR", H760, IF(AND(H760&lt;&gt;"", J760&lt;&gt;""), H760*J760, ""))</f>
        <v/>
      </c>
      <c r="N760">
        <f>IFERROR(XLOOKUP(B760, Portfolio[ID Kaizen], Portfolio[Département], ""), "")</f>
        <v/>
      </c>
    </row>
    <row r="761">
      <c r="A761" s="4" t="n"/>
      <c r="H761" s="8" t="n"/>
      <c r="J761" s="9" t="n"/>
      <c r="K761" s="8">
        <f>IF(I761="EUR", H761, IF(AND(H761&lt;&gt;"", J761&lt;&gt;""), H761*J761, ""))</f>
        <v/>
      </c>
      <c r="N761">
        <f>IFERROR(XLOOKUP(B761, Portfolio[ID Kaizen], Portfolio[Département], ""), "")</f>
        <v/>
      </c>
    </row>
    <row r="762">
      <c r="A762" s="4" t="n"/>
      <c r="H762" s="8" t="n"/>
      <c r="J762" s="9" t="n"/>
      <c r="K762" s="8">
        <f>IF(I762="EUR", H762, IF(AND(H762&lt;&gt;"", J762&lt;&gt;""), H762*J762, ""))</f>
        <v/>
      </c>
      <c r="N762">
        <f>IFERROR(XLOOKUP(B762, Portfolio[ID Kaizen], Portfolio[Département], ""), "")</f>
        <v/>
      </c>
    </row>
    <row r="763">
      <c r="A763" s="4" t="n"/>
      <c r="H763" s="8" t="n"/>
      <c r="J763" s="9" t="n"/>
      <c r="K763" s="8">
        <f>IF(I763="EUR", H763, IF(AND(H763&lt;&gt;"", J763&lt;&gt;""), H763*J763, ""))</f>
        <v/>
      </c>
      <c r="N763">
        <f>IFERROR(XLOOKUP(B763, Portfolio[ID Kaizen], Portfolio[Département], ""), "")</f>
        <v/>
      </c>
    </row>
    <row r="764">
      <c r="A764" s="4" t="n"/>
      <c r="H764" s="8" t="n"/>
      <c r="J764" s="9" t="n"/>
      <c r="K764" s="8">
        <f>IF(I764="EUR", H764, IF(AND(H764&lt;&gt;"", J764&lt;&gt;""), H764*J764, ""))</f>
        <v/>
      </c>
      <c r="N764">
        <f>IFERROR(XLOOKUP(B764, Portfolio[ID Kaizen], Portfolio[Département], ""), "")</f>
        <v/>
      </c>
    </row>
    <row r="765">
      <c r="A765" s="4" t="n"/>
      <c r="H765" s="8" t="n"/>
      <c r="J765" s="9" t="n"/>
      <c r="K765" s="8">
        <f>IF(I765="EUR", H765, IF(AND(H765&lt;&gt;"", J765&lt;&gt;""), H765*J765, ""))</f>
        <v/>
      </c>
      <c r="N765">
        <f>IFERROR(XLOOKUP(B765, Portfolio[ID Kaizen], Portfolio[Département], ""), "")</f>
        <v/>
      </c>
    </row>
    <row r="766">
      <c r="A766" s="4" t="n"/>
      <c r="H766" s="8" t="n"/>
      <c r="J766" s="9" t="n"/>
      <c r="K766" s="8">
        <f>IF(I766="EUR", H766, IF(AND(H766&lt;&gt;"", J766&lt;&gt;""), H766*J766, ""))</f>
        <v/>
      </c>
      <c r="N766">
        <f>IFERROR(XLOOKUP(B766, Portfolio[ID Kaizen], Portfolio[Département], ""), "")</f>
        <v/>
      </c>
    </row>
    <row r="767">
      <c r="A767" s="4" t="n"/>
      <c r="H767" s="8" t="n"/>
      <c r="J767" s="9" t="n"/>
      <c r="K767" s="8">
        <f>IF(I767="EUR", H767, IF(AND(H767&lt;&gt;"", J767&lt;&gt;""), H767*J767, ""))</f>
        <v/>
      </c>
      <c r="N767">
        <f>IFERROR(XLOOKUP(B767, Portfolio[ID Kaizen], Portfolio[Département], ""), "")</f>
        <v/>
      </c>
    </row>
    <row r="768">
      <c r="A768" s="4" t="n"/>
      <c r="H768" s="8" t="n"/>
      <c r="J768" s="9" t="n"/>
      <c r="K768" s="8">
        <f>IF(I768="EUR", H768, IF(AND(H768&lt;&gt;"", J768&lt;&gt;""), H768*J768, ""))</f>
        <v/>
      </c>
      <c r="N768">
        <f>IFERROR(XLOOKUP(B768, Portfolio[ID Kaizen], Portfolio[Département], ""), "")</f>
        <v/>
      </c>
    </row>
    <row r="769">
      <c r="A769" s="4" t="n"/>
      <c r="H769" s="8" t="n"/>
      <c r="J769" s="9" t="n"/>
      <c r="K769" s="8">
        <f>IF(I769="EUR", H769, IF(AND(H769&lt;&gt;"", J769&lt;&gt;""), H769*J769, ""))</f>
        <v/>
      </c>
      <c r="N769">
        <f>IFERROR(XLOOKUP(B769, Portfolio[ID Kaizen], Portfolio[Département], ""), "")</f>
        <v/>
      </c>
    </row>
    <row r="770">
      <c r="A770" s="4" t="n"/>
      <c r="H770" s="8" t="n"/>
      <c r="J770" s="9" t="n"/>
      <c r="K770" s="8">
        <f>IF(I770="EUR", H770, IF(AND(H770&lt;&gt;"", J770&lt;&gt;""), H770*J770, ""))</f>
        <v/>
      </c>
      <c r="N770">
        <f>IFERROR(XLOOKUP(B770, Portfolio[ID Kaizen], Portfolio[Département], ""), "")</f>
        <v/>
      </c>
    </row>
    <row r="771">
      <c r="A771" s="4" t="n"/>
      <c r="H771" s="8" t="n"/>
      <c r="J771" s="9" t="n"/>
      <c r="K771" s="8">
        <f>IF(I771="EUR", H771, IF(AND(H771&lt;&gt;"", J771&lt;&gt;""), H771*J771, ""))</f>
        <v/>
      </c>
      <c r="N771">
        <f>IFERROR(XLOOKUP(B771, Portfolio[ID Kaizen], Portfolio[Département], ""), "")</f>
        <v/>
      </c>
    </row>
    <row r="772">
      <c r="A772" s="4" t="n"/>
      <c r="H772" s="8" t="n"/>
      <c r="J772" s="9" t="n"/>
      <c r="K772" s="8">
        <f>IF(I772="EUR", H772, IF(AND(H772&lt;&gt;"", J772&lt;&gt;""), H772*J772, ""))</f>
        <v/>
      </c>
      <c r="N772">
        <f>IFERROR(XLOOKUP(B772, Portfolio[ID Kaizen], Portfolio[Département], ""), "")</f>
        <v/>
      </c>
    </row>
    <row r="773">
      <c r="A773" s="4" t="n"/>
      <c r="H773" s="8" t="n"/>
      <c r="J773" s="9" t="n"/>
      <c r="K773" s="8">
        <f>IF(I773="EUR", H773, IF(AND(H773&lt;&gt;"", J773&lt;&gt;""), H773*J773, ""))</f>
        <v/>
      </c>
      <c r="N773">
        <f>IFERROR(XLOOKUP(B773, Portfolio[ID Kaizen], Portfolio[Département], ""), "")</f>
        <v/>
      </c>
    </row>
    <row r="774">
      <c r="A774" s="4" t="n"/>
      <c r="H774" s="8" t="n"/>
      <c r="J774" s="9" t="n"/>
      <c r="K774" s="8">
        <f>IF(I774="EUR", H774, IF(AND(H774&lt;&gt;"", J774&lt;&gt;""), H774*J774, ""))</f>
        <v/>
      </c>
      <c r="N774">
        <f>IFERROR(XLOOKUP(B774, Portfolio[ID Kaizen], Portfolio[Département], ""), "")</f>
        <v/>
      </c>
    </row>
    <row r="775">
      <c r="A775" s="4" t="n"/>
      <c r="H775" s="8" t="n"/>
      <c r="J775" s="9" t="n"/>
      <c r="K775" s="8">
        <f>IF(I775="EUR", H775, IF(AND(H775&lt;&gt;"", J775&lt;&gt;""), H775*J775, ""))</f>
        <v/>
      </c>
      <c r="N775">
        <f>IFERROR(XLOOKUP(B775, Portfolio[ID Kaizen], Portfolio[Département], ""), "")</f>
        <v/>
      </c>
    </row>
    <row r="776">
      <c r="A776" s="4" t="n"/>
      <c r="H776" s="8" t="n"/>
      <c r="J776" s="9" t="n"/>
      <c r="K776" s="8">
        <f>IF(I776="EUR", H776, IF(AND(H776&lt;&gt;"", J776&lt;&gt;""), H776*J776, ""))</f>
        <v/>
      </c>
      <c r="N776">
        <f>IFERROR(XLOOKUP(B776, Portfolio[ID Kaizen], Portfolio[Département], ""), "")</f>
        <v/>
      </c>
    </row>
    <row r="777">
      <c r="A777" s="4" t="n"/>
      <c r="H777" s="8" t="n"/>
      <c r="J777" s="9" t="n"/>
      <c r="K777" s="8">
        <f>IF(I777="EUR", H777, IF(AND(H777&lt;&gt;"", J777&lt;&gt;""), H777*J777, ""))</f>
        <v/>
      </c>
      <c r="N777">
        <f>IFERROR(XLOOKUP(B777, Portfolio[ID Kaizen], Portfolio[Département], ""), "")</f>
        <v/>
      </c>
    </row>
    <row r="778">
      <c r="A778" s="4" t="n"/>
      <c r="H778" s="8" t="n"/>
      <c r="J778" s="9" t="n"/>
      <c r="K778" s="8">
        <f>IF(I778="EUR", H778, IF(AND(H778&lt;&gt;"", J778&lt;&gt;""), H778*J778, ""))</f>
        <v/>
      </c>
      <c r="N778">
        <f>IFERROR(XLOOKUP(B778, Portfolio[ID Kaizen], Portfolio[Département], ""), "")</f>
        <v/>
      </c>
    </row>
    <row r="779">
      <c r="A779" s="4" t="n"/>
      <c r="H779" s="8" t="n"/>
      <c r="J779" s="9" t="n"/>
      <c r="K779" s="8">
        <f>IF(I779="EUR", H779, IF(AND(H779&lt;&gt;"", J779&lt;&gt;""), H779*J779, ""))</f>
        <v/>
      </c>
      <c r="N779">
        <f>IFERROR(XLOOKUP(B779, Portfolio[ID Kaizen], Portfolio[Département], ""), "")</f>
        <v/>
      </c>
    </row>
    <row r="780">
      <c r="A780" s="4" t="n"/>
      <c r="H780" s="8" t="n"/>
      <c r="J780" s="9" t="n"/>
      <c r="K780" s="8">
        <f>IF(I780="EUR", H780, IF(AND(H780&lt;&gt;"", J780&lt;&gt;""), H780*J780, ""))</f>
        <v/>
      </c>
      <c r="N780">
        <f>IFERROR(XLOOKUP(B780, Portfolio[ID Kaizen], Portfolio[Département], ""), "")</f>
        <v/>
      </c>
    </row>
    <row r="781">
      <c r="A781" s="4" t="n"/>
      <c r="H781" s="8" t="n"/>
      <c r="J781" s="9" t="n"/>
      <c r="K781" s="8">
        <f>IF(I781="EUR", H781, IF(AND(H781&lt;&gt;"", J781&lt;&gt;""), H781*J781, ""))</f>
        <v/>
      </c>
      <c r="N781">
        <f>IFERROR(XLOOKUP(B781, Portfolio[ID Kaizen], Portfolio[Département], ""), "")</f>
        <v/>
      </c>
    </row>
    <row r="782">
      <c r="A782" s="4" t="n"/>
      <c r="H782" s="8" t="n"/>
      <c r="J782" s="9" t="n"/>
      <c r="K782" s="8">
        <f>IF(I782="EUR", H782, IF(AND(H782&lt;&gt;"", J782&lt;&gt;""), H782*J782, ""))</f>
        <v/>
      </c>
      <c r="N782">
        <f>IFERROR(XLOOKUP(B782, Portfolio[ID Kaizen], Portfolio[Département], ""), "")</f>
        <v/>
      </c>
    </row>
    <row r="783">
      <c r="A783" s="4" t="n"/>
      <c r="H783" s="8" t="n"/>
      <c r="J783" s="9" t="n"/>
      <c r="K783" s="8">
        <f>IF(I783="EUR", H783, IF(AND(H783&lt;&gt;"", J783&lt;&gt;""), H783*J783, ""))</f>
        <v/>
      </c>
      <c r="N783">
        <f>IFERROR(XLOOKUP(B783, Portfolio[ID Kaizen], Portfolio[Département], ""), "")</f>
        <v/>
      </c>
    </row>
    <row r="784">
      <c r="A784" s="4" t="n"/>
      <c r="H784" s="8" t="n"/>
      <c r="J784" s="9" t="n"/>
      <c r="K784" s="8">
        <f>IF(I784="EUR", H784, IF(AND(H784&lt;&gt;"", J784&lt;&gt;""), H784*J784, ""))</f>
        <v/>
      </c>
      <c r="N784">
        <f>IFERROR(XLOOKUP(B784, Portfolio[ID Kaizen], Portfolio[Département], ""), "")</f>
        <v/>
      </c>
    </row>
    <row r="785">
      <c r="A785" s="4" t="n"/>
      <c r="H785" s="8" t="n"/>
      <c r="J785" s="9" t="n"/>
      <c r="K785" s="8">
        <f>IF(I785="EUR", H785, IF(AND(H785&lt;&gt;"", J785&lt;&gt;""), H785*J785, ""))</f>
        <v/>
      </c>
      <c r="N785">
        <f>IFERROR(XLOOKUP(B785, Portfolio[ID Kaizen], Portfolio[Département], ""), "")</f>
        <v/>
      </c>
    </row>
    <row r="786">
      <c r="A786" s="4" t="n"/>
      <c r="H786" s="8" t="n"/>
      <c r="J786" s="9" t="n"/>
      <c r="K786" s="8">
        <f>IF(I786="EUR", H786, IF(AND(H786&lt;&gt;"", J786&lt;&gt;""), H786*J786, ""))</f>
        <v/>
      </c>
      <c r="N786">
        <f>IFERROR(XLOOKUP(B786, Portfolio[ID Kaizen], Portfolio[Département], ""), "")</f>
        <v/>
      </c>
    </row>
    <row r="787">
      <c r="A787" s="4" t="n"/>
      <c r="H787" s="8" t="n"/>
      <c r="J787" s="9" t="n"/>
      <c r="K787" s="8">
        <f>IF(I787="EUR", H787, IF(AND(H787&lt;&gt;"", J787&lt;&gt;""), H787*J787, ""))</f>
        <v/>
      </c>
      <c r="N787">
        <f>IFERROR(XLOOKUP(B787, Portfolio[ID Kaizen], Portfolio[Département], ""), "")</f>
        <v/>
      </c>
    </row>
    <row r="788">
      <c r="A788" s="4" t="n"/>
      <c r="H788" s="8" t="n"/>
      <c r="J788" s="9" t="n"/>
      <c r="K788" s="8">
        <f>IF(I788="EUR", H788, IF(AND(H788&lt;&gt;"", J788&lt;&gt;""), H788*J788, ""))</f>
        <v/>
      </c>
      <c r="N788">
        <f>IFERROR(XLOOKUP(B788, Portfolio[ID Kaizen], Portfolio[Département], ""), "")</f>
        <v/>
      </c>
    </row>
    <row r="789">
      <c r="A789" s="4" t="n"/>
      <c r="H789" s="8" t="n"/>
      <c r="J789" s="9" t="n"/>
      <c r="K789" s="8">
        <f>IF(I789="EUR", H789, IF(AND(H789&lt;&gt;"", J789&lt;&gt;""), H789*J789, ""))</f>
        <v/>
      </c>
      <c r="N789">
        <f>IFERROR(XLOOKUP(B789, Portfolio[ID Kaizen], Portfolio[Département], ""), "")</f>
        <v/>
      </c>
    </row>
    <row r="790">
      <c r="A790" s="4" t="n"/>
      <c r="H790" s="8" t="n"/>
      <c r="J790" s="9" t="n"/>
      <c r="K790" s="8">
        <f>IF(I790="EUR", H790, IF(AND(H790&lt;&gt;"", J790&lt;&gt;""), H790*J790, ""))</f>
        <v/>
      </c>
      <c r="N790">
        <f>IFERROR(XLOOKUP(B790, Portfolio[ID Kaizen], Portfolio[Département], ""), "")</f>
        <v/>
      </c>
    </row>
    <row r="791">
      <c r="A791" s="4" t="n"/>
      <c r="H791" s="8" t="n"/>
      <c r="J791" s="9" t="n"/>
      <c r="K791" s="8">
        <f>IF(I791="EUR", H791, IF(AND(H791&lt;&gt;"", J791&lt;&gt;""), H791*J791, ""))</f>
        <v/>
      </c>
      <c r="N791">
        <f>IFERROR(XLOOKUP(B791, Portfolio[ID Kaizen], Portfolio[Département], ""), "")</f>
        <v/>
      </c>
    </row>
    <row r="792">
      <c r="A792" s="4" t="n"/>
      <c r="H792" s="8" t="n"/>
      <c r="J792" s="9" t="n"/>
      <c r="K792" s="8">
        <f>IF(I792="EUR", H792, IF(AND(H792&lt;&gt;"", J792&lt;&gt;""), H792*J792, ""))</f>
        <v/>
      </c>
      <c r="N792">
        <f>IFERROR(XLOOKUP(B792, Portfolio[ID Kaizen], Portfolio[Département], ""), "")</f>
        <v/>
      </c>
    </row>
    <row r="793">
      <c r="A793" s="4" t="n"/>
      <c r="H793" s="8" t="n"/>
      <c r="J793" s="9" t="n"/>
      <c r="K793" s="8">
        <f>IF(I793="EUR", H793, IF(AND(H793&lt;&gt;"", J793&lt;&gt;""), H793*J793, ""))</f>
        <v/>
      </c>
      <c r="N793">
        <f>IFERROR(XLOOKUP(B793, Portfolio[ID Kaizen], Portfolio[Département], ""), "")</f>
        <v/>
      </c>
    </row>
    <row r="794">
      <c r="A794" s="4" t="n"/>
      <c r="H794" s="8" t="n"/>
      <c r="J794" s="9" t="n"/>
      <c r="K794" s="8">
        <f>IF(I794="EUR", H794, IF(AND(H794&lt;&gt;"", J794&lt;&gt;""), H794*J794, ""))</f>
        <v/>
      </c>
      <c r="N794">
        <f>IFERROR(XLOOKUP(B794, Portfolio[ID Kaizen], Portfolio[Département], ""), "")</f>
        <v/>
      </c>
    </row>
    <row r="795">
      <c r="A795" s="4" t="n"/>
      <c r="H795" s="8" t="n"/>
      <c r="J795" s="9" t="n"/>
      <c r="K795" s="8">
        <f>IF(I795="EUR", H795, IF(AND(H795&lt;&gt;"", J795&lt;&gt;""), H795*J795, ""))</f>
        <v/>
      </c>
      <c r="N795">
        <f>IFERROR(XLOOKUP(B795, Portfolio[ID Kaizen], Portfolio[Département], ""), "")</f>
        <v/>
      </c>
    </row>
    <row r="796">
      <c r="A796" s="4" t="n"/>
      <c r="H796" s="8" t="n"/>
      <c r="J796" s="9" t="n"/>
      <c r="K796" s="8">
        <f>IF(I796="EUR", H796, IF(AND(H796&lt;&gt;"", J796&lt;&gt;""), H796*J796, ""))</f>
        <v/>
      </c>
      <c r="N796">
        <f>IFERROR(XLOOKUP(B796, Portfolio[ID Kaizen], Portfolio[Département], ""), "")</f>
        <v/>
      </c>
    </row>
    <row r="797">
      <c r="A797" s="4" t="n"/>
      <c r="H797" s="8" t="n"/>
      <c r="J797" s="9" t="n"/>
      <c r="K797" s="8">
        <f>IF(I797="EUR", H797, IF(AND(H797&lt;&gt;"", J797&lt;&gt;""), H797*J797, ""))</f>
        <v/>
      </c>
      <c r="N797">
        <f>IFERROR(XLOOKUP(B797, Portfolio[ID Kaizen], Portfolio[Département], ""), "")</f>
        <v/>
      </c>
    </row>
    <row r="798">
      <c r="A798" s="4" t="n"/>
      <c r="H798" s="8" t="n"/>
      <c r="J798" s="9" t="n"/>
      <c r="K798" s="8">
        <f>IF(I798="EUR", H798, IF(AND(H798&lt;&gt;"", J798&lt;&gt;""), H798*J798, ""))</f>
        <v/>
      </c>
      <c r="N798">
        <f>IFERROR(XLOOKUP(B798, Portfolio[ID Kaizen], Portfolio[Département], ""), "")</f>
        <v/>
      </c>
    </row>
    <row r="799">
      <c r="A799" s="4" t="n"/>
      <c r="H799" s="8" t="n"/>
      <c r="J799" s="9" t="n"/>
      <c r="K799" s="8">
        <f>IF(I799="EUR", H799, IF(AND(H799&lt;&gt;"", J799&lt;&gt;""), H799*J799, ""))</f>
        <v/>
      </c>
      <c r="N799">
        <f>IFERROR(XLOOKUP(B799, Portfolio[ID Kaizen], Portfolio[Département], ""), "")</f>
        <v/>
      </c>
    </row>
    <row r="800">
      <c r="A800" s="4" t="n"/>
      <c r="H800" s="8" t="n"/>
      <c r="J800" s="9" t="n"/>
      <c r="K800" s="8">
        <f>IF(I800="EUR", H800, IF(AND(H800&lt;&gt;"", J800&lt;&gt;""), H800*J800, ""))</f>
        <v/>
      </c>
      <c r="N800">
        <f>IFERROR(XLOOKUP(B800, Portfolio[ID Kaizen], Portfolio[Département], ""), "")</f>
        <v/>
      </c>
    </row>
    <row r="801">
      <c r="A801" s="4" t="n"/>
      <c r="H801" s="8" t="n"/>
      <c r="J801" s="9" t="n"/>
      <c r="K801" s="8">
        <f>IF(I801="EUR", H801, IF(AND(H801&lt;&gt;"", J801&lt;&gt;""), H801*J801, ""))</f>
        <v/>
      </c>
      <c r="N801">
        <f>IFERROR(XLOOKUP(B801, Portfolio[ID Kaizen], Portfolio[Département], ""), "")</f>
        <v/>
      </c>
    </row>
    <row r="802">
      <c r="A802" s="4" t="n"/>
      <c r="H802" s="8" t="n"/>
      <c r="J802" s="9" t="n"/>
      <c r="K802" s="8">
        <f>IF(I802="EUR", H802, IF(AND(H802&lt;&gt;"", J802&lt;&gt;""), H802*J802, ""))</f>
        <v/>
      </c>
      <c r="N802">
        <f>IFERROR(XLOOKUP(B802, Portfolio[ID Kaizen], Portfolio[Département], ""), "")</f>
        <v/>
      </c>
    </row>
    <row r="803">
      <c r="A803" s="4" t="n"/>
      <c r="H803" s="8" t="n"/>
      <c r="J803" s="9" t="n"/>
      <c r="K803" s="8">
        <f>IF(I803="EUR", H803, IF(AND(H803&lt;&gt;"", J803&lt;&gt;""), H803*J803, ""))</f>
        <v/>
      </c>
      <c r="N803">
        <f>IFERROR(XLOOKUP(B803, Portfolio[ID Kaizen], Portfolio[Département], ""), "")</f>
        <v/>
      </c>
    </row>
    <row r="804">
      <c r="A804" s="4" t="n"/>
      <c r="H804" s="8" t="n"/>
      <c r="J804" s="9" t="n"/>
      <c r="K804" s="8">
        <f>IF(I804="EUR", H804, IF(AND(H804&lt;&gt;"", J804&lt;&gt;""), H804*J804, ""))</f>
        <v/>
      </c>
      <c r="N804">
        <f>IFERROR(XLOOKUP(B804, Portfolio[ID Kaizen], Portfolio[Département], ""), "")</f>
        <v/>
      </c>
    </row>
    <row r="805">
      <c r="A805" s="4" t="n"/>
      <c r="H805" s="8" t="n"/>
      <c r="J805" s="9" t="n"/>
      <c r="K805" s="8">
        <f>IF(I805="EUR", H805, IF(AND(H805&lt;&gt;"", J805&lt;&gt;""), H805*J805, ""))</f>
        <v/>
      </c>
      <c r="N805">
        <f>IFERROR(XLOOKUP(B805, Portfolio[ID Kaizen], Portfolio[Département], ""), "")</f>
        <v/>
      </c>
    </row>
    <row r="806">
      <c r="A806" s="4" t="n"/>
      <c r="H806" s="8" t="n"/>
      <c r="J806" s="9" t="n"/>
      <c r="K806" s="8">
        <f>IF(I806="EUR", H806, IF(AND(H806&lt;&gt;"", J806&lt;&gt;""), H806*J806, ""))</f>
        <v/>
      </c>
      <c r="N806">
        <f>IFERROR(XLOOKUP(B806, Portfolio[ID Kaizen], Portfolio[Département], ""), "")</f>
        <v/>
      </c>
    </row>
    <row r="807">
      <c r="A807" s="4" t="n"/>
      <c r="H807" s="8" t="n"/>
      <c r="J807" s="9" t="n"/>
      <c r="K807" s="8">
        <f>IF(I807="EUR", H807, IF(AND(H807&lt;&gt;"", J807&lt;&gt;""), H807*J807, ""))</f>
        <v/>
      </c>
      <c r="N807">
        <f>IFERROR(XLOOKUP(B807, Portfolio[ID Kaizen], Portfolio[Département], ""), "")</f>
        <v/>
      </c>
    </row>
    <row r="808">
      <c r="A808" s="4" t="n"/>
      <c r="H808" s="8" t="n"/>
      <c r="J808" s="9" t="n"/>
      <c r="K808" s="8">
        <f>IF(I808="EUR", H808, IF(AND(H808&lt;&gt;"", J808&lt;&gt;""), H808*J808, ""))</f>
        <v/>
      </c>
      <c r="N808">
        <f>IFERROR(XLOOKUP(B808, Portfolio[ID Kaizen], Portfolio[Département], ""), "")</f>
        <v/>
      </c>
    </row>
    <row r="809">
      <c r="A809" s="4" t="n"/>
      <c r="H809" s="8" t="n"/>
      <c r="J809" s="9" t="n"/>
      <c r="K809" s="8">
        <f>IF(I809="EUR", H809, IF(AND(H809&lt;&gt;"", J809&lt;&gt;""), H809*J809, ""))</f>
        <v/>
      </c>
      <c r="N809">
        <f>IFERROR(XLOOKUP(B809, Portfolio[ID Kaizen], Portfolio[Département], ""), "")</f>
        <v/>
      </c>
    </row>
    <row r="810">
      <c r="A810" s="4" t="n"/>
      <c r="H810" s="8" t="n"/>
      <c r="J810" s="9" t="n"/>
      <c r="K810" s="8">
        <f>IF(I810="EUR", H810, IF(AND(H810&lt;&gt;"", J810&lt;&gt;""), H810*J810, ""))</f>
        <v/>
      </c>
      <c r="N810">
        <f>IFERROR(XLOOKUP(B810, Portfolio[ID Kaizen], Portfolio[Département], ""), "")</f>
        <v/>
      </c>
    </row>
    <row r="811">
      <c r="A811" s="4" t="n"/>
      <c r="H811" s="8" t="n"/>
      <c r="J811" s="9" t="n"/>
      <c r="K811" s="8">
        <f>IF(I811="EUR", H811, IF(AND(H811&lt;&gt;"", J811&lt;&gt;""), H811*J811, ""))</f>
        <v/>
      </c>
      <c r="N811">
        <f>IFERROR(XLOOKUP(B811, Portfolio[ID Kaizen], Portfolio[Département], ""), "")</f>
        <v/>
      </c>
    </row>
    <row r="812">
      <c r="A812" s="4" t="n"/>
      <c r="H812" s="8" t="n"/>
      <c r="J812" s="9" t="n"/>
      <c r="K812" s="8">
        <f>IF(I812="EUR", H812, IF(AND(H812&lt;&gt;"", J812&lt;&gt;""), H812*J812, ""))</f>
        <v/>
      </c>
      <c r="N812">
        <f>IFERROR(XLOOKUP(B812, Portfolio[ID Kaizen], Portfolio[Département], ""), "")</f>
        <v/>
      </c>
    </row>
    <row r="813">
      <c r="A813" s="4" t="n"/>
      <c r="H813" s="8" t="n"/>
      <c r="J813" s="9" t="n"/>
      <c r="K813" s="8">
        <f>IF(I813="EUR", H813, IF(AND(H813&lt;&gt;"", J813&lt;&gt;""), H813*J813, ""))</f>
        <v/>
      </c>
      <c r="N813">
        <f>IFERROR(XLOOKUP(B813, Portfolio[ID Kaizen], Portfolio[Département], ""), "")</f>
        <v/>
      </c>
    </row>
    <row r="814">
      <c r="A814" s="4" t="n"/>
      <c r="H814" s="8" t="n"/>
      <c r="J814" s="9" t="n"/>
      <c r="K814" s="8">
        <f>IF(I814="EUR", H814, IF(AND(H814&lt;&gt;"", J814&lt;&gt;""), H814*J814, ""))</f>
        <v/>
      </c>
      <c r="N814">
        <f>IFERROR(XLOOKUP(B814, Portfolio[ID Kaizen], Portfolio[Département], ""), "")</f>
        <v/>
      </c>
    </row>
    <row r="815">
      <c r="A815" s="4" t="n"/>
      <c r="H815" s="8" t="n"/>
      <c r="J815" s="9" t="n"/>
      <c r="K815" s="8">
        <f>IF(I815="EUR", H815, IF(AND(H815&lt;&gt;"", J815&lt;&gt;""), H815*J815, ""))</f>
        <v/>
      </c>
      <c r="N815">
        <f>IFERROR(XLOOKUP(B815, Portfolio[ID Kaizen], Portfolio[Département], ""), "")</f>
        <v/>
      </c>
    </row>
    <row r="816">
      <c r="A816" s="4" t="n"/>
      <c r="H816" s="8" t="n"/>
      <c r="J816" s="9" t="n"/>
      <c r="K816" s="8">
        <f>IF(I816="EUR", H816, IF(AND(H816&lt;&gt;"", J816&lt;&gt;""), H816*J816, ""))</f>
        <v/>
      </c>
      <c r="N816">
        <f>IFERROR(XLOOKUP(B816, Portfolio[ID Kaizen], Portfolio[Département], ""), "")</f>
        <v/>
      </c>
    </row>
    <row r="817">
      <c r="A817" s="4" t="n"/>
      <c r="H817" s="8" t="n"/>
      <c r="J817" s="9" t="n"/>
      <c r="K817" s="8">
        <f>IF(I817="EUR", H817, IF(AND(H817&lt;&gt;"", J817&lt;&gt;""), H817*J817, ""))</f>
        <v/>
      </c>
      <c r="N817">
        <f>IFERROR(XLOOKUP(B817, Portfolio[ID Kaizen], Portfolio[Département], ""), "")</f>
        <v/>
      </c>
    </row>
    <row r="818">
      <c r="A818" s="4" t="n"/>
      <c r="H818" s="8" t="n"/>
      <c r="J818" s="9" t="n"/>
      <c r="K818" s="8">
        <f>IF(I818="EUR", H818, IF(AND(H818&lt;&gt;"", J818&lt;&gt;""), H818*J818, ""))</f>
        <v/>
      </c>
      <c r="N818">
        <f>IFERROR(XLOOKUP(B818, Portfolio[ID Kaizen], Portfolio[Département], ""), "")</f>
        <v/>
      </c>
    </row>
    <row r="819">
      <c r="A819" s="4" t="n"/>
      <c r="H819" s="8" t="n"/>
      <c r="J819" s="9" t="n"/>
      <c r="K819" s="8">
        <f>IF(I819="EUR", H819, IF(AND(H819&lt;&gt;"", J819&lt;&gt;""), H819*J819, ""))</f>
        <v/>
      </c>
      <c r="N819">
        <f>IFERROR(XLOOKUP(B819, Portfolio[ID Kaizen], Portfolio[Département], ""), "")</f>
        <v/>
      </c>
    </row>
    <row r="820">
      <c r="A820" s="4" t="n"/>
      <c r="H820" s="8" t="n"/>
      <c r="J820" s="9" t="n"/>
      <c r="K820" s="8">
        <f>IF(I820="EUR", H820, IF(AND(H820&lt;&gt;"", J820&lt;&gt;""), H820*J820, ""))</f>
        <v/>
      </c>
      <c r="N820">
        <f>IFERROR(XLOOKUP(B820, Portfolio[ID Kaizen], Portfolio[Département], ""), "")</f>
        <v/>
      </c>
    </row>
    <row r="821">
      <c r="A821" s="4" t="n"/>
      <c r="H821" s="8" t="n"/>
      <c r="J821" s="9" t="n"/>
      <c r="K821" s="8">
        <f>IF(I821="EUR", H821, IF(AND(H821&lt;&gt;"", J821&lt;&gt;""), H821*J821, ""))</f>
        <v/>
      </c>
      <c r="N821">
        <f>IFERROR(XLOOKUP(B821, Portfolio[ID Kaizen], Portfolio[Département], ""), "")</f>
        <v/>
      </c>
    </row>
    <row r="822">
      <c r="A822" s="4" t="n"/>
      <c r="H822" s="8" t="n"/>
      <c r="J822" s="9" t="n"/>
      <c r="K822" s="8">
        <f>IF(I822="EUR", H822, IF(AND(H822&lt;&gt;"", J822&lt;&gt;""), H822*J822, ""))</f>
        <v/>
      </c>
      <c r="N822">
        <f>IFERROR(XLOOKUP(B822, Portfolio[ID Kaizen], Portfolio[Département], ""), "")</f>
        <v/>
      </c>
    </row>
    <row r="823">
      <c r="A823" s="4" t="n"/>
      <c r="H823" s="8" t="n"/>
      <c r="J823" s="9" t="n"/>
      <c r="K823" s="8">
        <f>IF(I823="EUR", H823, IF(AND(H823&lt;&gt;"", J823&lt;&gt;""), H823*J823, ""))</f>
        <v/>
      </c>
      <c r="N823">
        <f>IFERROR(XLOOKUP(B823, Portfolio[ID Kaizen], Portfolio[Département], ""), "")</f>
        <v/>
      </c>
    </row>
    <row r="824">
      <c r="A824" s="4" t="n"/>
      <c r="H824" s="8" t="n"/>
      <c r="J824" s="9" t="n"/>
      <c r="K824" s="8">
        <f>IF(I824="EUR", H824, IF(AND(H824&lt;&gt;"", J824&lt;&gt;""), H824*J824, ""))</f>
        <v/>
      </c>
      <c r="N824">
        <f>IFERROR(XLOOKUP(B824, Portfolio[ID Kaizen], Portfolio[Département], ""), "")</f>
        <v/>
      </c>
    </row>
    <row r="825">
      <c r="A825" s="4" t="n"/>
      <c r="H825" s="8" t="n"/>
      <c r="J825" s="9" t="n"/>
      <c r="K825" s="8">
        <f>IF(I825="EUR", H825, IF(AND(H825&lt;&gt;"", J825&lt;&gt;""), H825*J825, ""))</f>
        <v/>
      </c>
      <c r="N825">
        <f>IFERROR(XLOOKUP(B825, Portfolio[ID Kaizen], Portfolio[Département], ""), "")</f>
        <v/>
      </c>
    </row>
    <row r="826">
      <c r="A826" s="4" t="n"/>
      <c r="H826" s="8" t="n"/>
      <c r="J826" s="9" t="n"/>
      <c r="K826" s="8">
        <f>IF(I826="EUR", H826, IF(AND(H826&lt;&gt;"", J826&lt;&gt;""), H826*J826, ""))</f>
        <v/>
      </c>
      <c r="N826">
        <f>IFERROR(XLOOKUP(B826, Portfolio[ID Kaizen], Portfolio[Département], ""), "")</f>
        <v/>
      </c>
    </row>
    <row r="827">
      <c r="A827" s="4" t="n"/>
      <c r="H827" s="8" t="n"/>
      <c r="J827" s="9" t="n"/>
      <c r="K827" s="8">
        <f>IF(I827="EUR", H827, IF(AND(H827&lt;&gt;"", J827&lt;&gt;""), H827*J827, ""))</f>
        <v/>
      </c>
      <c r="N827">
        <f>IFERROR(XLOOKUP(B827, Portfolio[ID Kaizen], Portfolio[Département], ""), "")</f>
        <v/>
      </c>
    </row>
    <row r="828">
      <c r="A828" s="4" t="n"/>
      <c r="H828" s="8" t="n"/>
      <c r="J828" s="9" t="n"/>
      <c r="K828" s="8">
        <f>IF(I828="EUR", H828, IF(AND(H828&lt;&gt;"", J828&lt;&gt;""), H828*J828, ""))</f>
        <v/>
      </c>
      <c r="N828">
        <f>IFERROR(XLOOKUP(B828, Portfolio[ID Kaizen], Portfolio[Département], ""), "")</f>
        <v/>
      </c>
    </row>
    <row r="829">
      <c r="A829" s="4" t="n"/>
      <c r="H829" s="8" t="n"/>
      <c r="J829" s="9" t="n"/>
      <c r="K829" s="8">
        <f>IF(I829="EUR", H829, IF(AND(H829&lt;&gt;"", J829&lt;&gt;""), H829*J829, ""))</f>
        <v/>
      </c>
      <c r="N829">
        <f>IFERROR(XLOOKUP(B829, Portfolio[ID Kaizen], Portfolio[Département], ""), "")</f>
        <v/>
      </c>
    </row>
    <row r="830">
      <c r="A830" s="4" t="n"/>
      <c r="H830" s="8" t="n"/>
      <c r="J830" s="9" t="n"/>
      <c r="K830" s="8">
        <f>IF(I830="EUR", H830, IF(AND(H830&lt;&gt;"", J830&lt;&gt;""), H830*J830, ""))</f>
        <v/>
      </c>
      <c r="N830">
        <f>IFERROR(XLOOKUP(B830, Portfolio[ID Kaizen], Portfolio[Département], ""), "")</f>
        <v/>
      </c>
    </row>
    <row r="831">
      <c r="A831" s="4" t="n"/>
      <c r="H831" s="8" t="n"/>
      <c r="J831" s="9" t="n"/>
      <c r="K831" s="8">
        <f>IF(I831="EUR", H831, IF(AND(H831&lt;&gt;"", J831&lt;&gt;""), H831*J831, ""))</f>
        <v/>
      </c>
      <c r="N831">
        <f>IFERROR(XLOOKUP(B831, Portfolio[ID Kaizen], Portfolio[Département], ""), "")</f>
        <v/>
      </c>
    </row>
    <row r="832">
      <c r="A832" s="4" t="n"/>
      <c r="H832" s="8" t="n"/>
      <c r="J832" s="9" t="n"/>
      <c r="K832" s="8">
        <f>IF(I832="EUR", H832, IF(AND(H832&lt;&gt;"", J832&lt;&gt;""), H832*J832, ""))</f>
        <v/>
      </c>
      <c r="N832">
        <f>IFERROR(XLOOKUP(B832, Portfolio[ID Kaizen], Portfolio[Département], ""), "")</f>
        <v/>
      </c>
    </row>
    <row r="833">
      <c r="A833" s="4" t="n"/>
      <c r="H833" s="8" t="n"/>
      <c r="J833" s="9" t="n"/>
      <c r="K833" s="8">
        <f>IF(I833="EUR", H833, IF(AND(H833&lt;&gt;"", J833&lt;&gt;""), H833*J833, ""))</f>
        <v/>
      </c>
      <c r="N833">
        <f>IFERROR(XLOOKUP(B833, Portfolio[ID Kaizen], Portfolio[Département], ""), "")</f>
        <v/>
      </c>
    </row>
    <row r="834">
      <c r="A834" s="4" t="n"/>
      <c r="H834" s="8" t="n"/>
      <c r="J834" s="9" t="n"/>
      <c r="K834" s="8">
        <f>IF(I834="EUR", H834, IF(AND(H834&lt;&gt;"", J834&lt;&gt;""), H834*J834, ""))</f>
        <v/>
      </c>
      <c r="N834">
        <f>IFERROR(XLOOKUP(B834, Portfolio[ID Kaizen], Portfolio[Département], ""), "")</f>
        <v/>
      </c>
    </row>
    <row r="835">
      <c r="A835" s="4" t="n"/>
      <c r="H835" s="8" t="n"/>
      <c r="J835" s="9" t="n"/>
      <c r="K835" s="8">
        <f>IF(I835="EUR", H835, IF(AND(H835&lt;&gt;"", J835&lt;&gt;""), H835*J835, ""))</f>
        <v/>
      </c>
      <c r="N835">
        <f>IFERROR(XLOOKUP(B835, Portfolio[ID Kaizen], Portfolio[Département], ""), "")</f>
        <v/>
      </c>
    </row>
    <row r="836">
      <c r="A836" s="4" t="n"/>
      <c r="H836" s="8" t="n"/>
      <c r="J836" s="9" t="n"/>
      <c r="K836" s="8">
        <f>IF(I836="EUR", H836, IF(AND(H836&lt;&gt;"", J836&lt;&gt;""), H836*J836, ""))</f>
        <v/>
      </c>
      <c r="N836">
        <f>IFERROR(XLOOKUP(B836, Portfolio[ID Kaizen], Portfolio[Département], ""), "")</f>
        <v/>
      </c>
    </row>
    <row r="837">
      <c r="A837" s="4" t="n"/>
      <c r="H837" s="8" t="n"/>
      <c r="J837" s="9" t="n"/>
      <c r="K837" s="8">
        <f>IF(I837="EUR", H837, IF(AND(H837&lt;&gt;"", J837&lt;&gt;""), H837*J837, ""))</f>
        <v/>
      </c>
      <c r="N837">
        <f>IFERROR(XLOOKUP(B837, Portfolio[ID Kaizen], Portfolio[Département], ""), "")</f>
        <v/>
      </c>
    </row>
    <row r="838">
      <c r="A838" s="4" t="n"/>
      <c r="H838" s="8" t="n"/>
      <c r="J838" s="9" t="n"/>
      <c r="K838" s="8">
        <f>IF(I838="EUR", H838, IF(AND(H838&lt;&gt;"", J838&lt;&gt;""), H838*J838, ""))</f>
        <v/>
      </c>
      <c r="N838">
        <f>IFERROR(XLOOKUP(B838, Portfolio[ID Kaizen], Portfolio[Département], ""), "")</f>
        <v/>
      </c>
    </row>
    <row r="839">
      <c r="A839" s="4" t="n"/>
      <c r="H839" s="8" t="n"/>
      <c r="J839" s="9" t="n"/>
      <c r="K839" s="8">
        <f>IF(I839="EUR", H839, IF(AND(H839&lt;&gt;"", J839&lt;&gt;""), H839*J839, ""))</f>
        <v/>
      </c>
      <c r="N839">
        <f>IFERROR(XLOOKUP(B839, Portfolio[ID Kaizen], Portfolio[Département], ""), "")</f>
        <v/>
      </c>
    </row>
    <row r="840">
      <c r="A840" s="4" t="n"/>
      <c r="H840" s="8" t="n"/>
      <c r="J840" s="9" t="n"/>
      <c r="K840" s="8">
        <f>IF(I840="EUR", H840, IF(AND(H840&lt;&gt;"", J840&lt;&gt;""), H840*J840, ""))</f>
        <v/>
      </c>
      <c r="N840">
        <f>IFERROR(XLOOKUP(B840, Portfolio[ID Kaizen], Portfolio[Département], ""), "")</f>
        <v/>
      </c>
    </row>
    <row r="841">
      <c r="A841" s="4" t="n"/>
      <c r="H841" s="8" t="n"/>
      <c r="J841" s="9" t="n"/>
      <c r="K841" s="8">
        <f>IF(I841="EUR", H841, IF(AND(H841&lt;&gt;"", J841&lt;&gt;""), H841*J841, ""))</f>
        <v/>
      </c>
      <c r="N841">
        <f>IFERROR(XLOOKUP(B841, Portfolio[ID Kaizen], Portfolio[Département], ""), "")</f>
        <v/>
      </c>
    </row>
    <row r="842">
      <c r="A842" s="4" t="n"/>
      <c r="H842" s="8" t="n"/>
      <c r="J842" s="9" t="n"/>
      <c r="K842" s="8">
        <f>IF(I842="EUR", H842, IF(AND(H842&lt;&gt;"", J842&lt;&gt;""), H842*J842, ""))</f>
        <v/>
      </c>
      <c r="N842">
        <f>IFERROR(XLOOKUP(B842, Portfolio[ID Kaizen], Portfolio[Département], ""), "")</f>
        <v/>
      </c>
    </row>
    <row r="843">
      <c r="A843" s="4" t="n"/>
      <c r="H843" s="8" t="n"/>
      <c r="J843" s="9" t="n"/>
      <c r="K843" s="8">
        <f>IF(I843="EUR", H843, IF(AND(H843&lt;&gt;"", J843&lt;&gt;""), H843*J843, ""))</f>
        <v/>
      </c>
      <c r="N843">
        <f>IFERROR(XLOOKUP(B843, Portfolio[ID Kaizen], Portfolio[Département], ""), "")</f>
        <v/>
      </c>
    </row>
    <row r="844">
      <c r="A844" s="4" t="n"/>
      <c r="H844" s="8" t="n"/>
      <c r="J844" s="9" t="n"/>
      <c r="K844" s="8">
        <f>IF(I844="EUR", H844, IF(AND(H844&lt;&gt;"", J844&lt;&gt;""), H844*J844, ""))</f>
        <v/>
      </c>
      <c r="N844">
        <f>IFERROR(XLOOKUP(B844, Portfolio[ID Kaizen], Portfolio[Département], ""), "")</f>
        <v/>
      </c>
    </row>
    <row r="845">
      <c r="A845" s="4" t="n"/>
      <c r="H845" s="8" t="n"/>
      <c r="J845" s="9" t="n"/>
      <c r="K845" s="8">
        <f>IF(I845="EUR", H845, IF(AND(H845&lt;&gt;"", J845&lt;&gt;""), H845*J845, ""))</f>
        <v/>
      </c>
      <c r="N845">
        <f>IFERROR(XLOOKUP(B845, Portfolio[ID Kaizen], Portfolio[Département], ""), "")</f>
        <v/>
      </c>
    </row>
    <row r="846">
      <c r="A846" s="4" t="n"/>
      <c r="H846" s="8" t="n"/>
      <c r="J846" s="9" t="n"/>
      <c r="K846" s="8">
        <f>IF(I846="EUR", H846, IF(AND(H846&lt;&gt;"", J846&lt;&gt;""), H846*J846, ""))</f>
        <v/>
      </c>
      <c r="N846">
        <f>IFERROR(XLOOKUP(B846, Portfolio[ID Kaizen], Portfolio[Département], ""), "")</f>
        <v/>
      </c>
    </row>
    <row r="847">
      <c r="A847" s="4" t="n"/>
      <c r="H847" s="8" t="n"/>
      <c r="J847" s="9" t="n"/>
      <c r="K847" s="8">
        <f>IF(I847="EUR", H847, IF(AND(H847&lt;&gt;"", J847&lt;&gt;""), H847*J847, ""))</f>
        <v/>
      </c>
      <c r="N847">
        <f>IFERROR(XLOOKUP(B847, Portfolio[ID Kaizen], Portfolio[Département], ""), "")</f>
        <v/>
      </c>
    </row>
    <row r="848">
      <c r="A848" s="4" t="n"/>
      <c r="H848" s="8" t="n"/>
      <c r="J848" s="9" t="n"/>
      <c r="K848" s="8">
        <f>IF(I848="EUR", H848, IF(AND(H848&lt;&gt;"", J848&lt;&gt;""), H848*J848, ""))</f>
        <v/>
      </c>
      <c r="N848">
        <f>IFERROR(XLOOKUP(B848, Portfolio[ID Kaizen], Portfolio[Département], ""), "")</f>
        <v/>
      </c>
    </row>
    <row r="849">
      <c r="A849" s="4" t="n"/>
      <c r="H849" s="8" t="n"/>
      <c r="J849" s="9" t="n"/>
      <c r="K849" s="8">
        <f>IF(I849="EUR", H849, IF(AND(H849&lt;&gt;"", J849&lt;&gt;""), H849*J849, ""))</f>
        <v/>
      </c>
      <c r="N849">
        <f>IFERROR(XLOOKUP(B849, Portfolio[ID Kaizen], Portfolio[Département], ""), "")</f>
        <v/>
      </c>
    </row>
    <row r="850">
      <c r="A850" s="4" t="n"/>
      <c r="H850" s="8" t="n"/>
      <c r="J850" s="9" t="n"/>
      <c r="K850" s="8">
        <f>IF(I850="EUR", H850, IF(AND(H850&lt;&gt;"", J850&lt;&gt;""), H850*J850, ""))</f>
        <v/>
      </c>
      <c r="N850">
        <f>IFERROR(XLOOKUP(B850, Portfolio[ID Kaizen], Portfolio[Département], ""), "")</f>
        <v/>
      </c>
    </row>
    <row r="851">
      <c r="A851" s="4" t="n"/>
      <c r="H851" s="8" t="n"/>
      <c r="J851" s="9" t="n"/>
      <c r="K851" s="8">
        <f>IF(I851="EUR", H851, IF(AND(H851&lt;&gt;"", J851&lt;&gt;""), H851*J851, ""))</f>
        <v/>
      </c>
      <c r="N851">
        <f>IFERROR(XLOOKUP(B851, Portfolio[ID Kaizen], Portfolio[Département], ""), "")</f>
        <v/>
      </c>
    </row>
    <row r="852">
      <c r="A852" s="4" t="n"/>
      <c r="H852" s="8" t="n"/>
      <c r="J852" s="9" t="n"/>
      <c r="K852" s="8">
        <f>IF(I852="EUR", H852, IF(AND(H852&lt;&gt;"", J852&lt;&gt;""), H852*J852, ""))</f>
        <v/>
      </c>
      <c r="N852">
        <f>IFERROR(XLOOKUP(B852, Portfolio[ID Kaizen], Portfolio[Département], ""), "")</f>
        <v/>
      </c>
    </row>
    <row r="853">
      <c r="A853" s="4" t="n"/>
      <c r="H853" s="8" t="n"/>
      <c r="J853" s="9" t="n"/>
      <c r="K853" s="8">
        <f>IF(I853="EUR", H853, IF(AND(H853&lt;&gt;"", J853&lt;&gt;""), H853*J853, ""))</f>
        <v/>
      </c>
      <c r="N853">
        <f>IFERROR(XLOOKUP(B853, Portfolio[ID Kaizen], Portfolio[Département], ""), "")</f>
        <v/>
      </c>
    </row>
    <row r="854">
      <c r="A854" s="4" t="n"/>
      <c r="H854" s="8" t="n"/>
      <c r="J854" s="9" t="n"/>
      <c r="K854" s="8">
        <f>IF(I854="EUR", H854, IF(AND(H854&lt;&gt;"", J854&lt;&gt;""), H854*J854, ""))</f>
        <v/>
      </c>
      <c r="N854">
        <f>IFERROR(XLOOKUP(B854, Portfolio[ID Kaizen], Portfolio[Département], ""), "")</f>
        <v/>
      </c>
    </row>
    <row r="855">
      <c r="A855" s="4" t="n"/>
      <c r="H855" s="8" t="n"/>
      <c r="J855" s="9" t="n"/>
      <c r="K855" s="8">
        <f>IF(I855="EUR", H855, IF(AND(H855&lt;&gt;"", J855&lt;&gt;""), H855*J855, ""))</f>
        <v/>
      </c>
      <c r="N855">
        <f>IFERROR(XLOOKUP(B855, Portfolio[ID Kaizen], Portfolio[Département], ""), "")</f>
        <v/>
      </c>
    </row>
    <row r="856">
      <c r="A856" s="4" t="n"/>
      <c r="H856" s="8" t="n"/>
      <c r="J856" s="9" t="n"/>
      <c r="K856" s="8">
        <f>IF(I856="EUR", H856, IF(AND(H856&lt;&gt;"", J856&lt;&gt;""), H856*J856, ""))</f>
        <v/>
      </c>
      <c r="N856">
        <f>IFERROR(XLOOKUP(B856, Portfolio[ID Kaizen], Portfolio[Département], ""), "")</f>
        <v/>
      </c>
    </row>
    <row r="857">
      <c r="A857" s="4" t="n"/>
      <c r="H857" s="8" t="n"/>
      <c r="J857" s="9" t="n"/>
      <c r="K857" s="8">
        <f>IF(I857="EUR", H857, IF(AND(H857&lt;&gt;"", J857&lt;&gt;""), H857*J857, ""))</f>
        <v/>
      </c>
      <c r="N857">
        <f>IFERROR(XLOOKUP(B857, Portfolio[ID Kaizen], Portfolio[Département], ""), "")</f>
        <v/>
      </c>
    </row>
    <row r="858">
      <c r="A858" s="4" t="n"/>
      <c r="H858" s="8" t="n"/>
      <c r="J858" s="9" t="n"/>
      <c r="K858" s="8">
        <f>IF(I858="EUR", H858, IF(AND(H858&lt;&gt;"", J858&lt;&gt;""), H858*J858, ""))</f>
        <v/>
      </c>
      <c r="N858">
        <f>IFERROR(XLOOKUP(B858, Portfolio[ID Kaizen], Portfolio[Département], ""), "")</f>
        <v/>
      </c>
    </row>
    <row r="859">
      <c r="A859" s="4" t="n"/>
      <c r="H859" s="8" t="n"/>
      <c r="J859" s="9" t="n"/>
      <c r="K859" s="8">
        <f>IF(I859="EUR", H859, IF(AND(H859&lt;&gt;"", J859&lt;&gt;""), H859*J859, ""))</f>
        <v/>
      </c>
      <c r="N859">
        <f>IFERROR(XLOOKUP(B859, Portfolio[ID Kaizen], Portfolio[Département], ""), "")</f>
        <v/>
      </c>
    </row>
    <row r="860">
      <c r="A860" s="4" t="n"/>
      <c r="H860" s="8" t="n"/>
      <c r="J860" s="9" t="n"/>
      <c r="K860" s="8">
        <f>IF(I860="EUR", H860, IF(AND(H860&lt;&gt;"", J860&lt;&gt;""), H860*J860, ""))</f>
        <v/>
      </c>
      <c r="N860">
        <f>IFERROR(XLOOKUP(B860, Portfolio[ID Kaizen], Portfolio[Département], ""), "")</f>
        <v/>
      </c>
    </row>
    <row r="861">
      <c r="A861" s="4" t="n"/>
      <c r="H861" s="8" t="n"/>
      <c r="J861" s="9" t="n"/>
      <c r="K861" s="8">
        <f>IF(I861="EUR", H861, IF(AND(H861&lt;&gt;"", J861&lt;&gt;""), H861*J861, ""))</f>
        <v/>
      </c>
      <c r="N861">
        <f>IFERROR(XLOOKUP(B861, Portfolio[ID Kaizen], Portfolio[Département], ""), "")</f>
        <v/>
      </c>
    </row>
    <row r="862">
      <c r="A862" s="4" t="n"/>
      <c r="H862" s="8" t="n"/>
      <c r="J862" s="9" t="n"/>
      <c r="K862" s="8">
        <f>IF(I862="EUR", H862, IF(AND(H862&lt;&gt;"", J862&lt;&gt;""), H862*J862, ""))</f>
        <v/>
      </c>
      <c r="N862">
        <f>IFERROR(XLOOKUP(B862, Portfolio[ID Kaizen], Portfolio[Département], ""), "")</f>
        <v/>
      </c>
    </row>
    <row r="863">
      <c r="A863" s="4" t="n"/>
      <c r="H863" s="8" t="n"/>
      <c r="J863" s="9" t="n"/>
      <c r="K863" s="8">
        <f>IF(I863="EUR", H863, IF(AND(H863&lt;&gt;"", J863&lt;&gt;""), H863*J863, ""))</f>
        <v/>
      </c>
      <c r="N863">
        <f>IFERROR(XLOOKUP(B863, Portfolio[ID Kaizen], Portfolio[Département], ""), "")</f>
        <v/>
      </c>
    </row>
    <row r="864">
      <c r="A864" s="4" t="n"/>
      <c r="H864" s="8" t="n"/>
      <c r="J864" s="9" t="n"/>
      <c r="K864" s="8">
        <f>IF(I864="EUR", H864, IF(AND(H864&lt;&gt;"", J864&lt;&gt;""), H864*J864, ""))</f>
        <v/>
      </c>
      <c r="N864">
        <f>IFERROR(XLOOKUP(B864, Portfolio[ID Kaizen], Portfolio[Département], ""), "")</f>
        <v/>
      </c>
    </row>
    <row r="865">
      <c r="A865" s="4" t="n"/>
      <c r="H865" s="8" t="n"/>
      <c r="J865" s="9" t="n"/>
      <c r="K865" s="8">
        <f>IF(I865="EUR", H865, IF(AND(H865&lt;&gt;"", J865&lt;&gt;""), H865*J865, ""))</f>
        <v/>
      </c>
      <c r="N865">
        <f>IFERROR(XLOOKUP(B865, Portfolio[ID Kaizen], Portfolio[Département], ""), "")</f>
        <v/>
      </c>
    </row>
    <row r="866">
      <c r="A866" s="4" t="n"/>
      <c r="H866" s="8" t="n"/>
      <c r="J866" s="9" t="n"/>
      <c r="K866" s="8">
        <f>IF(I866="EUR", H866, IF(AND(H866&lt;&gt;"", J866&lt;&gt;""), H866*J866, ""))</f>
        <v/>
      </c>
      <c r="N866">
        <f>IFERROR(XLOOKUP(B866, Portfolio[ID Kaizen], Portfolio[Département], ""), "")</f>
        <v/>
      </c>
    </row>
    <row r="867">
      <c r="A867" s="4" t="n"/>
      <c r="H867" s="8" t="n"/>
      <c r="J867" s="9" t="n"/>
      <c r="K867" s="8">
        <f>IF(I867="EUR", H867, IF(AND(H867&lt;&gt;"", J867&lt;&gt;""), H867*J867, ""))</f>
        <v/>
      </c>
      <c r="N867">
        <f>IFERROR(XLOOKUP(B867, Portfolio[ID Kaizen], Portfolio[Département], ""), "")</f>
        <v/>
      </c>
    </row>
    <row r="868">
      <c r="A868" s="4" t="n"/>
      <c r="H868" s="8" t="n"/>
      <c r="J868" s="9" t="n"/>
      <c r="K868" s="8">
        <f>IF(I868="EUR", H868, IF(AND(H868&lt;&gt;"", J868&lt;&gt;""), H868*J868, ""))</f>
        <v/>
      </c>
      <c r="N868">
        <f>IFERROR(XLOOKUP(B868, Portfolio[ID Kaizen], Portfolio[Département], ""), "")</f>
        <v/>
      </c>
    </row>
    <row r="869">
      <c r="A869" s="4" t="n"/>
      <c r="H869" s="8" t="n"/>
      <c r="J869" s="9" t="n"/>
      <c r="K869" s="8">
        <f>IF(I869="EUR", H869, IF(AND(H869&lt;&gt;"", J869&lt;&gt;""), H869*J869, ""))</f>
        <v/>
      </c>
      <c r="N869">
        <f>IFERROR(XLOOKUP(B869, Portfolio[ID Kaizen], Portfolio[Département], ""), "")</f>
        <v/>
      </c>
    </row>
    <row r="870">
      <c r="A870" s="4" t="n"/>
      <c r="H870" s="8" t="n"/>
      <c r="J870" s="9" t="n"/>
      <c r="K870" s="8">
        <f>IF(I870="EUR", H870, IF(AND(H870&lt;&gt;"", J870&lt;&gt;""), H870*J870, ""))</f>
        <v/>
      </c>
      <c r="N870">
        <f>IFERROR(XLOOKUP(B870, Portfolio[ID Kaizen], Portfolio[Département], ""), "")</f>
        <v/>
      </c>
    </row>
    <row r="871">
      <c r="A871" s="4" t="n"/>
      <c r="H871" s="8" t="n"/>
      <c r="J871" s="9" t="n"/>
      <c r="K871" s="8">
        <f>IF(I871="EUR", H871, IF(AND(H871&lt;&gt;"", J871&lt;&gt;""), H871*J871, ""))</f>
        <v/>
      </c>
      <c r="N871">
        <f>IFERROR(XLOOKUP(B871, Portfolio[ID Kaizen], Portfolio[Département], ""), "")</f>
        <v/>
      </c>
    </row>
    <row r="872">
      <c r="A872" s="4" t="n"/>
      <c r="H872" s="8" t="n"/>
      <c r="J872" s="9" t="n"/>
      <c r="K872" s="8">
        <f>IF(I872="EUR", H872, IF(AND(H872&lt;&gt;"", J872&lt;&gt;""), H872*J872, ""))</f>
        <v/>
      </c>
      <c r="N872">
        <f>IFERROR(XLOOKUP(B872, Portfolio[ID Kaizen], Portfolio[Département], ""), "")</f>
        <v/>
      </c>
    </row>
    <row r="873">
      <c r="A873" s="4" t="n"/>
      <c r="H873" s="8" t="n"/>
      <c r="J873" s="9" t="n"/>
      <c r="K873" s="8">
        <f>IF(I873="EUR", H873, IF(AND(H873&lt;&gt;"", J873&lt;&gt;""), H873*J873, ""))</f>
        <v/>
      </c>
      <c r="N873">
        <f>IFERROR(XLOOKUP(B873, Portfolio[ID Kaizen], Portfolio[Département], ""), "")</f>
        <v/>
      </c>
    </row>
    <row r="874">
      <c r="A874" s="4" t="n"/>
      <c r="H874" s="8" t="n"/>
      <c r="J874" s="9" t="n"/>
      <c r="K874" s="8">
        <f>IF(I874="EUR", H874, IF(AND(H874&lt;&gt;"", J874&lt;&gt;""), H874*J874, ""))</f>
        <v/>
      </c>
      <c r="N874">
        <f>IFERROR(XLOOKUP(B874, Portfolio[ID Kaizen], Portfolio[Département], ""), "")</f>
        <v/>
      </c>
    </row>
    <row r="875">
      <c r="A875" s="4" t="n"/>
      <c r="H875" s="8" t="n"/>
      <c r="J875" s="9" t="n"/>
      <c r="K875" s="8">
        <f>IF(I875="EUR", H875, IF(AND(H875&lt;&gt;"", J875&lt;&gt;""), H875*J875, ""))</f>
        <v/>
      </c>
      <c r="N875">
        <f>IFERROR(XLOOKUP(B875, Portfolio[ID Kaizen], Portfolio[Département], ""), "")</f>
        <v/>
      </c>
    </row>
    <row r="876">
      <c r="A876" s="4" t="n"/>
      <c r="H876" s="8" t="n"/>
      <c r="J876" s="9" t="n"/>
      <c r="K876" s="8">
        <f>IF(I876="EUR", H876, IF(AND(H876&lt;&gt;"", J876&lt;&gt;""), H876*J876, ""))</f>
        <v/>
      </c>
      <c r="N876">
        <f>IFERROR(XLOOKUP(B876, Portfolio[ID Kaizen], Portfolio[Département], ""), "")</f>
        <v/>
      </c>
    </row>
    <row r="877">
      <c r="A877" s="4" t="n"/>
      <c r="H877" s="8" t="n"/>
      <c r="J877" s="9" t="n"/>
      <c r="K877" s="8">
        <f>IF(I877="EUR", H877, IF(AND(H877&lt;&gt;"", J877&lt;&gt;""), H877*J877, ""))</f>
        <v/>
      </c>
      <c r="N877">
        <f>IFERROR(XLOOKUP(B877, Portfolio[ID Kaizen], Portfolio[Département], ""), "")</f>
        <v/>
      </c>
    </row>
    <row r="878">
      <c r="A878" s="4" t="n"/>
      <c r="H878" s="8" t="n"/>
      <c r="J878" s="9" t="n"/>
      <c r="K878" s="8">
        <f>IF(I878="EUR", H878, IF(AND(H878&lt;&gt;"", J878&lt;&gt;""), H878*J878, ""))</f>
        <v/>
      </c>
      <c r="N878">
        <f>IFERROR(XLOOKUP(B878, Portfolio[ID Kaizen], Portfolio[Département], ""), "")</f>
        <v/>
      </c>
    </row>
    <row r="879">
      <c r="A879" s="4" t="n"/>
      <c r="H879" s="8" t="n"/>
      <c r="J879" s="9" t="n"/>
      <c r="K879" s="8">
        <f>IF(I879="EUR", H879, IF(AND(H879&lt;&gt;"", J879&lt;&gt;""), H879*J879, ""))</f>
        <v/>
      </c>
      <c r="N879">
        <f>IFERROR(XLOOKUP(B879, Portfolio[ID Kaizen], Portfolio[Département], ""), "")</f>
        <v/>
      </c>
    </row>
    <row r="880">
      <c r="A880" s="4" t="n"/>
      <c r="H880" s="8" t="n"/>
      <c r="J880" s="9" t="n"/>
      <c r="K880" s="8">
        <f>IF(I880="EUR", H880, IF(AND(H880&lt;&gt;"", J880&lt;&gt;""), H880*J880, ""))</f>
        <v/>
      </c>
      <c r="N880">
        <f>IFERROR(XLOOKUP(B880, Portfolio[ID Kaizen], Portfolio[Département], ""), "")</f>
        <v/>
      </c>
    </row>
    <row r="881">
      <c r="A881" s="4" t="n"/>
      <c r="H881" s="8" t="n"/>
      <c r="J881" s="9" t="n"/>
      <c r="K881" s="8">
        <f>IF(I881="EUR", H881, IF(AND(H881&lt;&gt;"", J881&lt;&gt;""), H881*J881, ""))</f>
        <v/>
      </c>
      <c r="N881">
        <f>IFERROR(XLOOKUP(B881, Portfolio[ID Kaizen], Portfolio[Département], ""), "")</f>
        <v/>
      </c>
    </row>
    <row r="882">
      <c r="A882" s="4" t="n"/>
      <c r="H882" s="8" t="n"/>
      <c r="J882" s="9" t="n"/>
      <c r="K882" s="8">
        <f>IF(I882="EUR", H882, IF(AND(H882&lt;&gt;"", J882&lt;&gt;""), H882*J882, ""))</f>
        <v/>
      </c>
      <c r="N882">
        <f>IFERROR(XLOOKUP(B882, Portfolio[ID Kaizen], Portfolio[Département], ""), "")</f>
        <v/>
      </c>
    </row>
    <row r="883">
      <c r="A883" s="4" t="n"/>
      <c r="H883" s="8" t="n"/>
      <c r="J883" s="9" t="n"/>
      <c r="K883" s="8">
        <f>IF(I883="EUR", H883, IF(AND(H883&lt;&gt;"", J883&lt;&gt;""), H883*J883, ""))</f>
        <v/>
      </c>
      <c r="N883">
        <f>IFERROR(XLOOKUP(B883, Portfolio[ID Kaizen], Portfolio[Département], ""), "")</f>
        <v/>
      </c>
    </row>
    <row r="884">
      <c r="A884" s="4" t="n"/>
      <c r="H884" s="8" t="n"/>
      <c r="J884" s="9" t="n"/>
      <c r="K884" s="8">
        <f>IF(I884="EUR", H884, IF(AND(H884&lt;&gt;"", J884&lt;&gt;""), H884*J884, ""))</f>
        <v/>
      </c>
      <c r="N884">
        <f>IFERROR(XLOOKUP(B884, Portfolio[ID Kaizen], Portfolio[Département], ""), "")</f>
        <v/>
      </c>
    </row>
    <row r="885">
      <c r="A885" s="4" t="n"/>
      <c r="H885" s="8" t="n"/>
      <c r="J885" s="9" t="n"/>
      <c r="K885" s="8">
        <f>IF(I885="EUR", H885, IF(AND(H885&lt;&gt;"", J885&lt;&gt;""), H885*J885, ""))</f>
        <v/>
      </c>
      <c r="N885">
        <f>IFERROR(XLOOKUP(B885, Portfolio[ID Kaizen], Portfolio[Département], ""), "")</f>
        <v/>
      </c>
    </row>
    <row r="886">
      <c r="A886" s="4" t="n"/>
      <c r="H886" s="8" t="n"/>
      <c r="J886" s="9" t="n"/>
      <c r="K886" s="8">
        <f>IF(I886="EUR", H886, IF(AND(H886&lt;&gt;"", J886&lt;&gt;""), H886*J886, ""))</f>
        <v/>
      </c>
      <c r="N886">
        <f>IFERROR(XLOOKUP(B886, Portfolio[ID Kaizen], Portfolio[Département], ""), "")</f>
        <v/>
      </c>
    </row>
    <row r="887">
      <c r="A887" s="4" t="n"/>
      <c r="H887" s="8" t="n"/>
      <c r="J887" s="9" t="n"/>
      <c r="K887" s="8">
        <f>IF(I887="EUR", H887, IF(AND(H887&lt;&gt;"", J887&lt;&gt;""), H887*J887, ""))</f>
        <v/>
      </c>
      <c r="N887">
        <f>IFERROR(XLOOKUP(B887, Portfolio[ID Kaizen], Portfolio[Département], ""), "")</f>
        <v/>
      </c>
    </row>
    <row r="888">
      <c r="A888" s="4" t="n"/>
      <c r="H888" s="8" t="n"/>
      <c r="J888" s="9" t="n"/>
      <c r="K888" s="8">
        <f>IF(I888="EUR", H888, IF(AND(H888&lt;&gt;"", J888&lt;&gt;""), H888*J888, ""))</f>
        <v/>
      </c>
      <c r="N888">
        <f>IFERROR(XLOOKUP(B888, Portfolio[ID Kaizen], Portfolio[Département], ""), "")</f>
        <v/>
      </c>
    </row>
    <row r="889">
      <c r="A889" s="4" t="n"/>
      <c r="H889" s="8" t="n"/>
      <c r="J889" s="9" t="n"/>
      <c r="K889" s="8">
        <f>IF(I889="EUR", H889, IF(AND(H889&lt;&gt;"", J889&lt;&gt;""), H889*J889, ""))</f>
        <v/>
      </c>
      <c r="N889">
        <f>IFERROR(XLOOKUP(B889, Portfolio[ID Kaizen], Portfolio[Département], ""), "")</f>
        <v/>
      </c>
    </row>
    <row r="890">
      <c r="A890" s="4" t="n"/>
      <c r="H890" s="8" t="n"/>
      <c r="J890" s="9" t="n"/>
      <c r="K890" s="8">
        <f>IF(I890="EUR", H890, IF(AND(H890&lt;&gt;"", J890&lt;&gt;""), H890*J890, ""))</f>
        <v/>
      </c>
      <c r="N890">
        <f>IFERROR(XLOOKUP(B890, Portfolio[ID Kaizen], Portfolio[Département], ""), "")</f>
        <v/>
      </c>
    </row>
    <row r="891">
      <c r="A891" s="4" t="n"/>
      <c r="H891" s="8" t="n"/>
      <c r="J891" s="9" t="n"/>
      <c r="K891" s="8">
        <f>IF(I891="EUR", H891, IF(AND(H891&lt;&gt;"", J891&lt;&gt;""), H891*J891, ""))</f>
        <v/>
      </c>
      <c r="N891">
        <f>IFERROR(XLOOKUP(B891, Portfolio[ID Kaizen], Portfolio[Département], ""), "")</f>
        <v/>
      </c>
    </row>
    <row r="892">
      <c r="A892" s="4" t="n"/>
      <c r="H892" s="8" t="n"/>
      <c r="J892" s="9" t="n"/>
      <c r="K892" s="8">
        <f>IF(I892="EUR", H892, IF(AND(H892&lt;&gt;"", J892&lt;&gt;""), H892*J892, ""))</f>
        <v/>
      </c>
      <c r="N892">
        <f>IFERROR(XLOOKUP(B892, Portfolio[ID Kaizen], Portfolio[Département], ""), "")</f>
        <v/>
      </c>
    </row>
    <row r="893">
      <c r="A893" s="4" t="n"/>
      <c r="H893" s="8" t="n"/>
      <c r="J893" s="9" t="n"/>
      <c r="K893" s="8">
        <f>IF(I893="EUR", H893, IF(AND(H893&lt;&gt;"", J893&lt;&gt;""), H893*J893, ""))</f>
        <v/>
      </c>
      <c r="N893">
        <f>IFERROR(XLOOKUP(B893, Portfolio[ID Kaizen], Portfolio[Département], ""), "")</f>
        <v/>
      </c>
    </row>
    <row r="894">
      <c r="A894" s="4" t="n"/>
      <c r="H894" s="8" t="n"/>
      <c r="J894" s="9" t="n"/>
      <c r="K894" s="8">
        <f>IF(I894="EUR", H894, IF(AND(H894&lt;&gt;"", J894&lt;&gt;""), H894*J894, ""))</f>
        <v/>
      </c>
      <c r="N894">
        <f>IFERROR(XLOOKUP(B894, Portfolio[ID Kaizen], Portfolio[Département], ""), "")</f>
        <v/>
      </c>
    </row>
    <row r="895">
      <c r="A895" s="4" t="n"/>
      <c r="H895" s="8" t="n"/>
      <c r="J895" s="9" t="n"/>
      <c r="K895" s="8">
        <f>IF(I895="EUR", H895, IF(AND(H895&lt;&gt;"", J895&lt;&gt;""), H895*J895, ""))</f>
        <v/>
      </c>
      <c r="N895">
        <f>IFERROR(XLOOKUP(B895, Portfolio[ID Kaizen], Portfolio[Département], ""), "")</f>
        <v/>
      </c>
    </row>
    <row r="896">
      <c r="A896" s="4" t="n"/>
      <c r="H896" s="8" t="n"/>
      <c r="J896" s="9" t="n"/>
      <c r="K896" s="8">
        <f>IF(I896="EUR", H896, IF(AND(H896&lt;&gt;"", J896&lt;&gt;""), H896*J896, ""))</f>
        <v/>
      </c>
      <c r="N896">
        <f>IFERROR(XLOOKUP(B896, Portfolio[ID Kaizen], Portfolio[Département], ""), "")</f>
        <v/>
      </c>
    </row>
    <row r="897">
      <c r="A897" s="4" t="n"/>
      <c r="H897" s="8" t="n"/>
      <c r="J897" s="9" t="n"/>
      <c r="K897" s="8">
        <f>IF(I897="EUR", H897, IF(AND(H897&lt;&gt;"", J897&lt;&gt;""), H897*J897, ""))</f>
        <v/>
      </c>
      <c r="N897">
        <f>IFERROR(XLOOKUP(B897, Portfolio[ID Kaizen], Portfolio[Département], ""), "")</f>
        <v/>
      </c>
    </row>
    <row r="898">
      <c r="A898" s="4" t="n"/>
      <c r="H898" s="8" t="n"/>
      <c r="J898" s="9" t="n"/>
      <c r="K898" s="8">
        <f>IF(I898="EUR", H898, IF(AND(H898&lt;&gt;"", J898&lt;&gt;""), H898*J898, ""))</f>
        <v/>
      </c>
      <c r="N898">
        <f>IFERROR(XLOOKUP(B898, Portfolio[ID Kaizen], Portfolio[Département], ""), "")</f>
        <v/>
      </c>
    </row>
    <row r="899">
      <c r="A899" s="4" t="n"/>
      <c r="H899" s="8" t="n"/>
      <c r="J899" s="9" t="n"/>
      <c r="K899" s="8">
        <f>IF(I899="EUR", H899, IF(AND(H899&lt;&gt;"", J899&lt;&gt;""), H899*J899, ""))</f>
        <v/>
      </c>
      <c r="N899">
        <f>IFERROR(XLOOKUP(B899, Portfolio[ID Kaizen], Portfolio[Département], ""), "")</f>
        <v/>
      </c>
    </row>
    <row r="900">
      <c r="A900" s="4" t="n"/>
      <c r="H900" s="8" t="n"/>
      <c r="J900" s="9" t="n"/>
      <c r="K900" s="8">
        <f>IF(I900="EUR", H900, IF(AND(H900&lt;&gt;"", J900&lt;&gt;""), H900*J900, ""))</f>
        <v/>
      </c>
      <c r="N900">
        <f>IFERROR(XLOOKUP(B900, Portfolio[ID Kaizen], Portfolio[Département], ""), "")</f>
        <v/>
      </c>
    </row>
    <row r="901">
      <c r="A901" s="4" t="n"/>
      <c r="H901" s="8" t="n"/>
      <c r="J901" s="9" t="n"/>
      <c r="K901" s="8">
        <f>IF(I901="EUR", H901, IF(AND(H901&lt;&gt;"", J901&lt;&gt;""), H901*J901, ""))</f>
        <v/>
      </c>
      <c r="N901">
        <f>IFERROR(XLOOKUP(B901, Portfolio[ID Kaizen], Portfolio[Département], ""), "")</f>
        <v/>
      </c>
    </row>
    <row r="902">
      <c r="A902" s="4" t="n"/>
      <c r="H902" s="8" t="n"/>
      <c r="J902" s="9" t="n"/>
      <c r="K902" s="8">
        <f>IF(I902="EUR", H902, IF(AND(H902&lt;&gt;"", J902&lt;&gt;""), H902*J902, ""))</f>
        <v/>
      </c>
      <c r="N902">
        <f>IFERROR(XLOOKUP(B902, Portfolio[ID Kaizen], Portfolio[Département], ""), "")</f>
        <v/>
      </c>
    </row>
    <row r="903">
      <c r="A903" s="4" t="n"/>
      <c r="H903" s="8" t="n"/>
      <c r="J903" s="9" t="n"/>
      <c r="K903" s="8">
        <f>IF(I903="EUR", H903, IF(AND(H903&lt;&gt;"", J903&lt;&gt;""), H903*J903, ""))</f>
        <v/>
      </c>
      <c r="N903">
        <f>IFERROR(XLOOKUP(B903, Portfolio[ID Kaizen], Portfolio[Département], ""), "")</f>
        <v/>
      </c>
    </row>
    <row r="904">
      <c r="A904" s="4" t="n"/>
      <c r="H904" s="8" t="n"/>
      <c r="J904" s="9" t="n"/>
      <c r="K904" s="8">
        <f>IF(I904="EUR", H904, IF(AND(H904&lt;&gt;"", J904&lt;&gt;""), H904*J904, ""))</f>
        <v/>
      </c>
      <c r="N904">
        <f>IFERROR(XLOOKUP(B904, Portfolio[ID Kaizen], Portfolio[Département], ""), "")</f>
        <v/>
      </c>
    </row>
    <row r="905">
      <c r="A905" s="4" t="n"/>
      <c r="H905" s="8" t="n"/>
      <c r="J905" s="9" t="n"/>
      <c r="K905" s="8">
        <f>IF(I905="EUR", H905, IF(AND(H905&lt;&gt;"", J905&lt;&gt;""), H905*J905, ""))</f>
        <v/>
      </c>
      <c r="N905">
        <f>IFERROR(XLOOKUP(B905, Portfolio[ID Kaizen], Portfolio[Département], ""), "")</f>
        <v/>
      </c>
    </row>
    <row r="906">
      <c r="A906" s="4" t="n"/>
      <c r="H906" s="8" t="n"/>
      <c r="J906" s="9" t="n"/>
      <c r="K906" s="8">
        <f>IF(I906="EUR", H906, IF(AND(H906&lt;&gt;"", J906&lt;&gt;""), H906*J906, ""))</f>
        <v/>
      </c>
      <c r="N906">
        <f>IFERROR(XLOOKUP(B906, Portfolio[ID Kaizen], Portfolio[Département], ""), "")</f>
        <v/>
      </c>
    </row>
    <row r="907">
      <c r="A907" s="4" t="n"/>
      <c r="H907" s="8" t="n"/>
      <c r="J907" s="9" t="n"/>
      <c r="K907" s="8">
        <f>IF(I907="EUR", H907, IF(AND(H907&lt;&gt;"", J907&lt;&gt;""), H907*J907, ""))</f>
        <v/>
      </c>
      <c r="N907">
        <f>IFERROR(XLOOKUP(B907, Portfolio[ID Kaizen], Portfolio[Département], ""), "")</f>
        <v/>
      </c>
    </row>
    <row r="908">
      <c r="A908" s="4" t="n"/>
      <c r="H908" s="8" t="n"/>
      <c r="J908" s="9" t="n"/>
      <c r="K908" s="8">
        <f>IF(I908="EUR", H908, IF(AND(H908&lt;&gt;"", J908&lt;&gt;""), H908*J908, ""))</f>
        <v/>
      </c>
      <c r="N908">
        <f>IFERROR(XLOOKUP(B908, Portfolio[ID Kaizen], Portfolio[Département], ""), "")</f>
        <v/>
      </c>
    </row>
    <row r="909">
      <c r="A909" s="4" t="n"/>
      <c r="H909" s="8" t="n"/>
      <c r="J909" s="9" t="n"/>
      <c r="K909" s="8">
        <f>IF(I909="EUR", H909, IF(AND(H909&lt;&gt;"", J909&lt;&gt;""), H909*J909, ""))</f>
        <v/>
      </c>
      <c r="N909">
        <f>IFERROR(XLOOKUP(B909, Portfolio[ID Kaizen], Portfolio[Département], ""), "")</f>
        <v/>
      </c>
    </row>
    <row r="910">
      <c r="A910" s="4" t="n"/>
      <c r="H910" s="8" t="n"/>
      <c r="J910" s="9" t="n"/>
      <c r="K910" s="8">
        <f>IF(I910="EUR", H910, IF(AND(H910&lt;&gt;"", J910&lt;&gt;""), H910*J910, ""))</f>
        <v/>
      </c>
      <c r="N910">
        <f>IFERROR(XLOOKUP(B910, Portfolio[ID Kaizen], Portfolio[Département], ""), "")</f>
        <v/>
      </c>
    </row>
    <row r="911">
      <c r="A911" s="4" t="n"/>
      <c r="H911" s="8" t="n"/>
      <c r="J911" s="9" t="n"/>
      <c r="K911" s="8">
        <f>IF(I911="EUR", H911, IF(AND(H911&lt;&gt;"", J911&lt;&gt;""), H911*J911, ""))</f>
        <v/>
      </c>
      <c r="N911">
        <f>IFERROR(XLOOKUP(B911, Portfolio[ID Kaizen], Portfolio[Département], ""), "")</f>
        <v/>
      </c>
    </row>
    <row r="912">
      <c r="A912" s="4" t="n"/>
      <c r="H912" s="8" t="n"/>
      <c r="J912" s="9" t="n"/>
      <c r="K912" s="8">
        <f>IF(I912="EUR", H912, IF(AND(H912&lt;&gt;"", J912&lt;&gt;""), H912*J912, ""))</f>
        <v/>
      </c>
      <c r="N912">
        <f>IFERROR(XLOOKUP(B912, Portfolio[ID Kaizen], Portfolio[Département], ""), "")</f>
        <v/>
      </c>
    </row>
    <row r="913">
      <c r="A913" s="4" t="n"/>
      <c r="H913" s="8" t="n"/>
      <c r="J913" s="9" t="n"/>
      <c r="K913" s="8">
        <f>IF(I913="EUR", H913, IF(AND(H913&lt;&gt;"", J913&lt;&gt;""), H913*J913, ""))</f>
        <v/>
      </c>
      <c r="N913">
        <f>IFERROR(XLOOKUP(B913, Portfolio[ID Kaizen], Portfolio[Département], ""), "")</f>
        <v/>
      </c>
    </row>
    <row r="914">
      <c r="A914" s="4" t="n"/>
      <c r="H914" s="8" t="n"/>
      <c r="J914" s="9" t="n"/>
      <c r="K914" s="8">
        <f>IF(I914="EUR", H914, IF(AND(H914&lt;&gt;"", J914&lt;&gt;""), H914*J914, ""))</f>
        <v/>
      </c>
      <c r="N914">
        <f>IFERROR(XLOOKUP(B914, Portfolio[ID Kaizen], Portfolio[Département], ""), "")</f>
        <v/>
      </c>
    </row>
    <row r="915">
      <c r="A915" s="4" t="n"/>
      <c r="H915" s="8" t="n"/>
      <c r="J915" s="9" t="n"/>
      <c r="K915" s="8">
        <f>IF(I915="EUR", H915, IF(AND(H915&lt;&gt;"", J915&lt;&gt;""), H915*J915, ""))</f>
        <v/>
      </c>
      <c r="N915">
        <f>IFERROR(XLOOKUP(B915, Portfolio[ID Kaizen], Portfolio[Département], ""), "")</f>
        <v/>
      </c>
    </row>
    <row r="916">
      <c r="A916" s="4" t="n"/>
      <c r="H916" s="8" t="n"/>
      <c r="J916" s="9" t="n"/>
      <c r="K916" s="8">
        <f>IF(I916="EUR", H916, IF(AND(H916&lt;&gt;"", J916&lt;&gt;""), H916*J916, ""))</f>
        <v/>
      </c>
      <c r="N916">
        <f>IFERROR(XLOOKUP(B916, Portfolio[ID Kaizen], Portfolio[Département], ""), "")</f>
        <v/>
      </c>
    </row>
    <row r="917">
      <c r="A917" s="4" t="n"/>
      <c r="H917" s="8" t="n"/>
      <c r="J917" s="9" t="n"/>
      <c r="K917" s="8">
        <f>IF(I917="EUR", H917, IF(AND(H917&lt;&gt;"", J917&lt;&gt;""), H917*J917, ""))</f>
        <v/>
      </c>
      <c r="N917">
        <f>IFERROR(XLOOKUP(B917, Portfolio[ID Kaizen], Portfolio[Département], ""), "")</f>
        <v/>
      </c>
    </row>
    <row r="918">
      <c r="A918" s="4" t="n"/>
      <c r="H918" s="8" t="n"/>
      <c r="J918" s="9" t="n"/>
      <c r="K918" s="8">
        <f>IF(I918="EUR", H918, IF(AND(H918&lt;&gt;"", J918&lt;&gt;""), H918*J918, ""))</f>
        <v/>
      </c>
      <c r="N918">
        <f>IFERROR(XLOOKUP(B918, Portfolio[ID Kaizen], Portfolio[Département], ""), "")</f>
        <v/>
      </c>
    </row>
    <row r="919">
      <c r="A919" s="4" t="n"/>
      <c r="H919" s="8" t="n"/>
      <c r="J919" s="9" t="n"/>
      <c r="K919" s="8">
        <f>IF(I919="EUR", H919, IF(AND(H919&lt;&gt;"", J919&lt;&gt;""), H919*J919, ""))</f>
        <v/>
      </c>
      <c r="N919">
        <f>IFERROR(XLOOKUP(B919, Portfolio[ID Kaizen], Portfolio[Département], ""), "")</f>
        <v/>
      </c>
    </row>
    <row r="920">
      <c r="A920" s="4" t="n"/>
      <c r="H920" s="8" t="n"/>
      <c r="J920" s="9" t="n"/>
      <c r="K920" s="8">
        <f>IF(I920="EUR", H920, IF(AND(H920&lt;&gt;"", J920&lt;&gt;""), H920*J920, ""))</f>
        <v/>
      </c>
      <c r="N920">
        <f>IFERROR(XLOOKUP(B920, Portfolio[ID Kaizen], Portfolio[Département], ""), "")</f>
        <v/>
      </c>
    </row>
    <row r="921">
      <c r="A921" s="4" t="n"/>
      <c r="H921" s="8" t="n"/>
      <c r="J921" s="9" t="n"/>
      <c r="K921" s="8">
        <f>IF(I921="EUR", H921, IF(AND(H921&lt;&gt;"", J921&lt;&gt;""), H921*J921, ""))</f>
        <v/>
      </c>
      <c r="N921">
        <f>IFERROR(XLOOKUP(B921, Portfolio[ID Kaizen], Portfolio[Département], ""), "")</f>
        <v/>
      </c>
    </row>
    <row r="922">
      <c r="A922" s="4" t="n"/>
      <c r="H922" s="8" t="n"/>
      <c r="J922" s="9" t="n"/>
      <c r="K922" s="8">
        <f>IF(I922="EUR", H922, IF(AND(H922&lt;&gt;"", J922&lt;&gt;""), H922*J922, ""))</f>
        <v/>
      </c>
      <c r="N922">
        <f>IFERROR(XLOOKUP(B922, Portfolio[ID Kaizen], Portfolio[Département], ""), "")</f>
        <v/>
      </c>
    </row>
    <row r="923">
      <c r="A923" s="4" t="n"/>
      <c r="H923" s="8" t="n"/>
      <c r="J923" s="9" t="n"/>
      <c r="K923" s="8">
        <f>IF(I923="EUR", H923, IF(AND(H923&lt;&gt;"", J923&lt;&gt;""), H923*J923, ""))</f>
        <v/>
      </c>
      <c r="N923">
        <f>IFERROR(XLOOKUP(B923, Portfolio[ID Kaizen], Portfolio[Département], ""), "")</f>
        <v/>
      </c>
    </row>
    <row r="924">
      <c r="A924" s="4" t="n"/>
      <c r="H924" s="8" t="n"/>
      <c r="J924" s="9" t="n"/>
      <c r="K924" s="8">
        <f>IF(I924="EUR", H924, IF(AND(H924&lt;&gt;"", J924&lt;&gt;""), H924*J924, ""))</f>
        <v/>
      </c>
      <c r="N924">
        <f>IFERROR(XLOOKUP(B924, Portfolio[ID Kaizen], Portfolio[Département], ""), "")</f>
        <v/>
      </c>
    </row>
    <row r="925">
      <c r="A925" s="4" t="n"/>
      <c r="H925" s="8" t="n"/>
      <c r="J925" s="9" t="n"/>
      <c r="K925" s="8">
        <f>IF(I925="EUR", H925, IF(AND(H925&lt;&gt;"", J925&lt;&gt;""), H925*J925, ""))</f>
        <v/>
      </c>
      <c r="N925">
        <f>IFERROR(XLOOKUP(B925, Portfolio[ID Kaizen], Portfolio[Département], ""), "")</f>
        <v/>
      </c>
    </row>
    <row r="926">
      <c r="A926" s="4" t="n"/>
      <c r="H926" s="8" t="n"/>
      <c r="J926" s="9" t="n"/>
      <c r="K926" s="8">
        <f>IF(I926="EUR", H926, IF(AND(H926&lt;&gt;"", J926&lt;&gt;""), H926*J926, ""))</f>
        <v/>
      </c>
      <c r="N926">
        <f>IFERROR(XLOOKUP(B926, Portfolio[ID Kaizen], Portfolio[Département], ""), "")</f>
        <v/>
      </c>
    </row>
    <row r="927">
      <c r="A927" s="4" t="n"/>
      <c r="H927" s="8" t="n"/>
      <c r="J927" s="9" t="n"/>
      <c r="K927" s="8">
        <f>IF(I927="EUR", H927, IF(AND(H927&lt;&gt;"", J927&lt;&gt;""), H927*J927, ""))</f>
        <v/>
      </c>
      <c r="N927">
        <f>IFERROR(XLOOKUP(B927, Portfolio[ID Kaizen], Portfolio[Département], ""), "")</f>
        <v/>
      </c>
    </row>
    <row r="928">
      <c r="A928" s="4" t="n"/>
      <c r="H928" s="8" t="n"/>
      <c r="J928" s="9" t="n"/>
      <c r="K928" s="8">
        <f>IF(I928="EUR", H928, IF(AND(H928&lt;&gt;"", J928&lt;&gt;""), H928*J928, ""))</f>
        <v/>
      </c>
      <c r="N928">
        <f>IFERROR(XLOOKUP(B928, Portfolio[ID Kaizen], Portfolio[Département], ""), "")</f>
        <v/>
      </c>
    </row>
    <row r="929">
      <c r="A929" s="4" t="n"/>
      <c r="H929" s="8" t="n"/>
      <c r="J929" s="9" t="n"/>
      <c r="K929" s="8">
        <f>IF(I929="EUR", H929, IF(AND(H929&lt;&gt;"", J929&lt;&gt;""), H929*J929, ""))</f>
        <v/>
      </c>
      <c r="N929">
        <f>IFERROR(XLOOKUP(B929, Portfolio[ID Kaizen], Portfolio[Département], ""), "")</f>
        <v/>
      </c>
    </row>
    <row r="930">
      <c r="A930" s="4" t="n"/>
      <c r="H930" s="8" t="n"/>
      <c r="J930" s="9" t="n"/>
      <c r="K930" s="8">
        <f>IF(I930="EUR", H930, IF(AND(H930&lt;&gt;"", J930&lt;&gt;""), H930*J930, ""))</f>
        <v/>
      </c>
      <c r="N930">
        <f>IFERROR(XLOOKUP(B930, Portfolio[ID Kaizen], Portfolio[Département], ""), "")</f>
        <v/>
      </c>
    </row>
    <row r="931">
      <c r="A931" s="4" t="n"/>
      <c r="H931" s="8" t="n"/>
      <c r="J931" s="9" t="n"/>
      <c r="K931" s="8">
        <f>IF(I931="EUR", H931, IF(AND(H931&lt;&gt;"", J931&lt;&gt;""), H931*J931, ""))</f>
        <v/>
      </c>
      <c r="N931">
        <f>IFERROR(XLOOKUP(B931, Portfolio[ID Kaizen], Portfolio[Département], ""), "")</f>
        <v/>
      </c>
    </row>
    <row r="932">
      <c r="A932" s="4" t="n"/>
      <c r="H932" s="8" t="n"/>
      <c r="J932" s="9" t="n"/>
      <c r="K932" s="8">
        <f>IF(I932="EUR", H932, IF(AND(H932&lt;&gt;"", J932&lt;&gt;""), H932*J932, ""))</f>
        <v/>
      </c>
      <c r="N932">
        <f>IFERROR(XLOOKUP(B932, Portfolio[ID Kaizen], Portfolio[Département], ""), "")</f>
        <v/>
      </c>
    </row>
    <row r="933">
      <c r="A933" s="4" t="n"/>
      <c r="H933" s="8" t="n"/>
      <c r="J933" s="9" t="n"/>
      <c r="K933" s="8">
        <f>IF(I933="EUR", H933, IF(AND(H933&lt;&gt;"", J933&lt;&gt;""), H933*J933, ""))</f>
        <v/>
      </c>
      <c r="N933">
        <f>IFERROR(XLOOKUP(B933, Portfolio[ID Kaizen], Portfolio[Département], ""), "")</f>
        <v/>
      </c>
    </row>
    <row r="934">
      <c r="A934" s="4" t="n"/>
      <c r="H934" s="8" t="n"/>
      <c r="J934" s="9" t="n"/>
      <c r="K934" s="8">
        <f>IF(I934="EUR", H934, IF(AND(H934&lt;&gt;"", J934&lt;&gt;""), H934*J934, ""))</f>
        <v/>
      </c>
      <c r="N934">
        <f>IFERROR(XLOOKUP(B934, Portfolio[ID Kaizen], Portfolio[Département], ""), "")</f>
        <v/>
      </c>
    </row>
    <row r="935">
      <c r="A935" s="4" t="n"/>
      <c r="H935" s="8" t="n"/>
      <c r="J935" s="9" t="n"/>
      <c r="K935" s="8">
        <f>IF(I935="EUR", H935, IF(AND(H935&lt;&gt;"", J935&lt;&gt;""), H935*J935, ""))</f>
        <v/>
      </c>
      <c r="N935">
        <f>IFERROR(XLOOKUP(B935, Portfolio[ID Kaizen], Portfolio[Département], ""), "")</f>
        <v/>
      </c>
    </row>
    <row r="936">
      <c r="A936" s="4" t="n"/>
      <c r="H936" s="8" t="n"/>
      <c r="J936" s="9" t="n"/>
      <c r="K936" s="8">
        <f>IF(I936="EUR", H936, IF(AND(H936&lt;&gt;"", J936&lt;&gt;""), H936*J936, ""))</f>
        <v/>
      </c>
      <c r="N936">
        <f>IFERROR(XLOOKUP(B936, Portfolio[ID Kaizen], Portfolio[Département], ""), "")</f>
        <v/>
      </c>
    </row>
    <row r="937">
      <c r="A937" s="4" t="n"/>
      <c r="H937" s="8" t="n"/>
      <c r="J937" s="9" t="n"/>
      <c r="K937" s="8">
        <f>IF(I937="EUR", H937, IF(AND(H937&lt;&gt;"", J937&lt;&gt;""), H937*J937, ""))</f>
        <v/>
      </c>
      <c r="N937">
        <f>IFERROR(XLOOKUP(B937, Portfolio[ID Kaizen], Portfolio[Département], ""), "")</f>
        <v/>
      </c>
    </row>
    <row r="938">
      <c r="A938" s="4" t="n"/>
      <c r="H938" s="8" t="n"/>
      <c r="J938" s="9" t="n"/>
      <c r="K938" s="8">
        <f>IF(I938="EUR", H938, IF(AND(H938&lt;&gt;"", J938&lt;&gt;""), H938*J938, ""))</f>
        <v/>
      </c>
      <c r="N938">
        <f>IFERROR(XLOOKUP(B938, Portfolio[ID Kaizen], Portfolio[Département], ""), "")</f>
        <v/>
      </c>
    </row>
    <row r="939">
      <c r="A939" s="4" t="n"/>
      <c r="H939" s="8" t="n"/>
      <c r="J939" s="9" t="n"/>
      <c r="K939" s="8">
        <f>IF(I939="EUR", H939, IF(AND(H939&lt;&gt;"", J939&lt;&gt;""), H939*J939, ""))</f>
        <v/>
      </c>
      <c r="N939">
        <f>IFERROR(XLOOKUP(B939, Portfolio[ID Kaizen], Portfolio[Département], ""), "")</f>
        <v/>
      </c>
    </row>
    <row r="940">
      <c r="A940" s="4" t="n"/>
      <c r="H940" s="8" t="n"/>
      <c r="J940" s="9" t="n"/>
      <c r="K940" s="8">
        <f>IF(I940="EUR", H940, IF(AND(H940&lt;&gt;"", J940&lt;&gt;""), H940*J940, ""))</f>
        <v/>
      </c>
      <c r="N940">
        <f>IFERROR(XLOOKUP(B940, Portfolio[ID Kaizen], Portfolio[Département], ""), "")</f>
        <v/>
      </c>
    </row>
    <row r="941">
      <c r="A941" s="4" t="n"/>
      <c r="H941" s="8" t="n"/>
      <c r="J941" s="9" t="n"/>
      <c r="K941" s="8">
        <f>IF(I941="EUR", H941, IF(AND(H941&lt;&gt;"", J941&lt;&gt;""), H941*J941, ""))</f>
        <v/>
      </c>
      <c r="N941">
        <f>IFERROR(XLOOKUP(B941, Portfolio[ID Kaizen], Portfolio[Département], ""), "")</f>
        <v/>
      </c>
    </row>
    <row r="942">
      <c r="A942" s="4" t="n"/>
      <c r="H942" s="8" t="n"/>
      <c r="J942" s="9" t="n"/>
      <c r="K942" s="8">
        <f>IF(I942="EUR", H942, IF(AND(H942&lt;&gt;"", J942&lt;&gt;""), H942*J942, ""))</f>
        <v/>
      </c>
      <c r="N942">
        <f>IFERROR(XLOOKUP(B942, Portfolio[ID Kaizen], Portfolio[Département], ""), "")</f>
        <v/>
      </c>
    </row>
    <row r="943">
      <c r="A943" s="4" t="n"/>
      <c r="H943" s="8" t="n"/>
      <c r="J943" s="9" t="n"/>
      <c r="K943" s="8">
        <f>IF(I943="EUR", H943, IF(AND(H943&lt;&gt;"", J943&lt;&gt;""), H943*J943, ""))</f>
        <v/>
      </c>
      <c r="N943">
        <f>IFERROR(XLOOKUP(B943, Portfolio[ID Kaizen], Portfolio[Département], ""), "")</f>
        <v/>
      </c>
    </row>
    <row r="944">
      <c r="A944" s="4" t="n"/>
      <c r="H944" s="8" t="n"/>
      <c r="J944" s="9" t="n"/>
      <c r="K944" s="8">
        <f>IF(I944="EUR", H944, IF(AND(H944&lt;&gt;"", J944&lt;&gt;""), H944*J944, ""))</f>
        <v/>
      </c>
      <c r="N944">
        <f>IFERROR(XLOOKUP(B944, Portfolio[ID Kaizen], Portfolio[Département], ""), "")</f>
        <v/>
      </c>
    </row>
    <row r="945">
      <c r="A945" s="4" t="n"/>
      <c r="H945" s="8" t="n"/>
      <c r="J945" s="9" t="n"/>
      <c r="K945" s="8">
        <f>IF(I945="EUR", H945, IF(AND(H945&lt;&gt;"", J945&lt;&gt;""), H945*J945, ""))</f>
        <v/>
      </c>
      <c r="N945">
        <f>IFERROR(XLOOKUP(B945, Portfolio[ID Kaizen], Portfolio[Département], ""), "")</f>
        <v/>
      </c>
    </row>
    <row r="946">
      <c r="A946" s="4" t="n"/>
      <c r="H946" s="8" t="n"/>
      <c r="J946" s="9" t="n"/>
      <c r="K946" s="8">
        <f>IF(I946="EUR", H946, IF(AND(H946&lt;&gt;"", J946&lt;&gt;""), H946*J946, ""))</f>
        <v/>
      </c>
      <c r="N946">
        <f>IFERROR(XLOOKUP(B946, Portfolio[ID Kaizen], Portfolio[Département], ""), "")</f>
        <v/>
      </c>
    </row>
    <row r="947">
      <c r="A947" s="4" t="n"/>
      <c r="H947" s="8" t="n"/>
      <c r="J947" s="9" t="n"/>
      <c r="K947" s="8">
        <f>IF(I947="EUR", H947, IF(AND(H947&lt;&gt;"", J947&lt;&gt;""), H947*J947, ""))</f>
        <v/>
      </c>
      <c r="N947">
        <f>IFERROR(XLOOKUP(B947, Portfolio[ID Kaizen], Portfolio[Département], ""), "")</f>
        <v/>
      </c>
    </row>
    <row r="948">
      <c r="A948" s="4" t="n"/>
      <c r="H948" s="8" t="n"/>
      <c r="J948" s="9" t="n"/>
      <c r="K948" s="8">
        <f>IF(I948="EUR", H948, IF(AND(H948&lt;&gt;"", J948&lt;&gt;""), H948*J948, ""))</f>
        <v/>
      </c>
      <c r="N948">
        <f>IFERROR(XLOOKUP(B948, Portfolio[ID Kaizen], Portfolio[Département], ""), "")</f>
        <v/>
      </c>
    </row>
    <row r="949">
      <c r="A949" s="4" t="n"/>
      <c r="H949" s="8" t="n"/>
      <c r="J949" s="9" t="n"/>
      <c r="K949" s="8">
        <f>IF(I949="EUR", H949, IF(AND(H949&lt;&gt;"", J949&lt;&gt;""), H949*J949, ""))</f>
        <v/>
      </c>
      <c r="N949">
        <f>IFERROR(XLOOKUP(B949, Portfolio[ID Kaizen], Portfolio[Département], ""), "")</f>
        <v/>
      </c>
    </row>
    <row r="950">
      <c r="A950" s="4" t="n"/>
      <c r="H950" s="8" t="n"/>
      <c r="J950" s="9" t="n"/>
      <c r="K950" s="8">
        <f>IF(I950="EUR", H950, IF(AND(H950&lt;&gt;"", J950&lt;&gt;""), H950*J950, ""))</f>
        <v/>
      </c>
      <c r="N950">
        <f>IFERROR(XLOOKUP(B950, Portfolio[ID Kaizen], Portfolio[Département], ""), "")</f>
        <v/>
      </c>
    </row>
    <row r="951">
      <c r="A951" s="4" t="n"/>
      <c r="H951" s="8" t="n"/>
      <c r="J951" s="9" t="n"/>
      <c r="K951" s="8">
        <f>IF(I951="EUR", H951, IF(AND(H951&lt;&gt;"", J951&lt;&gt;""), H951*J951, ""))</f>
        <v/>
      </c>
      <c r="N951">
        <f>IFERROR(XLOOKUP(B951, Portfolio[ID Kaizen], Portfolio[Département], ""), "")</f>
        <v/>
      </c>
    </row>
    <row r="952">
      <c r="A952" s="4" t="n"/>
      <c r="H952" s="8" t="n"/>
      <c r="J952" s="9" t="n"/>
      <c r="K952" s="8">
        <f>IF(I952="EUR", H952, IF(AND(H952&lt;&gt;"", J952&lt;&gt;""), H952*J952, ""))</f>
        <v/>
      </c>
      <c r="N952">
        <f>IFERROR(XLOOKUP(B952, Portfolio[ID Kaizen], Portfolio[Département], ""), "")</f>
        <v/>
      </c>
    </row>
    <row r="953">
      <c r="A953" s="4" t="n"/>
      <c r="H953" s="8" t="n"/>
      <c r="J953" s="9" t="n"/>
      <c r="K953" s="8">
        <f>IF(I953="EUR", H953, IF(AND(H953&lt;&gt;"", J953&lt;&gt;""), H953*J953, ""))</f>
        <v/>
      </c>
      <c r="N953">
        <f>IFERROR(XLOOKUP(B953, Portfolio[ID Kaizen], Portfolio[Département], ""), "")</f>
        <v/>
      </c>
    </row>
    <row r="954">
      <c r="A954" s="4" t="n"/>
      <c r="H954" s="8" t="n"/>
      <c r="J954" s="9" t="n"/>
      <c r="K954" s="8">
        <f>IF(I954="EUR", H954, IF(AND(H954&lt;&gt;"", J954&lt;&gt;""), H954*J954, ""))</f>
        <v/>
      </c>
      <c r="N954">
        <f>IFERROR(XLOOKUP(B954, Portfolio[ID Kaizen], Portfolio[Département], ""), "")</f>
        <v/>
      </c>
    </row>
    <row r="955">
      <c r="A955" s="4" t="n"/>
      <c r="H955" s="8" t="n"/>
      <c r="J955" s="9" t="n"/>
      <c r="K955" s="8">
        <f>IF(I955="EUR", H955, IF(AND(H955&lt;&gt;"", J955&lt;&gt;""), H955*J955, ""))</f>
        <v/>
      </c>
      <c r="N955">
        <f>IFERROR(XLOOKUP(B955, Portfolio[ID Kaizen], Portfolio[Département], ""), "")</f>
        <v/>
      </c>
    </row>
    <row r="956">
      <c r="A956" s="4" t="n"/>
      <c r="H956" s="8" t="n"/>
      <c r="J956" s="9" t="n"/>
      <c r="K956" s="8">
        <f>IF(I956="EUR", H956, IF(AND(H956&lt;&gt;"", J956&lt;&gt;""), H956*J956, ""))</f>
        <v/>
      </c>
      <c r="N956">
        <f>IFERROR(XLOOKUP(B956, Portfolio[ID Kaizen], Portfolio[Département], ""), "")</f>
        <v/>
      </c>
    </row>
    <row r="957">
      <c r="A957" s="4" t="n"/>
      <c r="H957" s="8" t="n"/>
      <c r="J957" s="9" t="n"/>
      <c r="K957" s="8">
        <f>IF(I957="EUR", H957, IF(AND(H957&lt;&gt;"", J957&lt;&gt;""), H957*J957, ""))</f>
        <v/>
      </c>
      <c r="N957">
        <f>IFERROR(XLOOKUP(B957, Portfolio[ID Kaizen], Portfolio[Département], ""), "")</f>
        <v/>
      </c>
    </row>
    <row r="958">
      <c r="A958" s="4" t="n"/>
      <c r="H958" s="8" t="n"/>
      <c r="J958" s="9" t="n"/>
      <c r="K958" s="8">
        <f>IF(I958="EUR", H958, IF(AND(H958&lt;&gt;"", J958&lt;&gt;""), H958*J958, ""))</f>
        <v/>
      </c>
      <c r="N958">
        <f>IFERROR(XLOOKUP(B958, Portfolio[ID Kaizen], Portfolio[Département], ""), "")</f>
        <v/>
      </c>
    </row>
    <row r="959">
      <c r="A959" s="4" t="n"/>
      <c r="H959" s="8" t="n"/>
      <c r="J959" s="9" t="n"/>
      <c r="K959" s="8">
        <f>IF(I959="EUR", H959, IF(AND(H959&lt;&gt;"", J959&lt;&gt;""), H959*J959, ""))</f>
        <v/>
      </c>
      <c r="N959">
        <f>IFERROR(XLOOKUP(B959, Portfolio[ID Kaizen], Portfolio[Département], ""), "")</f>
        <v/>
      </c>
    </row>
    <row r="960">
      <c r="A960" s="4" t="n"/>
      <c r="H960" s="8" t="n"/>
      <c r="J960" s="9" t="n"/>
      <c r="K960" s="8">
        <f>IF(I960="EUR", H960, IF(AND(H960&lt;&gt;"", J960&lt;&gt;""), H960*J960, ""))</f>
        <v/>
      </c>
      <c r="N960">
        <f>IFERROR(XLOOKUP(B960, Portfolio[ID Kaizen], Portfolio[Département], ""), "")</f>
        <v/>
      </c>
    </row>
    <row r="961">
      <c r="A961" s="4" t="n"/>
      <c r="H961" s="8" t="n"/>
      <c r="J961" s="9" t="n"/>
      <c r="K961" s="8">
        <f>IF(I961="EUR", H961, IF(AND(H961&lt;&gt;"", J961&lt;&gt;""), H961*J961, ""))</f>
        <v/>
      </c>
      <c r="N961">
        <f>IFERROR(XLOOKUP(B961, Portfolio[ID Kaizen], Portfolio[Département], ""), "")</f>
        <v/>
      </c>
    </row>
    <row r="962">
      <c r="A962" s="4" t="n"/>
      <c r="H962" s="8" t="n"/>
      <c r="J962" s="9" t="n"/>
      <c r="K962" s="8">
        <f>IF(I962="EUR", H962, IF(AND(H962&lt;&gt;"", J962&lt;&gt;""), H962*J962, ""))</f>
        <v/>
      </c>
      <c r="N962">
        <f>IFERROR(XLOOKUP(B962, Portfolio[ID Kaizen], Portfolio[Département], ""), "")</f>
        <v/>
      </c>
    </row>
    <row r="963">
      <c r="A963" s="4" t="n"/>
      <c r="H963" s="8" t="n"/>
      <c r="J963" s="9" t="n"/>
      <c r="K963" s="8">
        <f>IF(I963="EUR", H963, IF(AND(H963&lt;&gt;"", J963&lt;&gt;""), H963*J963, ""))</f>
        <v/>
      </c>
      <c r="N963">
        <f>IFERROR(XLOOKUP(B963, Portfolio[ID Kaizen], Portfolio[Département], ""), "")</f>
        <v/>
      </c>
    </row>
    <row r="964">
      <c r="A964" s="4" t="n"/>
      <c r="H964" s="8" t="n"/>
      <c r="J964" s="9" t="n"/>
      <c r="K964" s="8">
        <f>IF(I964="EUR", H964, IF(AND(H964&lt;&gt;"", J964&lt;&gt;""), H964*J964, ""))</f>
        <v/>
      </c>
      <c r="N964">
        <f>IFERROR(XLOOKUP(B964, Portfolio[ID Kaizen], Portfolio[Département], ""), "")</f>
        <v/>
      </c>
    </row>
    <row r="965">
      <c r="A965" s="4" t="n"/>
      <c r="H965" s="8" t="n"/>
      <c r="J965" s="9" t="n"/>
      <c r="K965" s="8">
        <f>IF(I965="EUR", H965, IF(AND(H965&lt;&gt;"", J965&lt;&gt;""), H965*J965, ""))</f>
        <v/>
      </c>
      <c r="N965">
        <f>IFERROR(XLOOKUP(B965, Portfolio[ID Kaizen], Portfolio[Département], ""), "")</f>
        <v/>
      </c>
    </row>
    <row r="966">
      <c r="A966" s="4" t="n"/>
      <c r="H966" s="8" t="n"/>
      <c r="J966" s="9" t="n"/>
      <c r="K966" s="8">
        <f>IF(I966="EUR", H966, IF(AND(H966&lt;&gt;"", J966&lt;&gt;""), H966*J966, ""))</f>
        <v/>
      </c>
      <c r="N966">
        <f>IFERROR(XLOOKUP(B966, Portfolio[ID Kaizen], Portfolio[Département], ""), "")</f>
        <v/>
      </c>
    </row>
    <row r="967">
      <c r="A967" s="4" t="n"/>
      <c r="H967" s="8" t="n"/>
      <c r="J967" s="9" t="n"/>
      <c r="K967" s="8">
        <f>IF(I967="EUR", H967, IF(AND(H967&lt;&gt;"", J967&lt;&gt;""), H967*J967, ""))</f>
        <v/>
      </c>
      <c r="N967">
        <f>IFERROR(XLOOKUP(B967, Portfolio[ID Kaizen], Portfolio[Département], ""), "")</f>
        <v/>
      </c>
    </row>
    <row r="968">
      <c r="A968" s="4" t="n"/>
      <c r="H968" s="8" t="n"/>
      <c r="J968" s="9" t="n"/>
      <c r="K968" s="8">
        <f>IF(I968="EUR", H968, IF(AND(H968&lt;&gt;"", J968&lt;&gt;""), H968*J968, ""))</f>
        <v/>
      </c>
      <c r="N968">
        <f>IFERROR(XLOOKUP(B968, Portfolio[ID Kaizen], Portfolio[Département], ""), "")</f>
        <v/>
      </c>
    </row>
    <row r="969">
      <c r="A969" s="4" t="n"/>
      <c r="H969" s="8" t="n"/>
      <c r="J969" s="9" t="n"/>
      <c r="K969" s="8">
        <f>IF(I969="EUR", H969, IF(AND(H969&lt;&gt;"", J969&lt;&gt;""), H969*J969, ""))</f>
        <v/>
      </c>
      <c r="N969">
        <f>IFERROR(XLOOKUP(B969, Portfolio[ID Kaizen], Portfolio[Département], ""), "")</f>
        <v/>
      </c>
    </row>
    <row r="970">
      <c r="A970" s="4" t="n"/>
      <c r="H970" s="8" t="n"/>
      <c r="J970" s="9" t="n"/>
      <c r="K970" s="8">
        <f>IF(I970="EUR", H970, IF(AND(H970&lt;&gt;"", J970&lt;&gt;""), H970*J970, ""))</f>
        <v/>
      </c>
      <c r="N970">
        <f>IFERROR(XLOOKUP(B970, Portfolio[ID Kaizen], Portfolio[Département], ""), "")</f>
        <v/>
      </c>
    </row>
    <row r="971">
      <c r="A971" s="4" t="n"/>
      <c r="H971" s="8" t="n"/>
      <c r="J971" s="9" t="n"/>
      <c r="K971" s="8">
        <f>IF(I971="EUR", H971, IF(AND(H971&lt;&gt;"", J971&lt;&gt;""), H971*J971, ""))</f>
        <v/>
      </c>
      <c r="N971">
        <f>IFERROR(XLOOKUP(B971, Portfolio[ID Kaizen], Portfolio[Département], ""), "")</f>
        <v/>
      </c>
    </row>
    <row r="972">
      <c r="A972" s="4" t="n"/>
      <c r="H972" s="8" t="n"/>
      <c r="J972" s="9" t="n"/>
      <c r="K972" s="8">
        <f>IF(I972="EUR", H972, IF(AND(H972&lt;&gt;"", J972&lt;&gt;""), H972*J972, ""))</f>
        <v/>
      </c>
      <c r="N972">
        <f>IFERROR(XLOOKUP(B972, Portfolio[ID Kaizen], Portfolio[Département], ""), "")</f>
        <v/>
      </c>
    </row>
    <row r="973">
      <c r="A973" s="4" t="n"/>
      <c r="H973" s="8" t="n"/>
      <c r="J973" s="9" t="n"/>
      <c r="K973" s="8">
        <f>IF(I973="EUR", H973, IF(AND(H973&lt;&gt;"", J973&lt;&gt;""), H973*J973, ""))</f>
        <v/>
      </c>
      <c r="N973">
        <f>IFERROR(XLOOKUP(B973, Portfolio[ID Kaizen], Portfolio[Département], ""), "")</f>
        <v/>
      </c>
    </row>
    <row r="974">
      <c r="A974" s="4" t="n"/>
      <c r="H974" s="8" t="n"/>
      <c r="J974" s="9" t="n"/>
      <c r="K974" s="8">
        <f>IF(I974="EUR", H974, IF(AND(H974&lt;&gt;"", J974&lt;&gt;""), H974*J974, ""))</f>
        <v/>
      </c>
      <c r="N974">
        <f>IFERROR(XLOOKUP(B974, Portfolio[ID Kaizen], Portfolio[Département], ""), "")</f>
        <v/>
      </c>
    </row>
    <row r="975">
      <c r="A975" s="4" t="n"/>
      <c r="H975" s="8" t="n"/>
      <c r="J975" s="9" t="n"/>
      <c r="K975" s="8">
        <f>IF(I975="EUR", H975, IF(AND(H975&lt;&gt;"", J975&lt;&gt;""), H975*J975, ""))</f>
        <v/>
      </c>
      <c r="N975">
        <f>IFERROR(XLOOKUP(B975, Portfolio[ID Kaizen], Portfolio[Département], ""), "")</f>
        <v/>
      </c>
    </row>
    <row r="976">
      <c r="A976" s="4" t="n"/>
      <c r="H976" s="8" t="n"/>
      <c r="J976" s="9" t="n"/>
      <c r="K976" s="8">
        <f>IF(I976="EUR", H976, IF(AND(H976&lt;&gt;"", J976&lt;&gt;""), H976*J976, ""))</f>
        <v/>
      </c>
      <c r="N976">
        <f>IFERROR(XLOOKUP(B976, Portfolio[ID Kaizen], Portfolio[Département], ""), "")</f>
        <v/>
      </c>
    </row>
    <row r="977">
      <c r="A977" s="4" t="n"/>
      <c r="H977" s="8" t="n"/>
      <c r="J977" s="9" t="n"/>
      <c r="K977" s="8">
        <f>IF(I977="EUR", H977, IF(AND(H977&lt;&gt;"", J977&lt;&gt;""), H977*J977, ""))</f>
        <v/>
      </c>
      <c r="N977">
        <f>IFERROR(XLOOKUP(B977, Portfolio[ID Kaizen], Portfolio[Département], ""), "")</f>
        <v/>
      </c>
    </row>
    <row r="978">
      <c r="A978" s="4" t="n"/>
      <c r="H978" s="8" t="n"/>
      <c r="J978" s="9" t="n"/>
      <c r="K978" s="8">
        <f>IF(I978="EUR", H978, IF(AND(H978&lt;&gt;"", J978&lt;&gt;""), H978*J978, ""))</f>
        <v/>
      </c>
      <c r="N978">
        <f>IFERROR(XLOOKUP(B978, Portfolio[ID Kaizen], Portfolio[Département], ""), "")</f>
        <v/>
      </c>
    </row>
    <row r="979">
      <c r="A979" s="4" t="n"/>
      <c r="H979" s="8" t="n"/>
      <c r="J979" s="9" t="n"/>
      <c r="K979" s="8">
        <f>IF(I979="EUR", H979, IF(AND(H979&lt;&gt;"", J979&lt;&gt;""), H979*J979, ""))</f>
        <v/>
      </c>
      <c r="N979">
        <f>IFERROR(XLOOKUP(B979, Portfolio[ID Kaizen], Portfolio[Département], ""), "")</f>
        <v/>
      </c>
    </row>
    <row r="980">
      <c r="A980" s="4" t="n"/>
      <c r="H980" s="8" t="n"/>
      <c r="J980" s="9" t="n"/>
      <c r="K980" s="8">
        <f>IF(I980="EUR", H980, IF(AND(H980&lt;&gt;"", J980&lt;&gt;""), H980*J980, ""))</f>
        <v/>
      </c>
      <c r="N980">
        <f>IFERROR(XLOOKUP(B980, Portfolio[ID Kaizen], Portfolio[Département], ""), "")</f>
        <v/>
      </c>
    </row>
    <row r="981">
      <c r="A981" s="4" t="n"/>
      <c r="H981" s="8" t="n"/>
      <c r="J981" s="9" t="n"/>
      <c r="K981" s="8">
        <f>IF(I981="EUR", H981, IF(AND(H981&lt;&gt;"", J981&lt;&gt;""), H981*J981, ""))</f>
        <v/>
      </c>
      <c r="N981">
        <f>IFERROR(XLOOKUP(B981, Portfolio[ID Kaizen], Portfolio[Département], ""), "")</f>
        <v/>
      </c>
    </row>
    <row r="982">
      <c r="A982" s="4" t="n"/>
      <c r="H982" s="8" t="n"/>
      <c r="J982" s="9" t="n"/>
      <c r="K982" s="8">
        <f>IF(I982="EUR", H982, IF(AND(H982&lt;&gt;"", J982&lt;&gt;""), H982*J982, ""))</f>
        <v/>
      </c>
      <c r="N982">
        <f>IFERROR(XLOOKUP(B982, Portfolio[ID Kaizen], Portfolio[Département], ""), "")</f>
        <v/>
      </c>
    </row>
    <row r="983">
      <c r="A983" s="4" t="n"/>
      <c r="H983" s="8" t="n"/>
      <c r="J983" s="9" t="n"/>
      <c r="K983" s="8">
        <f>IF(I983="EUR", H983, IF(AND(H983&lt;&gt;"", J983&lt;&gt;""), H983*J983, ""))</f>
        <v/>
      </c>
      <c r="N983">
        <f>IFERROR(XLOOKUP(B983, Portfolio[ID Kaizen], Portfolio[Département], ""), "")</f>
        <v/>
      </c>
    </row>
    <row r="984">
      <c r="A984" s="4" t="n"/>
      <c r="H984" s="8" t="n"/>
      <c r="J984" s="9" t="n"/>
      <c r="K984" s="8">
        <f>IF(I984="EUR", H984, IF(AND(H984&lt;&gt;"", J984&lt;&gt;""), H984*J984, ""))</f>
        <v/>
      </c>
      <c r="N984">
        <f>IFERROR(XLOOKUP(B984, Portfolio[ID Kaizen], Portfolio[Département], ""), "")</f>
        <v/>
      </c>
    </row>
    <row r="985">
      <c r="A985" s="4" t="n"/>
      <c r="H985" s="8" t="n"/>
      <c r="J985" s="9" t="n"/>
      <c r="K985" s="8">
        <f>IF(I985="EUR", H985, IF(AND(H985&lt;&gt;"", J985&lt;&gt;""), H985*J985, ""))</f>
        <v/>
      </c>
      <c r="N985">
        <f>IFERROR(XLOOKUP(B985, Portfolio[ID Kaizen], Portfolio[Département], ""), "")</f>
        <v/>
      </c>
    </row>
    <row r="986">
      <c r="A986" s="4" t="n"/>
      <c r="H986" s="8" t="n"/>
      <c r="J986" s="9" t="n"/>
      <c r="K986" s="8">
        <f>IF(I986="EUR", H986, IF(AND(H986&lt;&gt;"", J986&lt;&gt;""), H986*J986, ""))</f>
        <v/>
      </c>
      <c r="N986">
        <f>IFERROR(XLOOKUP(B986, Portfolio[ID Kaizen], Portfolio[Département], ""), "")</f>
        <v/>
      </c>
    </row>
    <row r="987">
      <c r="A987" s="4" t="n"/>
      <c r="H987" s="8" t="n"/>
      <c r="J987" s="9" t="n"/>
      <c r="K987" s="8">
        <f>IF(I987="EUR", H987, IF(AND(H987&lt;&gt;"", J987&lt;&gt;""), H987*J987, ""))</f>
        <v/>
      </c>
      <c r="N987">
        <f>IFERROR(XLOOKUP(B987, Portfolio[ID Kaizen], Portfolio[Département], ""), "")</f>
        <v/>
      </c>
    </row>
    <row r="988">
      <c r="A988" s="4" t="n"/>
      <c r="H988" s="8" t="n"/>
      <c r="J988" s="9" t="n"/>
      <c r="K988" s="8">
        <f>IF(I988="EUR", H988, IF(AND(H988&lt;&gt;"", J988&lt;&gt;""), H988*J988, ""))</f>
        <v/>
      </c>
      <c r="N988">
        <f>IFERROR(XLOOKUP(B988, Portfolio[ID Kaizen], Portfolio[Département], ""), "")</f>
        <v/>
      </c>
    </row>
    <row r="989">
      <c r="A989" s="4" t="n"/>
      <c r="H989" s="8" t="n"/>
      <c r="J989" s="9" t="n"/>
      <c r="K989" s="8">
        <f>IF(I989="EUR", H989, IF(AND(H989&lt;&gt;"", J989&lt;&gt;""), H989*J989, ""))</f>
        <v/>
      </c>
      <c r="N989">
        <f>IFERROR(XLOOKUP(B989, Portfolio[ID Kaizen], Portfolio[Département], ""), "")</f>
        <v/>
      </c>
    </row>
    <row r="990">
      <c r="A990" s="4" t="n"/>
      <c r="H990" s="8" t="n"/>
      <c r="J990" s="9" t="n"/>
      <c r="K990" s="8">
        <f>IF(I990="EUR", H990, IF(AND(H990&lt;&gt;"", J990&lt;&gt;""), H990*J990, ""))</f>
        <v/>
      </c>
      <c r="N990">
        <f>IFERROR(XLOOKUP(B990, Portfolio[ID Kaizen], Portfolio[Département], ""), "")</f>
        <v/>
      </c>
    </row>
    <row r="991">
      <c r="A991" s="4" t="n"/>
      <c r="H991" s="8" t="n"/>
      <c r="J991" s="9" t="n"/>
      <c r="K991" s="8">
        <f>IF(I991="EUR", H991, IF(AND(H991&lt;&gt;"", J991&lt;&gt;""), H991*J991, ""))</f>
        <v/>
      </c>
      <c r="N991">
        <f>IFERROR(XLOOKUP(B991, Portfolio[ID Kaizen], Portfolio[Département], ""), "")</f>
        <v/>
      </c>
    </row>
    <row r="992">
      <c r="A992" s="4" t="n"/>
      <c r="H992" s="8" t="n"/>
      <c r="J992" s="9" t="n"/>
      <c r="K992" s="8">
        <f>IF(I992="EUR", H992, IF(AND(H992&lt;&gt;"", J992&lt;&gt;""), H992*J992, ""))</f>
        <v/>
      </c>
      <c r="N992">
        <f>IFERROR(XLOOKUP(B992, Portfolio[ID Kaizen], Portfolio[Département], ""), "")</f>
        <v/>
      </c>
    </row>
    <row r="993">
      <c r="A993" s="4" t="n"/>
      <c r="H993" s="8" t="n"/>
      <c r="J993" s="9" t="n"/>
      <c r="K993" s="8">
        <f>IF(I993="EUR", H993, IF(AND(H993&lt;&gt;"", J993&lt;&gt;""), H993*J993, ""))</f>
        <v/>
      </c>
      <c r="N993">
        <f>IFERROR(XLOOKUP(B993, Portfolio[ID Kaizen], Portfolio[Département], ""), "")</f>
        <v/>
      </c>
    </row>
    <row r="994">
      <c r="A994" s="4" t="n"/>
      <c r="H994" s="8" t="n"/>
      <c r="J994" s="9" t="n"/>
      <c r="K994" s="8">
        <f>IF(I994="EUR", H994, IF(AND(H994&lt;&gt;"", J994&lt;&gt;""), H994*J994, ""))</f>
        <v/>
      </c>
      <c r="N994">
        <f>IFERROR(XLOOKUP(B994, Portfolio[ID Kaizen], Portfolio[Département], ""), "")</f>
        <v/>
      </c>
    </row>
    <row r="995">
      <c r="A995" s="4" t="n"/>
      <c r="H995" s="8" t="n"/>
      <c r="J995" s="9" t="n"/>
      <c r="K995" s="8">
        <f>IF(I995="EUR", H995, IF(AND(H995&lt;&gt;"", J995&lt;&gt;""), H995*J995, ""))</f>
        <v/>
      </c>
      <c r="N995">
        <f>IFERROR(XLOOKUP(B995, Portfolio[ID Kaizen], Portfolio[Département], ""), "")</f>
        <v/>
      </c>
    </row>
    <row r="996">
      <c r="A996" s="4" t="n"/>
      <c r="H996" s="8" t="n"/>
      <c r="J996" s="9" t="n"/>
      <c r="K996" s="8">
        <f>IF(I996="EUR", H996, IF(AND(H996&lt;&gt;"", J996&lt;&gt;""), H996*J996, ""))</f>
        <v/>
      </c>
      <c r="N996">
        <f>IFERROR(XLOOKUP(B996, Portfolio[ID Kaizen], Portfolio[Département], ""), "")</f>
        <v/>
      </c>
    </row>
    <row r="997">
      <c r="A997" s="4" t="n"/>
      <c r="H997" s="8" t="n"/>
      <c r="J997" s="9" t="n"/>
      <c r="K997" s="8">
        <f>IF(I997="EUR", H997, IF(AND(H997&lt;&gt;"", J997&lt;&gt;""), H997*J997, ""))</f>
        <v/>
      </c>
      <c r="N997">
        <f>IFERROR(XLOOKUP(B997, Portfolio[ID Kaizen], Portfolio[Département], ""), "")</f>
        <v/>
      </c>
    </row>
    <row r="998">
      <c r="A998" s="4" t="n"/>
      <c r="H998" s="8" t="n"/>
      <c r="J998" s="9" t="n"/>
      <c r="K998" s="8">
        <f>IF(I998="EUR", H998, IF(AND(H998&lt;&gt;"", J998&lt;&gt;""), H998*J998, ""))</f>
        <v/>
      </c>
      <c r="N998">
        <f>IFERROR(XLOOKUP(B998, Portfolio[ID Kaizen], Portfolio[Département], ""), "")</f>
        <v/>
      </c>
    </row>
    <row r="999">
      <c r="A999" s="4" t="n"/>
      <c r="H999" s="8" t="n"/>
      <c r="J999" s="9" t="n"/>
      <c r="K999" s="8">
        <f>IF(I999="EUR", H999, IF(AND(H999&lt;&gt;"", J999&lt;&gt;""), H999*J999, ""))</f>
        <v/>
      </c>
      <c r="N999">
        <f>IFERROR(XLOOKUP(B999, Portfolio[ID Kaizen], Portfolio[Département], ""), "")</f>
        <v/>
      </c>
    </row>
    <row r="1000">
      <c r="A1000" s="4" t="n"/>
      <c r="H1000" s="8" t="n"/>
      <c r="J1000" s="9" t="n"/>
      <c r="K1000" s="8">
        <f>IF(I1000="EUR", H1000, IF(AND(H1000&lt;&gt;"", J1000&lt;&gt;""), H1000*J1000, ""))</f>
        <v/>
      </c>
      <c r="N1000">
        <f>IFERROR(XLOOKUP(B1000, Portfolio[ID Kaizen], Portfolio[Département], ""), "")</f>
        <v/>
      </c>
    </row>
    <row r="1001">
      <c r="A1001" s="4" t="n"/>
      <c r="H1001" s="8" t="n"/>
      <c r="J1001" s="9" t="n"/>
      <c r="K1001" s="8">
        <f>IF(I1001="EUR", H1001, IF(AND(H1001&lt;&gt;"", J1001&lt;&gt;""), H1001*J1001, ""))</f>
        <v/>
      </c>
      <c r="N1001">
        <f>IFERROR(XLOOKUP(B1001, Portfolio[ID Kaizen], Portfolio[Département], ""), "")</f>
        <v/>
      </c>
    </row>
    <row r="1002">
      <c r="A1002" s="4" t="n"/>
      <c r="H1002" s="8" t="n"/>
      <c r="J1002" s="9" t="n"/>
      <c r="K1002" s="8">
        <f>IF(I1002="EUR", H1002, IF(AND(H1002&lt;&gt;"", J1002&lt;&gt;""), H1002*J1002, ""))</f>
        <v/>
      </c>
      <c r="N1002">
        <f>IFERROR(XLOOKUP(B1002, Portfolio[ID Kaizen], Portfolio[Département], ""), "")</f>
        <v/>
      </c>
    </row>
  </sheetData>
  <mergeCells count="1">
    <mergeCell ref="A1:O1"/>
  </mergeCells>
  <dataValidations count="3">
    <dataValidation sqref="C3:C1002" showErrorMessage="1" showInputMessage="1" allowBlank="1" type="list">
      <formula1>='Paramètres'!$A$2:$A$3</formula1>
    </dataValidation>
    <dataValidation sqref="L3:L1002" showErrorMessage="1" showInputMessage="1" allowBlank="1" type="list">
      <formula1>='Paramètres'!$B$2:$B$4</formula1>
    </dataValidation>
    <dataValidation sqref="D3:D1002" showErrorMessage="1" showInputMessage="1" allowBlank="1" type="list">
      <formula1>='Paramètres'!$F$2:$F$10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L26"/>
  <sheetViews>
    <sheetView workbookViewId="0">
      <selection activeCell="A1" sqref="A1"/>
    </sheetView>
  </sheetViews>
  <sheetFormatPr baseColWidth="8" defaultRowHeight="15"/>
  <cols>
    <col width="24" customWidth="1" min="1" max="1"/>
    <col width="20" customWidth="1" min="2" max="2"/>
    <col width="20" customWidth="1" min="3" max="3"/>
    <col width="18" customWidth="1" min="4" max="4"/>
    <col width="18" customWidth="1" min="5" max="5"/>
    <col width="18" customWidth="1" min="6" max="6"/>
    <col width="18" customWidth="1" min="7" max="7"/>
    <col width="18" customWidth="1" min="8" max="8"/>
    <col width="18" customWidth="1" min="9" max="9"/>
    <col width="18" customWidth="1" min="10" max="10"/>
    <col width="18" customWidth="1" min="11" max="11"/>
    <col width="18" customWidth="1" min="12" max="12"/>
  </cols>
  <sheetData>
    <row r="1" ht="30" customHeight="1">
      <c r="A1" s="1" t="inlineStr">
        <is>
          <t>Dashboard CAPEX/OPEX — Kaizen</t>
        </is>
      </c>
    </row>
    <row r="3">
      <c r="A3" s="10" t="inlineStr">
        <is>
          <t>Budget CAPEX (Portfolio)</t>
        </is>
      </c>
      <c r="B3" s="5">
        <f>SUM(Portfolio[Budget CAPEX €])</f>
        <v/>
      </c>
      <c r="D3" t="inlineStr">
        <is>
          <t>Type</t>
        </is>
      </c>
      <c r="E3" t="inlineStr">
        <is>
          <t>Budget</t>
        </is>
      </c>
      <c r="F3" t="inlineStr">
        <is>
          <t>Engagé</t>
        </is>
      </c>
      <c r="G3" t="inlineStr">
        <is>
          <t>Payé</t>
        </is>
      </c>
      <c r="I3" t="inlineStr">
        <is>
          <t>Année</t>
        </is>
      </c>
      <c r="J3" t="n">
        <v>2025</v>
      </c>
    </row>
    <row r="4">
      <c r="A4" s="10" t="inlineStr">
        <is>
          <t>Budget OPEX (Portfolio)</t>
        </is>
      </c>
      <c r="B4" s="5">
        <f>SUM(Portfolio[Budget OPEX €])</f>
        <v/>
      </c>
      <c r="D4" t="inlineStr">
        <is>
          <t>CAPEX</t>
        </is>
      </c>
      <c r="E4" s="5">
        <f>SUM(Portfolio[Budget CAPEX €])</f>
        <v/>
      </c>
      <c r="F4" s="5">
        <f>SUM(Portfolio[Engagé CAPEX €])</f>
        <v/>
      </c>
      <c r="G4" s="5">
        <f>SUM(Portfolio[Payé CAPEX €])</f>
        <v/>
      </c>
      <c r="I4" t="inlineStr">
        <is>
          <t>Mois</t>
        </is>
      </c>
      <c r="J4" t="inlineStr">
        <is>
          <t>Total payé (EUR)</t>
        </is>
      </c>
    </row>
    <row r="5">
      <c r="A5" s="10" t="inlineStr">
        <is>
          <t>Total budget</t>
        </is>
      </c>
      <c r="B5" s="5">
        <f>SUM(Portfolio[Budget total €])</f>
        <v/>
      </c>
      <c r="D5" t="inlineStr">
        <is>
          <t>OPEX</t>
        </is>
      </c>
      <c r="E5" s="5">
        <f>SUM(Portfolio[Budget OPEX €])</f>
        <v/>
      </c>
      <c r="F5" s="5">
        <f>SUM(Portfolio[Engagé OPEX €])</f>
        <v/>
      </c>
      <c r="G5" s="5">
        <f>SUM(Portfolio[Payé OPEX €])</f>
        <v/>
      </c>
      <c r="I5" t="n">
        <v>1</v>
      </c>
      <c r="J5" s="11">
        <f>SUMIFS(Dépenses!$K:$K,Dépenses!$L:$L,"Payé",Dépenses!$A:$A,"&gt;="&amp;DATE($J$3,1,1),Dépenses!$A:$A,"&lt;"&amp;EDATE(DATE($J$3,1,1),1))</f>
        <v/>
      </c>
    </row>
    <row r="6">
      <c r="A6" s="10" t="inlineStr">
        <is>
          <t>Total engagé</t>
        </is>
      </c>
      <c r="B6" s="5">
        <f>SUM(Portfolio[Total engagé €])</f>
        <v/>
      </c>
      <c r="I6" t="n">
        <v>2</v>
      </c>
      <c r="J6" s="11">
        <f>SUMIFS(Dépenses!$K:$K,Dépenses!$L:$L,"Payé",Dépenses!$A:$A,"&gt;="&amp;DATE($J$3,2,1),Dépenses!$A:$A,"&lt;"&amp;EDATE(DATE($J$3,2,1),1))</f>
        <v/>
      </c>
    </row>
    <row r="7">
      <c r="A7" s="10" t="inlineStr">
        <is>
          <t>Total payé</t>
        </is>
      </c>
      <c r="B7" s="5">
        <f>SUM(Portfolio[Total payé €])</f>
        <v/>
      </c>
      <c r="I7" t="n">
        <v>3</v>
      </c>
      <c r="J7" s="11">
        <f>SUMIFS(Dépenses!$K:$K,Dépenses!$L:$L,"Payé",Dépenses!$A:$A,"&gt;="&amp;DATE($J$3,3,1),Dépenses!$A:$A,"&lt;"&amp;EDATE(DATE($J$3,3,1),1))</f>
        <v/>
      </c>
    </row>
    <row r="8">
      <c r="A8" s="10" t="inlineStr">
        <is>
          <t>Écart engagé - budget</t>
        </is>
      </c>
      <c r="B8" s="5">
        <f>SUM(Portfolio[Écart (engagé - budget) €])</f>
        <v/>
      </c>
      <c r="I8" t="n">
        <v>4</v>
      </c>
      <c r="J8" s="11">
        <f>SUMIFS(Dépenses!$K:$K,Dépenses!$L:$L,"Payé",Dépenses!$A:$A,"&gt;="&amp;DATE($J$3,4,1),Dépenses!$A:$A,"&lt;"&amp;EDATE(DATE($J$3,4,1),1))</f>
        <v/>
      </c>
    </row>
    <row r="9">
      <c r="A9" s="10" t="inlineStr">
        <is>
          <t>% consommé global</t>
        </is>
      </c>
      <c r="B9" s="6">
        <f>IF(B5&gt;0, B6/B5,"")</f>
        <v/>
      </c>
      <c r="I9" t="n">
        <v>5</v>
      </c>
      <c r="J9" s="11">
        <f>SUMIFS(Dépenses!$K:$K,Dépenses!$L:$L,"Payé",Dépenses!$A:$A,"&gt;="&amp;DATE($J$3,5,1),Dépenses!$A:$A,"&lt;"&amp;EDATE(DATE($J$3,5,1),1))</f>
        <v/>
      </c>
    </row>
    <row r="10">
      <c r="I10" t="n">
        <v>6</v>
      </c>
      <c r="J10" s="11">
        <f>SUMIFS(Dépenses!$K:$K,Dépenses!$L:$L,"Payé",Dépenses!$A:$A,"&gt;="&amp;DATE($J$3,6,1),Dépenses!$A:$A,"&lt;"&amp;EDATE(DATE($J$3,6,1),1))</f>
        <v/>
      </c>
    </row>
    <row r="11">
      <c r="I11" t="n">
        <v>7</v>
      </c>
      <c r="J11" s="11">
        <f>SUMIFS(Dépenses!$K:$K,Dépenses!$L:$L,"Payé",Dépenses!$A:$A,"&gt;="&amp;DATE($J$3,7,1),Dépenses!$A:$A,"&lt;"&amp;EDATE(DATE($J$3,7,1),1))</f>
        <v/>
      </c>
    </row>
    <row r="12">
      <c r="I12" t="n">
        <v>8</v>
      </c>
      <c r="J12" s="11">
        <f>SUMIFS(Dépenses!$K:$K,Dépenses!$L:$L,"Payé",Dépenses!$A:$A,"&gt;="&amp;DATE($J$3,8,1),Dépenses!$A:$A,"&lt;"&amp;EDATE(DATE($J$3,8,1),1))</f>
        <v/>
      </c>
    </row>
    <row r="13">
      <c r="I13" t="n">
        <v>9</v>
      </c>
      <c r="J13" s="11">
        <f>SUMIFS(Dépenses!$K:$K,Dépenses!$L:$L,"Payé",Dépenses!$A:$A,"&gt;="&amp;DATE($J$3,9,1),Dépenses!$A:$A,"&lt;"&amp;EDATE(DATE($J$3,9,1),1))</f>
        <v/>
      </c>
    </row>
    <row r="14">
      <c r="I14" t="n">
        <v>10</v>
      </c>
      <c r="J14" s="11">
        <f>SUMIFS(Dépenses!$K:$K,Dépenses!$L:$L,"Payé",Dépenses!$A:$A,"&gt;="&amp;DATE($J$3,10,1),Dépenses!$A:$A,"&lt;"&amp;EDATE(DATE($J$3,10,1),1))</f>
        <v/>
      </c>
    </row>
    <row r="15">
      <c r="I15" t="n">
        <v>11</v>
      </c>
      <c r="J15" s="11">
        <f>SUMIFS(Dépenses!$K:$K,Dépenses!$L:$L,"Payé",Dépenses!$A:$A,"&gt;="&amp;DATE($J$3,11,1),Dépenses!$A:$A,"&lt;"&amp;EDATE(DATE($J$3,11,1),1))</f>
        <v/>
      </c>
    </row>
    <row r="16">
      <c r="I16" t="n">
        <v>12</v>
      </c>
      <c r="J16" s="11">
        <f>SUMIFS(Dépenses!$K:$K,Dépenses!$L:$L,"Payé",Dépenses!$A:$A,"&gt;="&amp;DATE($J$3,12,1),Dépenses!$A:$A,"&lt;"&amp;EDATE(DATE($J$3,12,1),1))</f>
        <v/>
      </c>
    </row>
    <row r="18">
      <c r="I18" t="inlineStr">
        <is>
          <t>Département</t>
        </is>
      </c>
      <c r="J18" t="inlineStr">
        <is>
          <t>Payé (EUR)</t>
        </is>
      </c>
    </row>
    <row r="19">
      <c r="I19" t="inlineStr">
        <is>
          <t>Production</t>
        </is>
      </c>
      <c r="J19" s="11">
        <f>SUMIFS(Dépenses!$K:$K, Dépenses!$N:$N, "Production", Dépenses!$L:$L, "Payé")</f>
        <v/>
      </c>
    </row>
    <row r="20">
      <c r="A20" s="10" t="inlineStr">
        <is>
          <t>Top 5 écarts (positifs) — Projets</t>
        </is>
      </c>
      <c r="I20" t="inlineStr">
        <is>
          <t>Maintenance</t>
        </is>
      </c>
      <c r="J20" s="11">
        <f>SUMIFS(Dépenses!$K:$K, Dépenses!$N:$N, "Maintenance", Dépenses!$L:$L, "Payé")</f>
        <v/>
      </c>
    </row>
    <row r="21">
      <c r="A21" s="12" t="inlineStr">
        <is>
          <t>ID</t>
        </is>
      </c>
      <c r="B21" s="12" t="inlineStr">
        <is>
          <t>Titre</t>
        </is>
      </c>
      <c r="C21" s="12" t="inlineStr">
        <is>
          <t>Écart €</t>
        </is>
      </c>
      <c r="D21" s="12" t="inlineStr">
        <is>
          <t>% consommé</t>
        </is>
      </c>
      <c r="I21" t="inlineStr">
        <is>
          <t>Qualité</t>
        </is>
      </c>
      <c r="J21" s="11">
        <f>SUMIFS(Dépenses!$K:$K, Dépenses!$N:$N, "Qualité", Dépenses!$L:$L, "Payé")</f>
        <v/>
      </c>
    </row>
    <row r="22">
      <c r="A22">
        <f>TAKE(SORTBY(FILTER(CHOOSEROWS(HSTACK(Portfolio[ID Kaizen],Portfolio[Titre],Portfolio[Écart (engagé - budget) €],Portfolio[% consommé (engagé/budget)]),SEQUENCE(ROWS(Portfolio[ID Kaizen]))),Portfolio[Écart (engagé - budget) €]&gt;0),Portfolio[Écart (engagé - budget) €],-1),5)</f>
        <v/>
      </c>
      <c r="C22" s="5" t="n"/>
      <c r="D22" s="6" t="n"/>
      <c r="I22" t="inlineStr">
        <is>
          <t>Logistique</t>
        </is>
      </c>
      <c r="J22" s="11">
        <f>SUMIFS(Dépenses!$K:$K, Dépenses!$N:$N, "Logistique", Dépenses!$L:$L, "Payé")</f>
        <v/>
      </c>
    </row>
    <row r="23">
      <c r="C23" s="5" t="n"/>
      <c r="D23" s="6" t="n"/>
      <c r="I23" t="inlineStr">
        <is>
          <t>Amélioration Continue</t>
        </is>
      </c>
      <c r="J23" s="11">
        <f>SUMIFS(Dépenses!$K:$K, Dépenses!$N:$N, "Amélioration Continue", Dépenses!$L:$L, "Payé")</f>
        <v/>
      </c>
    </row>
    <row r="24">
      <c r="C24" s="5" t="n"/>
      <c r="D24" s="6" t="n"/>
      <c r="I24" t="inlineStr">
        <is>
          <t>Méthodes</t>
        </is>
      </c>
      <c r="J24" s="11">
        <f>SUMIFS(Dépenses!$K:$K, Dépenses!$N:$N, "Méthodes", Dépenses!$L:$L, "Payé")</f>
        <v/>
      </c>
    </row>
    <row r="25">
      <c r="C25" s="5" t="n"/>
      <c r="D25" s="6" t="n"/>
      <c r="I25" t="inlineStr">
        <is>
          <t>HSE</t>
        </is>
      </c>
      <c r="J25" s="11">
        <f>SUMIFS(Dépenses!$K:$K, Dépenses!$N:$N, "HSE", Dépenses!$L:$L, "Payé")</f>
        <v/>
      </c>
    </row>
    <row r="26">
      <c r="C26" s="5" t="n"/>
      <c r="D26" s="6" t="n"/>
    </row>
  </sheetData>
  <mergeCells count="1">
    <mergeCell ref="A1:L1"/>
  </mergeCells>
  <conditionalFormatting sqref="B9">
    <cfRule type="iconSet" priority="1">
      <iconSet iconSet="3Arrows" showValue="1" percent="1" reverse="0">
        <cfvo type="percent" val="0"/>
        <cfvo type="percent" val="50"/>
        <cfvo type="percent" val="100"/>
      </iconSet>
    </cfRule>
  </conditionalFormatting>
  <conditionalFormatting sqref="B8">
    <cfRule type="colorScale" priority="2">
      <colorScale>
        <cfvo type="num" val="-1000000"/>
        <cfvo type="num" val="0"/>
        <cfvo type="num" val="1000000"/>
        <color rgb="0034D399"/>
        <color rgb="00FCD34D"/>
        <color rgb="00FCA5A5"/>
      </colorScale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sheetData>
    <row r="1">
      <c r="A1" t="inlineStr">
        <is>
          <t>TypeDepense</t>
        </is>
      </c>
      <c r="B1" t="inlineStr">
        <is>
          <t>StatutTransaction</t>
        </is>
      </c>
      <c r="C1" t="inlineStr">
        <is>
          <t>StatutProjet</t>
        </is>
      </c>
      <c r="D1" t="inlineStr">
        <is>
          <t>Etapes</t>
        </is>
      </c>
      <c r="E1" t="inlineStr">
        <is>
          <t>Departements</t>
        </is>
      </c>
      <c r="F1" t="inlineStr">
        <is>
          <t>NatureDepense</t>
        </is>
      </c>
    </row>
    <row r="2">
      <c r="A2" t="inlineStr">
        <is>
          <t>CAPEX</t>
        </is>
      </c>
      <c r="B2" t="inlineStr">
        <is>
          <t>Engagé</t>
        </is>
      </c>
      <c r="C2" t="inlineStr">
        <is>
          <t>Planifié</t>
        </is>
      </c>
      <c r="D2" t="inlineStr">
        <is>
          <t>Business case</t>
        </is>
      </c>
      <c r="E2" t="inlineStr">
        <is>
          <t>Production</t>
        </is>
      </c>
      <c r="F2" t="inlineStr">
        <is>
          <t>Matériel</t>
        </is>
      </c>
    </row>
    <row r="3">
      <c r="A3" t="inlineStr">
        <is>
          <t>OPEX</t>
        </is>
      </c>
      <c r="B3" t="inlineStr">
        <is>
          <t>Facturé</t>
        </is>
      </c>
      <c r="C3" t="inlineStr">
        <is>
          <t>Approuvé</t>
        </is>
      </c>
      <c r="D3" t="inlineStr">
        <is>
          <t>Commande</t>
        </is>
      </c>
      <c r="E3" t="inlineStr">
        <is>
          <t>Maintenance</t>
        </is>
      </c>
      <c r="F3" t="inlineStr">
        <is>
          <t>Service</t>
        </is>
      </c>
    </row>
    <row r="4">
      <c r="B4" t="inlineStr">
        <is>
          <t>Payé</t>
        </is>
      </c>
      <c r="C4" t="inlineStr">
        <is>
          <t>En cours</t>
        </is>
      </c>
      <c r="D4" t="inlineStr">
        <is>
          <t>Réception</t>
        </is>
      </c>
      <c r="E4" t="inlineStr">
        <is>
          <t>Qualité</t>
        </is>
      </c>
      <c r="F4" t="inlineStr">
        <is>
          <t>Formation</t>
        </is>
      </c>
    </row>
    <row r="5">
      <c r="C5" t="inlineStr">
        <is>
          <t>Clôturé</t>
        </is>
      </c>
      <c r="D5" t="inlineStr">
        <is>
          <t>Mise en service</t>
        </is>
      </c>
      <c r="E5" t="inlineStr">
        <is>
          <t>Logistique</t>
        </is>
      </c>
      <c r="F5" t="inlineStr">
        <is>
          <t>Transport</t>
        </is>
      </c>
    </row>
    <row r="6">
      <c r="C6" t="inlineStr">
        <is>
          <t>Annulé</t>
        </is>
      </c>
      <c r="E6" t="inlineStr">
        <is>
          <t>Amélioration Continue</t>
        </is>
      </c>
      <c r="F6" t="inlineStr">
        <is>
          <t>IT</t>
        </is>
      </c>
    </row>
    <row r="7">
      <c r="E7" t="inlineStr">
        <is>
          <t>Méthodes</t>
        </is>
      </c>
      <c r="F7" t="inlineStr">
        <is>
          <t>Outils</t>
        </is>
      </c>
    </row>
    <row r="8">
      <c r="E8" t="inlineStr">
        <is>
          <t>HSE</t>
        </is>
      </c>
      <c r="F8" t="inlineStr">
        <is>
          <t>Énergie</t>
        </is>
      </c>
    </row>
    <row r="9">
      <c r="F9" t="inlineStr">
        <is>
          <t>Qualité</t>
        </is>
      </c>
    </row>
    <row r="10">
      <c r="F10" t="inlineStr">
        <is>
          <t>Maintenance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2025-09-05T15:06:41Z</dcterms:created>
  <dcterms:modified xmlns:dcterms="http://purl.org/dc/terms/" xmlns:xsi="http://www.w3.org/2001/XMLSchema-instance" xsi:type="dcterms:W3CDTF">2025-09-05T15:06:41Z</dcterms:modified>
</cp:coreProperties>
</file>