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🧭 Guide" sheetId="1" r:id="rId1"/>
    <sheet name="📈 Indices" sheetId="2" r:id="rId2"/>
    <sheet name="⚙️ Paramètres" sheetId="3" r:id="rId3"/>
    <sheet name="📊 Révision_Mensuelle" sheetId="4" r:id="rId4"/>
    <sheet name="📉 Simulation" sheetId="5" r:id="rId5"/>
    <sheet name="📊 Dashboard" sheetId="6" r:id="rId6"/>
  </sheets>
  <calcPr calcId="124519" fullCalcOnLoad="1"/>
</workbook>
</file>

<file path=xl/sharedStrings.xml><?xml version="1.0" encoding="utf-8"?>
<sst xmlns="http://schemas.openxmlformats.org/spreadsheetml/2006/main" count="85" uniqueCount="72">
  <si>
    <t>Simulateur – Révision de prix (Marchés publics – FR)</t>
  </si>
  <si>
    <t>Objet</t>
  </si>
  <si>
    <t>Ce classeur calcule la révision mensuelle du prix d’un marché public selon une formule du type :
P(t) = P0 × [ a + Σ b_i × (I_i(t) / I_i0) ]
• a : part fixe (non révisée)
• b_i : poids de chaque indice (Σ b_i ≤ 1)
• I_i(t) : valeur de l’indice au mois t
• I_i0 : valeur de l’indice au mois de base</t>
  </si>
  <si>
    <t>Mode d’emploi (rapide)</t>
  </si>
  <si>
    <t>1) Allez dans l’onglet « ⚙️ Paramètres » : saisissez P0, choisissez jusqu’à 4 indices, attribuez les poids b_i et indiquez les mois de base (I0).</t>
  </si>
  <si>
    <t>2) Dans « 📈 Indices », remplacez les séries d’exemple par vos valeurs officielles (même nomenclature, un mois par ligne).</t>
  </si>
  <si>
    <t xml:space="preserve">3) Revenez à « ⚙️ Paramètres » et sélectionnez le « Mois de révision ». Le prix révisé s’affiche et le suivi complet est visible dans « 📊 Révision_Mensuelle ». </t>
  </si>
  <si>
    <t>4) Utilisez « 📉 Simulation » pour tester des hausses/baisse % sur chaque indice.</t>
  </si>
  <si>
    <t>Bonnes pratiques</t>
  </si>
  <si>
    <t>• Vérifiez que la formulation choisie reflète fidèlement la clause de révision de votre marché (indices, pondérations, périodes de référence, plafonds/planche…).
• Utilisez des mois (1er du mois) pour les dates base et de révision afin d’assurer la correspondance dans les séries.</t>
  </si>
  <si>
    <t>Liste d’indices (à titre indicatif)</t>
  </si>
  <si>
    <t>Code</t>
  </si>
  <si>
    <t>Nom (indicatif)</t>
  </si>
  <si>
    <t>Source (indicative)</t>
  </si>
  <si>
    <t>Remarques</t>
  </si>
  <si>
    <t>BT01</t>
  </si>
  <si>
    <t>Indice BT01 (Bâtiment)</t>
  </si>
  <si>
    <t>INSEE</t>
  </si>
  <si>
    <t>Remplacez/complétez selon votre clause</t>
  </si>
  <si>
    <t>TP09</t>
  </si>
  <si>
    <t>Indice TP09 (Travaux publics)</t>
  </si>
  <si>
    <t>ICHTrev-TS</t>
  </si>
  <si>
    <t>ICHTrev-TS (Coût du travail)</t>
  </si>
  <si>
    <t>DARES/INSEE</t>
  </si>
  <si>
    <t>SYNTEC</t>
  </si>
  <si>
    <t>Indice SYNTEC (Services ingénierie/numérique)</t>
  </si>
  <si>
    <t>Fédération Syntec</t>
  </si>
  <si>
    <t>IPC</t>
  </si>
  <si>
    <t>Indice des Prix à la Consommation (IPC)</t>
  </si>
  <si>
    <t>Séries mensuelles — collez ici les valeurs officielles (un mois/ligne)</t>
  </si>
  <si>
    <t>Mois</t>
  </si>
  <si>
    <t>Paramètres généraux</t>
  </si>
  <si>
    <t>Intitulé du marché</t>
  </si>
  <si>
    <t>Marché — Révision des prix (exemple)</t>
  </si>
  <si>
    <t>P0 (prix initial)</t>
  </si>
  <si>
    <t>Date de notification (info)</t>
  </si>
  <si>
    <t>Mois de révision (sélection)</t>
  </si>
  <si>
    <t>Coefficients et indices (Σ b_i ≤ 1)</t>
  </si>
  <si>
    <t>#</t>
  </si>
  <si>
    <t>Indice (code)</t>
  </si>
  <si>
    <t>Poids b_i</t>
  </si>
  <si>
    <t>Date base I0</t>
  </si>
  <si>
    <t>I0</t>
  </si>
  <si>
    <t>Mois cible</t>
  </si>
  <si>
    <t>It</t>
  </si>
  <si>
    <t>Ratio It/I0</t>
  </si>
  <si>
    <t>Contribution b_i×(It/I0)</t>
  </si>
  <si>
    <t>Somme des poids Σ b_i</t>
  </si>
  <si>
    <t>Part fixe a (=1 - Σ b_i)</t>
  </si>
  <si>
    <t>Facteur F = a + Σ b_i×(It/I0)</t>
  </si>
  <si>
    <t>Prix révisé P = P0 × F</t>
  </si>
  <si>
    <t>💡 Astuce</t>
  </si>
  <si>
    <t>Utilisez le 1er jour du mois pour toutes les dates (ex. 2025-08-01).</t>
  </si>
  <si>
    <t>Suivi mensuel de la révision</t>
  </si>
  <si>
    <t>a (fixe)</t>
  </si>
  <si>
    <t>Σ b_i</t>
  </si>
  <si>
    <t>F(t)</t>
  </si>
  <si>
    <t>P(t)</t>
  </si>
  <si>
    <t>Δ vs P0 (€)</t>
  </si>
  <si>
    <t>Δ vs P0 (%)</t>
  </si>
  <si>
    <t>Simulation simple par variation % (sur I0 de chaque indice)</t>
  </si>
  <si>
    <t>Poids b_i (référence)</t>
  </si>
  <si>
    <t>Δ% vs I0 (saisie)</t>
  </si>
  <si>
    <t>It simulé (calcul)</t>
  </si>
  <si>
    <t>Contribution simulée</t>
  </si>
  <si>
    <t>Part fixe a (référence)</t>
  </si>
  <si>
    <t>Facteur F simulé = a + Σ contributions simulées</t>
  </si>
  <si>
    <t>Prix simulé = P0 × F simulé</t>
  </si>
  <si>
    <t>Tableau de bord — Révision de prix</t>
  </si>
  <si>
    <t>P0</t>
  </si>
  <si>
    <t>Dernier P(t) (dern. ligne)</t>
  </si>
  <si>
    <t>Variation vs P0 (%)</t>
  </si>
</sst>
</file>

<file path=xl/styles.xml><?xml version="1.0" encoding="utf-8"?>
<styleSheet xmlns="http://schemas.openxmlformats.org/spreadsheetml/2006/main">
  <numFmts count="4">
    <numFmt numFmtId="164" formatCode="yyyy-mm"/>
    <numFmt numFmtId="165" formatCode="0.00"/>
    <numFmt numFmtId="166" formatCode="#,##0.00 &quot;€&quot;"/>
    <numFmt numFmtId="167" formatCode="0.00%"/>
  </numFmts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1F4E7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0549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0" fillId="0" borderId="1" xfId="0" applyBorder="1"/>
    <xf numFmtId="0" fontId="4" fillId="0" borderId="0" xfId="0" applyFont="1"/>
    <xf numFmtId="164" fontId="0" fillId="0" borderId="0" xfId="0" applyNumberFormat="1"/>
    <xf numFmtId="165" fontId="0" fillId="0" borderId="1" xfId="0" applyNumberFormat="1" applyBorder="1"/>
    <xf numFmtId="0" fontId="3" fillId="0" borderId="0" xfId="0" applyFont="1"/>
    <xf numFmtId="166" fontId="0" fillId="0" borderId="0" xfId="0" applyNumberFormat="1"/>
    <xf numFmtId="167" fontId="0" fillId="0" borderId="1" xfId="0" applyNumberFormat="1" applyBorder="1"/>
    <xf numFmtId="164" fontId="0" fillId="0" borderId="1" xfId="0" applyNumberFormat="1" applyBorder="1"/>
    <xf numFmtId="167" fontId="0" fillId="0" borderId="0" xfId="0" applyNumberFormat="1"/>
    <xf numFmtId="166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Évolution mensuelle du prix révisé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Prix révisé P(t)</c:v>
          </c:tx>
          <c:marker>
            <c:symbol val="none"/>
          </c:marker>
          <c:cat>
            <c:numRef>
              <c:f>'📊 Révision_Mensuelle'!$A$4:$A$27</c:f>
              <c:numCache>
                <c:formatCode>General</c:formatCode>
                <c:ptCount val="24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  <c:pt idx="12">
                  <c:v>45658</c:v>
                </c:pt>
                <c:pt idx="13">
                  <c:v>45689</c:v>
                </c:pt>
                <c:pt idx="14">
                  <c:v>45717</c:v>
                </c:pt>
                <c:pt idx="15">
                  <c:v>45748</c:v>
                </c:pt>
                <c:pt idx="16">
                  <c:v>45778</c:v>
                </c:pt>
                <c:pt idx="17">
                  <c:v>45809</c:v>
                </c:pt>
                <c:pt idx="18">
                  <c:v>45839</c:v>
                </c:pt>
                <c:pt idx="19">
                  <c:v>45870</c:v>
                </c:pt>
                <c:pt idx="20">
                  <c:v>45901</c:v>
                </c:pt>
                <c:pt idx="21">
                  <c:v>45931</c:v>
                </c:pt>
                <c:pt idx="22">
                  <c:v>45962</c:v>
                </c:pt>
                <c:pt idx="23">
                  <c:v>45992</c:v>
                </c:pt>
              </c:numCache>
            </c:numRef>
          </c:cat>
          <c:val>
            <c:numRef>
              <c:f>'📊 Révision_Mensuelle'!$E$4:$E$27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Poids b_i par indice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Poids</c:v>
          </c:tx>
          <c:cat>
            <c:strRef>
              <c:f>'⚙️ Paramètres'!$B$9:$B$12</c:f>
              <c:strCache>
                <c:ptCount val="4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</c:strCache>
            </c:strRef>
          </c:cat>
          <c:val>
            <c:numRef>
              <c:f>'⚙️ Paramètres'!$C$9:$C$12</c:f>
              <c:numCache>
                <c:formatCode>General</c:formatCode>
                <c:ptCount val="4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0.15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3</xdr:col>
      <xdr:colOff>809625</xdr:colOff>
      <xdr:row>23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6</xdr:row>
      <xdr:rowOff>0</xdr:rowOff>
    </xdr:from>
    <xdr:to>
      <xdr:col>16</xdr:col>
      <xdr:colOff>0</xdr:colOff>
      <xdr:row>23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/>
  </sheetViews>
  <sheetFormatPr defaultRowHeight="15"/>
  <cols>
    <col min="1" max="1" width="100.7109375" customWidth="1"/>
  </cols>
  <sheetData>
    <row r="1" spans="1:1">
      <c r="A1" s="1" t="s">
        <v>0</v>
      </c>
    </row>
    <row r="3" spans="1:1">
      <c r="A3" s="2" t="s">
        <v>1</v>
      </c>
    </row>
    <row r="4" spans="1:1">
      <c r="A4" t="s">
        <v>2</v>
      </c>
    </row>
    <row r="5" spans="1:1">
      <c r="A5" s="2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s="2" t="s">
        <v>8</v>
      </c>
    </row>
    <row r="11" spans="1:1">
      <c r="A11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8"/>
  <sheetViews>
    <sheetView workbookViewId="0"/>
  </sheetViews>
  <sheetFormatPr defaultRowHeight="15"/>
  <cols>
    <col min="1" max="1" width="13.7109375" customWidth="1"/>
    <col min="2" max="2" width="16.7109375" customWidth="1"/>
    <col min="3" max="3" width="24.7109375" customWidth="1"/>
    <col min="4" max="4" width="20.7109375" customWidth="1"/>
  </cols>
  <sheetData>
    <row r="1" spans="1:6">
      <c r="A1" s="2" t="s">
        <v>10</v>
      </c>
    </row>
    <row r="2" spans="1:6">
      <c r="A2" s="3" t="s">
        <v>11</v>
      </c>
      <c r="B2" s="3" t="s">
        <v>12</v>
      </c>
      <c r="C2" s="3" t="s">
        <v>13</v>
      </c>
      <c r="D2" s="3" t="s">
        <v>14</v>
      </c>
    </row>
    <row r="3" spans="1:6">
      <c r="A3" s="4" t="s">
        <v>15</v>
      </c>
      <c r="B3" s="4" t="s">
        <v>16</v>
      </c>
      <c r="C3" s="4" t="s">
        <v>17</v>
      </c>
      <c r="D3" s="4" t="s">
        <v>18</v>
      </c>
    </row>
    <row r="4" spans="1:6">
      <c r="A4" s="4" t="s">
        <v>19</v>
      </c>
      <c r="B4" s="4" t="s">
        <v>20</v>
      </c>
      <c r="C4" s="4" t="s">
        <v>17</v>
      </c>
      <c r="D4" s="4" t="s">
        <v>18</v>
      </c>
    </row>
    <row r="5" spans="1:6">
      <c r="A5" s="4" t="s">
        <v>21</v>
      </c>
      <c r="B5" s="4" t="s">
        <v>22</v>
      </c>
      <c r="C5" s="4" t="s">
        <v>23</v>
      </c>
      <c r="D5" s="4" t="s">
        <v>18</v>
      </c>
    </row>
    <row r="6" spans="1:6">
      <c r="A6" s="4" t="s">
        <v>24</v>
      </c>
      <c r="B6" s="4" t="s">
        <v>25</v>
      </c>
      <c r="C6" s="4" t="s">
        <v>26</v>
      </c>
      <c r="D6" s="4" t="s">
        <v>18</v>
      </c>
    </row>
    <row r="7" spans="1:6">
      <c r="A7" s="5" t="s">
        <v>29</v>
      </c>
      <c r="B7" s="4" t="s">
        <v>28</v>
      </c>
      <c r="C7" s="4" t="s">
        <v>17</v>
      </c>
      <c r="D7" s="4" t="s">
        <v>18</v>
      </c>
    </row>
    <row r="8" spans="1:6">
      <c r="A8" s="3" t="s">
        <v>30</v>
      </c>
      <c r="B8" s="3" t="s">
        <v>15</v>
      </c>
      <c r="C8" s="3" t="s">
        <v>19</v>
      </c>
      <c r="D8" s="3" t="s">
        <v>21</v>
      </c>
      <c r="E8" s="3" t="s">
        <v>24</v>
      </c>
      <c r="F8" s="3" t="s">
        <v>27</v>
      </c>
    </row>
    <row r="9" spans="1:6">
      <c r="A9" s="6">
        <v>45322</v>
      </c>
      <c r="B9" s="7">
        <v>120</v>
      </c>
      <c r="C9" s="7">
        <v>115</v>
      </c>
      <c r="D9" s="7">
        <v>130</v>
      </c>
      <c r="E9" s="7">
        <v>300</v>
      </c>
      <c r="F9" s="7">
        <v>118</v>
      </c>
    </row>
    <row r="10" spans="1:6">
      <c r="A10" s="6">
        <v>45351</v>
      </c>
      <c r="B10" s="7">
        <v>120.53</v>
      </c>
      <c r="C10" s="7">
        <v>115.39</v>
      </c>
      <c r="D10" s="7">
        <v>130.22</v>
      </c>
      <c r="E10" s="7">
        <v>301.05</v>
      </c>
      <c r="F10" s="7">
        <v>118.18</v>
      </c>
    </row>
    <row r="11" spans="1:6">
      <c r="A11" s="6">
        <v>45382</v>
      </c>
      <c r="B11" s="7">
        <v>120.83</v>
      </c>
      <c r="C11" s="7">
        <v>115.77</v>
      </c>
      <c r="D11" s="7">
        <v>130.63</v>
      </c>
      <c r="E11" s="7">
        <v>301.39</v>
      </c>
      <c r="F11" s="7">
        <v>118.43</v>
      </c>
    </row>
    <row r="12" spans="1:6">
      <c r="A12" s="6">
        <v>45412</v>
      </c>
      <c r="B12" s="7">
        <v>121.45</v>
      </c>
      <c r="C12" s="7">
        <v>116.05</v>
      </c>
      <c r="D12" s="7">
        <v>131.05</v>
      </c>
      <c r="E12" s="7">
        <v>302.28</v>
      </c>
      <c r="F12" s="7">
        <v>118.76</v>
      </c>
    </row>
    <row r="13" spans="1:6">
      <c r="A13" s="6">
        <v>45443</v>
      </c>
      <c r="B13" s="7">
        <v>122.11</v>
      </c>
      <c r="C13" s="7">
        <v>116.67</v>
      </c>
      <c r="D13" s="7">
        <v>131.45</v>
      </c>
      <c r="E13" s="7">
        <v>302.38</v>
      </c>
      <c r="F13" s="7">
        <v>118.95</v>
      </c>
    </row>
    <row r="14" spans="1:6">
      <c r="A14" s="6">
        <v>45473</v>
      </c>
      <c r="B14" s="7">
        <v>122.24</v>
      </c>
      <c r="C14" s="7">
        <v>117.05</v>
      </c>
      <c r="D14" s="7">
        <v>131.69</v>
      </c>
      <c r="E14" s="7">
        <v>302.88</v>
      </c>
      <c r="F14" s="7">
        <v>119.26</v>
      </c>
    </row>
    <row r="15" spans="1:6">
      <c r="A15" s="6">
        <v>45504</v>
      </c>
      <c r="B15" s="7">
        <v>122.49</v>
      </c>
      <c r="C15" s="7">
        <v>117.39</v>
      </c>
      <c r="D15" s="7">
        <v>132.05</v>
      </c>
      <c r="E15" s="7">
        <v>303.54</v>
      </c>
      <c r="F15" s="7">
        <v>119.4</v>
      </c>
    </row>
    <row r="16" spans="1:6">
      <c r="A16" s="6">
        <v>45535</v>
      </c>
      <c r="B16" s="7">
        <v>123</v>
      </c>
      <c r="C16" s="7">
        <v>117.74</v>
      </c>
      <c r="D16" s="7">
        <v>132.4</v>
      </c>
      <c r="E16" s="7">
        <v>304.32</v>
      </c>
      <c r="F16" s="7">
        <v>119.59</v>
      </c>
    </row>
    <row r="17" spans="1:6">
      <c r="A17" s="6">
        <v>45565</v>
      </c>
      <c r="B17" s="7">
        <v>123.43</v>
      </c>
      <c r="C17" s="7">
        <v>118.24</v>
      </c>
      <c r="D17" s="7">
        <v>132.76</v>
      </c>
      <c r="E17" s="7">
        <v>305.15</v>
      </c>
      <c r="F17" s="7">
        <v>119.77</v>
      </c>
    </row>
    <row r="18" spans="1:6">
      <c r="A18" s="6">
        <v>45596</v>
      </c>
      <c r="B18" s="7">
        <v>123.92</v>
      </c>
      <c r="C18" s="7">
        <v>118.72</v>
      </c>
      <c r="D18" s="7">
        <v>133.2</v>
      </c>
      <c r="E18" s="7">
        <v>306</v>
      </c>
      <c r="F18" s="7">
        <v>119.84</v>
      </c>
    </row>
    <row r="19" spans="1:6">
      <c r="A19" s="6">
        <v>45626</v>
      </c>
      <c r="B19" s="7">
        <v>124.26</v>
      </c>
      <c r="C19" s="7">
        <v>119.21</v>
      </c>
      <c r="D19" s="7">
        <v>133.57</v>
      </c>
      <c r="E19" s="7">
        <v>306.51</v>
      </c>
      <c r="F19" s="7">
        <v>120.15</v>
      </c>
    </row>
    <row r="20" spans="1:6">
      <c r="A20" s="6">
        <v>45657</v>
      </c>
      <c r="B20" s="7">
        <v>124.92</v>
      </c>
      <c r="C20" s="7">
        <v>119.7</v>
      </c>
      <c r="D20" s="7">
        <v>133.99</v>
      </c>
      <c r="E20" s="7">
        <v>306.98</v>
      </c>
      <c r="F20" s="7">
        <v>120.32</v>
      </c>
    </row>
    <row r="21" spans="1:6">
      <c r="A21" s="6">
        <v>45688</v>
      </c>
      <c r="B21" s="7">
        <v>125.57</v>
      </c>
      <c r="C21" s="7">
        <v>120.51</v>
      </c>
      <c r="D21" s="7">
        <v>134.34</v>
      </c>
      <c r="E21" s="7">
        <v>307.86</v>
      </c>
      <c r="F21" s="7">
        <v>120.56</v>
      </c>
    </row>
    <row r="22" spans="1:6">
      <c r="A22" s="6">
        <v>45716</v>
      </c>
      <c r="B22" s="7">
        <v>126.08</v>
      </c>
      <c r="C22" s="7">
        <v>120.86</v>
      </c>
      <c r="D22" s="7">
        <v>134.71</v>
      </c>
      <c r="E22" s="7">
        <v>308.41</v>
      </c>
      <c r="F22" s="7">
        <v>120.87</v>
      </c>
    </row>
    <row r="23" spans="1:6">
      <c r="A23" s="6">
        <v>45747</v>
      </c>
      <c r="B23" s="7">
        <v>126.8</v>
      </c>
      <c r="C23" s="7">
        <v>121.19</v>
      </c>
      <c r="D23" s="7">
        <v>135.13</v>
      </c>
      <c r="E23" s="7">
        <v>308.64</v>
      </c>
      <c r="F23" s="7">
        <v>121.18</v>
      </c>
    </row>
    <row r="24" spans="1:6">
      <c r="A24" s="6">
        <v>45777</v>
      </c>
      <c r="B24" s="7">
        <v>127.4</v>
      </c>
      <c r="C24" s="7">
        <v>121.46</v>
      </c>
      <c r="D24" s="7">
        <v>135.27</v>
      </c>
      <c r="E24" s="7">
        <v>308.9</v>
      </c>
      <c r="F24" s="7">
        <v>121.52</v>
      </c>
    </row>
    <row r="25" spans="1:6">
      <c r="A25" s="6">
        <v>45808</v>
      </c>
      <c r="B25" s="7">
        <v>127.74</v>
      </c>
      <c r="C25" s="7">
        <v>122</v>
      </c>
      <c r="D25" s="7">
        <v>135.57</v>
      </c>
      <c r="E25" s="7">
        <v>309.24</v>
      </c>
      <c r="F25" s="7">
        <v>121.75</v>
      </c>
    </row>
    <row r="26" spans="1:6">
      <c r="A26" s="6">
        <v>45838</v>
      </c>
      <c r="B26" s="7">
        <v>128.32</v>
      </c>
      <c r="C26" s="7">
        <v>122.63</v>
      </c>
      <c r="D26" s="7">
        <v>135.84</v>
      </c>
      <c r="E26" s="7">
        <v>310.01</v>
      </c>
      <c r="F26" s="7">
        <v>121.93</v>
      </c>
    </row>
    <row r="27" spans="1:6">
      <c r="A27" s="6">
        <v>45869</v>
      </c>
      <c r="B27" s="7">
        <v>128.65</v>
      </c>
      <c r="C27" s="7">
        <v>123.04</v>
      </c>
      <c r="D27" s="7">
        <v>136.1</v>
      </c>
      <c r="E27" s="7">
        <v>310.67</v>
      </c>
      <c r="F27" s="7">
        <v>122.16</v>
      </c>
    </row>
    <row r="28" spans="1:6">
      <c r="A28" s="6">
        <v>45900</v>
      </c>
      <c r="B28" s="7">
        <v>129.34</v>
      </c>
      <c r="C28" s="7">
        <v>123.32</v>
      </c>
      <c r="D28" s="7">
        <v>136.4</v>
      </c>
      <c r="E28" s="7">
        <v>311.51</v>
      </c>
      <c r="F28" s="7">
        <v>122.16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/>
  </sheetViews>
  <sheetFormatPr defaultRowHeight="15"/>
  <cols>
    <col min="1" max="2" width="28.7109375" customWidth="1"/>
    <col min="3" max="3" width="18.7109375" customWidth="1"/>
    <col min="4" max="4" width="15.7109375" customWidth="1"/>
    <col min="5" max="5" width="13.7109375" customWidth="1"/>
    <col min="6" max="6" width="15.7109375" customWidth="1"/>
    <col min="7" max="7" width="13.7109375" customWidth="1"/>
    <col min="8" max="8" width="14.7109375" customWidth="1"/>
    <col min="9" max="10" width="18.7109375" customWidth="1"/>
  </cols>
  <sheetData>
    <row r="1" spans="1:9">
      <c r="A1" s="2" t="s">
        <v>31</v>
      </c>
    </row>
    <row r="2" spans="1:9">
      <c r="A2" s="8" t="s">
        <v>32</v>
      </c>
      <c r="B2" t="s">
        <v>33</v>
      </c>
    </row>
    <row r="3" spans="1:9">
      <c r="A3" s="8" t="s">
        <v>34</v>
      </c>
      <c r="B3" s="9">
        <v>100000</v>
      </c>
    </row>
    <row r="4" spans="1:9">
      <c r="A4" s="8" t="s">
        <v>35</v>
      </c>
      <c r="B4" s="6">
        <v>45397</v>
      </c>
    </row>
    <row r="5" spans="1:9">
      <c r="A5" s="8" t="s">
        <v>36</v>
      </c>
      <c r="B5" s="6">
        <v>45870</v>
      </c>
    </row>
    <row r="7" spans="1:9">
      <c r="A7" s="5" t="s">
        <v>37</v>
      </c>
    </row>
    <row r="8" spans="1:9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46</v>
      </c>
    </row>
    <row r="9" spans="1:9">
      <c r="A9" s="4">
        <v>1</v>
      </c>
      <c r="B9" s="4"/>
      <c r="C9" s="10">
        <v>0.2</v>
      </c>
      <c r="D9" s="11">
        <v>45383</v>
      </c>
      <c r="E9" s="7">
        <f>IFERROR(INDEX('📈 Indices'!$B$8:$F$28, MATCH($D9, '📈 Indices'!$A$9:$A$28, 0), MATCH($B9, '📈 Indices'!$B$8:$F$8, 0)), "")</f>
        <v>0</v>
      </c>
      <c r="F9" s="11">
        <f>$B$5</f>
        <v>0</v>
      </c>
      <c r="G9" s="7">
        <f>IFERROR(INDEX('📈 Indices'!$B$8:$F$28, MATCH($F9, '📈 Indices'!$A$9:$A$28, 0), MATCH($B9, '📈 Indices'!$B$8:$F$8, 0)), "")</f>
        <v>0</v>
      </c>
      <c r="H9" s="7">
        <f>IFERROR($G9/$E9, "")</f>
        <v>0</v>
      </c>
      <c r="I9" s="7">
        <f>IFERROR($C9*$H9, "")</f>
        <v>0</v>
      </c>
    </row>
    <row r="10" spans="1:9">
      <c r="A10" s="4">
        <v>2</v>
      </c>
      <c r="B10" s="4"/>
      <c r="C10" s="10">
        <v>0.2</v>
      </c>
      <c r="D10" s="11">
        <v>45383</v>
      </c>
      <c r="E10" s="7">
        <f>IFERROR(INDEX('📈 Indices'!$B$8:$F$28, MATCH($D10, '📈 Indices'!$A$9:$A$28, 0), MATCH($B10, '📈 Indices'!$B$8:$F$8, 0)), "")</f>
        <v>0</v>
      </c>
      <c r="F10" s="11">
        <f>$B$5</f>
        <v>0</v>
      </c>
      <c r="G10" s="7">
        <f>IFERROR(INDEX('📈 Indices'!$B$8:$F$28, MATCH($F10, '📈 Indices'!$A$9:$A$28, 0), MATCH($B10, '📈 Indices'!$B$8:$F$8, 0)), "")</f>
        <v>0</v>
      </c>
      <c r="H10" s="7">
        <f>IFERROR($G10/$E10, "")</f>
        <v>0</v>
      </c>
      <c r="I10" s="7">
        <f>IFERROR($C10*$H10, "")</f>
        <v>0</v>
      </c>
    </row>
    <row r="11" spans="1:9">
      <c r="A11" s="4">
        <v>3</v>
      </c>
      <c r="B11" s="4"/>
      <c r="C11" s="10">
        <v>0.2</v>
      </c>
      <c r="D11" s="11">
        <v>45383</v>
      </c>
      <c r="E11" s="7">
        <f>IFERROR(INDEX('📈 Indices'!$B$8:$F$28, MATCH($D11, '📈 Indices'!$A$9:$A$28, 0), MATCH($B11, '📈 Indices'!$B$8:$F$8, 0)), "")</f>
        <v>0</v>
      </c>
      <c r="F11" s="11">
        <f>$B$5</f>
        <v>0</v>
      </c>
      <c r="G11" s="7">
        <f>IFERROR(INDEX('📈 Indices'!$B$8:$F$28, MATCH($F11, '📈 Indices'!$A$9:$A$28, 0), MATCH($B11, '📈 Indices'!$B$8:$F$8, 0)), "")</f>
        <v>0</v>
      </c>
      <c r="H11" s="7">
        <f>IFERROR($G11/$E11, "")</f>
        <v>0</v>
      </c>
      <c r="I11" s="7">
        <f>IFERROR($C11*$H11, "")</f>
        <v>0</v>
      </c>
    </row>
    <row r="12" spans="1:9">
      <c r="A12" s="4">
        <v>4</v>
      </c>
      <c r="B12" s="4"/>
      <c r="C12" s="10">
        <v>0.15</v>
      </c>
      <c r="D12" s="11">
        <v>45383</v>
      </c>
      <c r="E12" s="7">
        <f>IFERROR(INDEX('📈 Indices'!$B$8:$F$28, MATCH($D12, '📈 Indices'!$A$9:$A$28, 0), MATCH($B12, '📈 Indices'!$B$8:$F$8, 0)), "")</f>
        <v>0</v>
      </c>
      <c r="F12" s="11">
        <f>$B$5</f>
        <v>0</v>
      </c>
      <c r="G12" s="7">
        <f>IFERROR(INDEX('📈 Indices'!$B$8:$F$28, MATCH($F12, '📈 Indices'!$A$9:$A$28, 0), MATCH($B12, '📈 Indices'!$B$8:$F$8, 0)), "")</f>
        <v>0</v>
      </c>
      <c r="H12" s="7">
        <f>IFERROR($G12/$E12, "")</f>
        <v>0</v>
      </c>
      <c r="I12" s="7">
        <f>IFERROR($C12*$H12, "")</f>
        <v>0</v>
      </c>
    </row>
    <row r="14" spans="1:9">
      <c r="A14" s="8" t="s">
        <v>47</v>
      </c>
      <c r="B14" s="12">
        <f>SUM($C$9:$C$12)</f>
        <v>0</v>
      </c>
    </row>
    <row r="15" spans="1:9">
      <c r="A15" s="8" t="s">
        <v>48</v>
      </c>
      <c r="B15" s="12">
        <f>MAX(0, 1 - $B$14)</f>
        <v>0</v>
      </c>
    </row>
    <row r="17" spans="1:2">
      <c r="A17" s="5" t="s">
        <v>49</v>
      </c>
      <c r="B17" s="7">
        <f>$B$15 + SUM($I$9:$I$12)</f>
        <v>0</v>
      </c>
    </row>
    <row r="18" spans="1:2">
      <c r="A18" s="5" t="s">
        <v>50</v>
      </c>
      <c r="B18" s="9">
        <f>$B$3*$B$17</f>
        <v>0</v>
      </c>
    </row>
    <row r="20" spans="1:2">
      <c r="A20" s="5" t="s">
        <v>51</v>
      </c>
    </row>
    <row r="21" spans="1:2">
      <c r="A21" t="s">
        <v>52</v>
      </c>
    </row>
  </sheetData>
  <conditionalFormatting sqref="B14">
    <cfRule type="cellIs" dxfId="0" priority="1" operator="greaterThan">
      <formula>1</formula>
    </cfRule>
  </conditionalFormatting>
  <conditionalFormatting sqref="B15">
    <cfRule type="cellIs" dxfId="0" priority="2" operator="lessThan">
      <formula>0</formula>
    </cfRule>
  </conditionalFormatting>
  <conditionalFormatting sqref="B17">
    <cfRule type="cellIs" dxfId="1" priority="3" operator="greaterThanOrEqual">
      <formula>0</formula>
    </cfRule>
  </conditionalFormatting>
  <dataValidations count="4">
    <dataValidation type="list" allowBlank="1" showInputMessage="1" showErrorMessage="1" sqref="B9">
      <formula1>'📈 Indices'!$A$3:$A$7</formula1>
    </dataValidation>
    <dataValidation type="list" allowBlank="1" showInputMessage="1" showErrorMessage="1" sqref="B10">
      <formula1>'📈 Indices'!$A$3:$A$7</formula1>
    </dataValidation>
    <dataValidation type="list" allowBlank="1" showInputMessage="1" showErrorMessage="1" sqref="B11">
      <formula1>'📈 Indices'!$A$3:$A$7</formula1>
    </dataValidation>
    <dataValidation type="list" allowBlank="1" showInputMessage="1" showErrorMessage="1" sqref="B12">
      <formula1>'📈 Indices'!$A$3:$A$7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RowHeight="15"/>
  <cols>
    <col min="1" max="3" width="13.7109375" customWidth="1"/>
    <col min="4" max="4" width="12.7109375" customWidth="1"/>
    <col min="5" max="11" width="13.7109375" customWidth="1"/>
  </cols>
  <sheetData>
    <row r="1" spans="1:7">
      <c r="A1" s="2" t="s">
        <v>53</v>
      </c>
    </row>
    <row r="3" spans="1:7">
      <c r="A3" s="3" t="s">
        <v>30</v>
      </c>
      <c r="B3" s="3" t="s">
        <v>54</v>
      </c>
      <c r="C3" s="3" t="s">
        <v>55</v>
      </c>
      <c r="D3" s="3" t="s">
        <v>56</v>
      </c>
      <c r="E3" s="3" t="s">
        <v>57</v>
      </c>
      <c r="F3" s="3" t="s">
        <v>58</v>
      </c>
      <c r="G3" s="3" t="s">
        <v>59</v>
      </c>
    </row>
    <row r="4" spans="1:7">
      <c r="A4" s="6">
        <v>45292</v>
      </c>
      <c r="B4" s="12">
        <f>'⚙️ Paramètres'!$B$15</f>
        <v>0</v>
      </c>
      <c r="C4" s="12">
        <f>'⚙️ Paramètres'!$B$14</f>
        <v>0</v>
      </c>
      <c r="D4" s="7">
        <f>'⚙️ Paramètres'!$B$15 + IFERROR('⚙️ Paramètres'!$C$9*(IFERROR((IFERROR(INDEX('📈 Indices'!$B$8:$F$28, MATCH($A4, '📈 Indices'!$A$9:$A$28, 0), MATCH('⚙️ Paramètres'!$B$9, '📈 Indices'!$B$8:$F$8, 0)), ""))/'⚙️ Paramètres'!$E$9, "")), 0)+IFERROR('⚙️ Paramètres'!$C$10*(IFERROR((IFERROR(INDEX('📈 Indices'!$B$8:$F$28, MATCH($A4, '📈 Indices'!$A$9:$A$28, 0), MATCH('⚙️ Paramètres'!$B$10, '📈 Indices'!$B$8:$F$8, 0)), ""))/'⚙️ Paramètres'!$E$10, "")), 0)+IFERROR('⚙️ Paramètres'!$C$11*(IFERROR((IFERROR(INDEX('📈 Indices'!$B$8:$F$28, MATCH($A4, '📈 Indices'!$A$9:$A$28, 0), MATCH('⚙️ Paramètres'!$B$11, '📈 Indices'!$B$8:$F$8, 0)), ""))/'⚙️ Paramètres'!$E$11, "")), 0)+IFERROR('⚙️ Paramètres'!$C$12*(IFERROR((IFERROR(INDEX('📈 Indices'!$B$8:$F$28, MATCH($A4, '📈 Indices'!$A$9:$A$28, 0), MATCH('⚙️ Paramètres'!$B$12, '📈 Indices'!$B$8:$F$8, 0)), ""))/'⚙️ Paramètres'!$E$12, "")), 0)</f>
        <v>0</v>
      </c>
      <c r="E4" s="13">
        <f>'⚙️ Paramètres'!$B$3*D4</f>
        <v>0</v>
      </c>
      <c r="F4" s="13">
        <f>E4-'⚙️ Paramètres'!$B$3</f>
        <v>0</v>
      </c>
      <c r="G4" s="12">
        <f>IFERROR(E4/'⚙️ Paramètres'!$B$3-1, "")</f>
        <v>0</v>
      </c>
    </row>
    <row r="5" spans="1:7">
      <c r="A5" s="6">
        <v>45323</v>
      </c>
      <c r="B5" s="12">
        <f>'⚙️ Paramètres'!$B$15</f>
        <v>0</v>
      </c>
      <c r="C5" s="12">
        <f>'⚙️ Paramètres'!$B$14</f>
        <v>0</v>
      </c>
      <c r="D5" s="7">
        <f>'⚙️ Paramètres'!$B$15 + IFERROR('⚙️ Paramètres'!$C$9*(IFERROR((IFERROR(INDEX('📈 Indices'!$B$8:$F$28, MATCH($A5, '📈 Indices'!$A$9:$A$28, 0), MATCH('⚙️ Paramètres'!$B$9, '📈 Indices'!$B$8:$F$8, 0)), ""))/'⚙️ Paramètres'!$E$9, "")), 0)+IFERROR('⚙️ Paramètres'!$C$10*(IFERROR((IFERROR(INDEX('📈 Indices'!$B$8:$F$28, MATCH($A5, '📈 Indices'!$A$9:$A$28, 0), MATCH('⚙️ Paramètres'!$B$10, '📈 Indices'!$B$8:$F$8, 0)), ""))/'⚙️ Paramètres'!$E$10, "")), 0)+IFERROR('⚙️ Paramètres'!$C$11*(IFERROR((IFERROR(INDEX('📈 Indices'!$B$8:$F$28, MATCH($A5, '📈 Indices'!$A$9:$A$28, 0), MATCH('⚙️ Paramètres'!$B$11, '📈 Indices'!$B$8:$F$8, 0)), ""))/'⚙️ Paramètres'!$E$11, "")), 0)+IFERROR('⚙️ Paramètres'!$C$12*(IFERROR((IFERROR(INDEX('📈 Indices'!$B$8:$F$28, MATCH($A5, '📈 Indices'!$A$9:$A$28, 0), MATCH('⚙️ Paramètres'!$B$12, '📈 Indices'!$B$8:$F$8, 0)), ""))/'⚙️ Paramètres'!$E$12, "")), 0)</f>
        <v>0</v>
      </c>
      <c r="E5" s="13">
        <f>'⚙️ Paramètres'!$B$3*D5</f>
        <v>0</v>
      </c>
      <c r="F5" s="13">
        <f>E5-'⚙️ Paramètres'!$B$3</f>
        <v>0</v>
      </c>
      <c r="G5" s="12">
        <f>IFERROR(E5/'⚙️ Paramètres'!$B$3-1, "")</f>
        <v>0</v>
      </c>
    </row>
    <row r="6" spans="1:7">
      <c r="A6" s="6">
        <v>45352</v>
      </c>
      <c r="B6" s="12">
        <f>'⚙️ Paramètres'!$B$15</f>
        <v>0</v>
      </c>
      <c r="C6" s="12">
        <f>'⚙️ Paramètres'!$B$14</f>
        <v>0</v>
      </c>
      <c r="D6" s="7">
        <f>'⚙️ Paramètres'!$B$15 + IFERROR('⚙️ Paramètres'!$C$9*(IFERROR((IFERROR(INDEX('📈 Indices'!$B$8:$F$28, MATCH($A6, '📈 Indices'!$A$9:$A$28, 0), MATCH('⚙️ Paramètres'!$B$9, '📈 Indices'!$B$8:$F$8, 0)), ""))/'⚙️ Paramètres'!$E$9, "")), 0)+IFERROR('⚙️ Paramètres'!$C$10*(IFERROR((IFERROR(INDEX('📈 Indices'!$B$8:$F$28, MATCH($A6, '📈 Indices'!$A$9:$A$28, 0), MATCH('⚙️ Paramètres'!$B$10, '📈 Indices'!$B$8:$F$8, 0)), ""))/'⚙️ Paramètres'!$E$10, "")), 0)+IFERROR('⚙️ Paramètres'!$C$11*(IFERROR((IFERROR(INDEX('📈 Indices'!$B$8:$F$28, MATCH($A6, '📈 Indices'!$A$9:$A$28, 0), MATCH('⚙️ Paramètres'!$B$11, '📈 Indices'!$B$8:$F$8, 0)), ""))/'⚙️ Paramètres'!$E$11, "")), 0)+IFERROR('⚙️ Paramètres'!$C$12*(IFERROR((IFERROR(INDEX('📈 Indices'!$B$8:$F$28, MATCH($A6, '📈 Indices'!$A$9:$A$28, 0), MATCH('⚙️ Paramètres'!$B$12, '📈 Indices'!$B$8:$F$8, 0)), ""))/'⚙️ Paramètres'!$E$12, "")), 0)</f>
        <v>0</v>
      </c>
      <c r="E6" s="13">
        <f>'⚙️ Paramètres'!$B$3*D6</f>
        <v>0</v>
      </c>
      <c r="F6" s="13">
        <f>E6-'⚙️ Paramètres'!$B$3</f>
        <v>0</v>
      </c>
      <c r="G6" s="12">
        <f>IFERROR(E6/'⚙️ Paramètres'!$B$3-1, "")</f>
        <v>0</v>
      </c>
    </row>
    <row r="7" spans="1:7">
      <c r="A7" s="6">
        <v>45383</v>
      </c>
      <c r="B7" s="12">
        <f>'⚙️ Paramètres'!$B$15</f>
        <v>0</v>
      </c>
      <c r="C7" s="12">
        <f>'⚙️ Paramètres'!$B$14</f>
        <v>0</v>
      </c>
      <c r="D7" s="7">
        <f>'⚙️ Paramètres'!$B$15 + IFERROR('⚙️ Paramètres'!$C$9*(IFERROR((IFERROR(INDEX('📈 Indices'!$B$8:$F$28, MATCH($A7, '📈 Indices'!$A$9:$A$28, 0), MATCH('⚙️ Paramètres'!$B$9, '📈 Indices'!$B$8:$F$8, 0)), ""))/'⚙️ Paramètres'!$E$9, "")), 0)+IFERROR('⚙️ Paramètres'!$C$10*(IFERROR((IFERROR(INDEX('📈 Indices'!$B$8:$F$28, MATCH($A7, '📈 Indices'!$A$9:$A$28, 0), MATCH('⚙️ Paramètres'!$B$10, '📈 Indices'!$B$8:$F$8, 0)), ""))/'⚙️ Paramètres'!$E$10, "")), 0)+IFERROR('⚙️ Paramètres'!$C$11*(IFERROR((IFERROR(INDEX('📈 Indices'!$B$8:$F$28, MATCH($A7, '📈 Indices'!$A$9:$A$28, 0), MATCH('⚙️ Paramètres'!$B$11, '📈 Indices'!$B$8:$F$8, 0)), ""))/'⚙️ Paramètres'!$E$11, "")), 0)+IFERROR('⚙️ Paramètres'!$C$12*(IFERROR((IFERROR(INDEX('📈 Indices'!$B$8:$F$28, MATCH($A7, '📈 Indices'!$A$9:$A$28, 0), MATCH('⚙️ Paramètres'!$B$12, '📈 Indices'!$B$8:$F$8, 0)), ""))/'⚙️ Paramètres'!$E$12, "")), 0)</f>
        <v>0</v>
      </c>
      <c r="E7" s="13">
        <f>'⚙️ Paramètres'!$B$3*D7</f>
        <v>0</v>
      </c>
      <c r="F7" s="13">
        <f>E7-'⚙️ Paramètres'!$B$3</f>
        <v>0</v>
      </c>
      <c r="G7" s="12">
        <f>IFERROR(E7/'⚙️ Paramètres'!$B$3-1, "")</f>
        <v>0</v>
      </c>
    </row>
    <row r="8" spans="1:7">
      <c r="A8" s="6">
        <v>45413</v>
      </c>
      <c r="B8" s="12">
        <f>'⚙️ Paramètres'!$B$15</f>
        <v>0</v>
      </c>
      <c r="C8" s="12">
        <f>'⚙️ Paramètres'!$B$14</f>
        <v>0</v>
      </c>
      <c r="D8" s="7">
        <f>'⚙️ Paramètres'!$B$15 + IFERROR('⚙️ Paramètres'!$C$9*(IFERROR((IFERROR(INDEX('📈 Indices'!$B$8:$F$28, MATCH($A8, '📈 Indices'!$A$9:$A$28, 0), MATCH('⚙️ Paramètres'!$B$9, '📈 Indices'!$B$8:$F$8, 0)), ""))/'⚙️ Paramètres'!$E$9, "")), 0)+IFERROR('⚙️ Paramètres'!$C$10*(IFERROR((IFERROR(INDEX('📈 Indices'!$B$8:$F$28, MATCH($A8, '📈 Indices'!$A$9:$A$28, 0), MATCH('⚙️ Paramètres'!$B$10, '📈 Indices'!$B$8:$F$8, 0)), ""))/'⚙️ Paramètres'!$E$10, "")), 0)+IFERROR('⚙️ Paramètres'!$C$11*(IFERROR((IFERROR(INDEX('📈 Indices'!$B$8:$F$28, MATCH($A8, '📈 Indices'!$A$9:$A$28, 0), MATCH('⚙️ Paramètres'!$B$11, '📈 Indices'!$B$8:$F$8, 0)), ""))/'⚙️ Paramètres'!$E$11, "")), 0)+IFERROR('⚙️ Paramètres'!$C$12*(IFERROR((IFERROR(INDEX('📈 Indices'!$B$8:$F$28, MATCH($A8, '📈 Indices'!$A$9:$A$28, 0), MATCH('⚙️ Paramètres'!$B$12, '📈 Indices'!$B$8:$F$8, 0)), ""))/'⚙️ Paramètres'!$E$12, "")), 0)</f>
        <v>0</v>
      </c>
      <c r="E8" s="13">
        <f>'⚙️ Paramètres'!$B$3*D8</f>
        <v>0</v>
      </c>
      <c r="F8" s="13">
        <f>E8-'⚙️ Paramètres'!$B$3</f>
        <v>0</v>
      </c>
      <c r="G8" s="12">
        <f>IFERROR(E8/'⚙️ Paramètres'!$B$3-1, "")</f>
        <v>0</v>
      </c>
    </row>
    <row r="9" spans="1:7">
      <c r="A9" s="6">
        <v>45444</v>
      </c>
      <c r="B9" s="12">
        <f>'⚙️ Paramètres'!$B$15</f>
        <v>0</v>
      </c>
      <c r="C9" s="12">
        <f>'⚙️ Paramètres'!$B$14</f>
        <v>0</v>
      </c>
      <c r="D9" s="7">
        <f>'⚙️ Paramètres'!$B$15 + IFERROR('⚙️ Paramètres'!$C$9*(IFERROR((IFERROR(INDEX('📈 Indices'!$B$8:$F$28, MATCH($A9, '📈 Indices'!$A$9:$A$28, 0), MATCH('⚙️ Paramètres'!$B$9, '📈 Indices'!$B$8:$F$8, 0)), ""))/'⚙️ Paramètres'!$E$9, "")), 0)+IFERROR('⚙️ Paramètres'!$C$10*(IFERROR((IFERROR(INDEX('📈 Indices'!$B$8:$F$28, MATCH($A9, '📈 Indices'!$A$9:$A$28, 0), MATCH('⚙️ Paramètres'!$B$10, '📈 Indices'!$B$8:$F$8, 0)), ""))/'⚙️ Paramètres'!$E$10, "")), 0)+IFERROR('⚙️ Paramètres'!$C$11*(IFERROR((IFERROR(INDEX('📈 Indices'!$B$8:$F$28, MATCH($A9, '📈 Indices'!$A$9:$A$28, 0), MATCH('⚙️ Paramètres'!$B$11, '📈 Indices'!$B$8:$F$8, 0)), ""))/'⚙️ Paramètres'!$E$11, "")), 0)+IFERROR('⚙️ Paramètres'!$C$12*(IFERROR((IFERROR(INDEX('📈 Indices'!$B$8:$F$28, MATCH($A9, '📈 Indices'!$A$9:$A$28, 0), MATCH('⚙️ Paramètres'!$B$12, '📈 Indices'!$B$8:$F$8, 0)), ""))/'⚙️ Paramètres'!$E$12, "")), 0)</f>
        <v>0</v>
      </c>
      <c r="E9" s="13">
        <f>'⚙️ Paramètres'!$B$3*D9</f>
        <v>0</v>
      </c>
      <c r="F9" s="13">
        <f>E9-'⚙️ Paramètres'!$B$3</f>
        <v>0</v>
      </c>
      <c r="G9" s="12">
        <f>IFERROR(E9/'⚙️ Paramètres'!$B$3-1, "")</f>
        <v>0</v>
      </c>
    </row>
    <row r="10" spans="1:7">
      <c r="A10" s="6">
        <v>45474</v>
      </c>
      <c r="B10" s="12">
        <f>'⚙️ Paramètres'!$B$15</f>
        <v>0</v>
      </c>
      <c r="C10" s="12">
        <f>'⚙️ Paramètres'!$B$14</f>
        <v>0</v>
      </c>
      <c r="D10" s="7">
        <f>'⚙️ Paramètres'!$B$15 + IFERROR('⚙️ Paramètres'!$C$9*(IFERROR((IFERROR(INDEX('📈 Indices'!$B$8:$F$28, MATCH($A10, '📈 Indices'!$A$9:$A$28, 0), MATCH('⚙️ Paramètres'!$B$9, '📈 Indices'!$B$8:$F$8, 0)), ""))/'⚙️ Paramètres'!$E$9, "")), 0)+IFERROR('⚙️ Paramètres'!$C$10*(IFERROR((IFERROR(INDEX('📈 Indices'!$B$8:$F$28, MATCH($A10, '📈 Indices'!$A$9:$A$28, 0), MATCH('⚙️ Paramètres'!$B$10, '📈 Indices'!$B$8:$F$8, 0)), ""))/'⚙️ Paramètres'!$E$10, "")), 0)+IFERROR('⚙️ Paramètres'!$C$11*(IFERROR((IFERROR(INDEX('📈 Indices'!$B$8:$F$28, MATCH($A10, '📈 Indices'!$A$9:$A$28, 0), MATCH('⚙️ Paramètres'!$B$11, '📈 Indices'!$B$8:$F$8, 0)), ""))/'⚙️ Paramètres'!$E$11, "")), 0)+IFERROR('⚙️ Paramètres'!$C$12*(IFERROR((IFERROR(INDEX('📈 Indices'!$B$8:$F$28, MATCH($A10, '📈 Indices'!$A$9:$A$28, 0), MATCH('⚙️ Paramètres'!$B$12, '📈 Indices'!$B$8:$F$8, 0)), ""))/'⚙️ Paramètres'!$E$12, "")), 0)</f>
        <v>0</v>
      </c>
      <c r="E10" s="13">
        <f>'⚙️ Paramètres'!$B$3*D10</f>
        <v>0</v>
      </c>
      <c r="F10" s="13">
        <f>E10-'⚙️ Paramètres'!$B$3</f>
        <v>0</v>
      </c>
      <c r="G10" s="12">
        <f>IFERROR(E10/'⚙️ Paramètres'!$B$3-1, "")</f>
        <v>0</v>
      </c>
    </row>
    <row r="11" spans="1:7">
      <c r="A11" s="6">
        <v>45505</v>
      </c>
      <c r="B11" s="12">
        <f>'⚙️ Paramètres'!$B$15</f>
        <v>0</v>
      </c>
      <c r="C11" s="12">
        <f>'⚙️ Paramètres'!$B$14</f>
        <v>0</v>
      </c>
      <c r="D11" s="7">
        <f>'⚙️ Paramètres'!$B$15 + IFERROR('⚙️ Paramètres'!$C$9*(IFERROR((IFERROR(INDEX('📈 Indices'!$B$8:$F$28, MATCH($A11, '📈 Indices'!$A$9:$A$28, 0), MATCH('⚙️ Paramètres'!$B$9, '📈 Indices'!$B$8:$F$8, 0)), ""))/'⚙️ Paramètres'!$E$9, "")), 0)+IFERROR('⚙️ Paramètres'!$C$10*(IFERROR((IFERROR(INDEX('📈 Indices'!$B$8:$F$28, MATCH($A11, '📈 Indices'!$A$9:$A$28, 0), MATCH('⚙️ Paramètres'!$B$10, '📈 Indices'!$B$8:$F$8, 0)), ""))/'⚙️ Paramètres'!$E$10, "")), 0)+IFERROR('⚙️ Paramètres'!$C$11*(IFERROR((IFERROR(INDEX('📈 Indices'!$B$8:$F$28, MATCH($A11, '📈 Indices'!$A$9:$A$28, 0), MATCH('⚙️ Paramètres'!$B$11, '📈 Indices'!$B$8:$F$8, 0)), ""))/'⚙️ Paramètres'!$E$11, "")), 0)+IFERROR('⚙️ Paramètres'!$C$12*(IFERROR((IFERROR(INDEX('📈 Indices'!$B$8:$F$28, MATCH($A11, '📈 Indices'!$A$9:$A$28, 0), MATCH('⚙️ Paramètres'!$B$12, '📈 Indices'!$B$8:$F$8, 0)), ""))/'⚙️ Paramètres'!$E$12, "")), 0)</f>
        <v>0</v>
      </c>
      <c r="E11" s="13">
        <f>'⚙️ Paramètres'!$B$3*D11</f>
        <v>0</v>
      </c>
      <c r="F11" s="13">
        <f>E11-'⚙️ Paramètres'!$B$3</f>
        <v>0</v>
      </c>
      <c r="G11" s="12">
        <f>IFERROR(E11/'⚙️ Paramètres'!$B$3-1, "")</f>
        <v>0</v>
      </c>
    </row>
    <row r="12" spans="1:7">
      <c r="A12" s="6">
        <v>45536</v>
      </c>
      <c r="B12" s="12">
        <f>'⚙️ Paramètres'!$B$15</f>
        <v>0</v>
      </c>
      <c r="C12" s="12">
        <f>'⚙️ Paramètres'!$B$14</f>
        <v>0</v>
      </c>
      <c r="D12" s="7">
        <f>'⚙️ Paramètres'!$B$15 + IFERROR('⚙️ Paramètres'!$C$9*(IFERROR((IFERROR(INDEX('📈 Indices'!$B$8:$F$28, MATCH($A12, '📈 Indices'!$A$9:$A$28, 0), MATCH('⚙️ Paramètres'!$B$9, '📈 Indices'!$B$8:$F$8, 0)), ""))/'⚙️ Paramètres'!$E$9, "")), 0)+IFERROR('⚙️ Paramètres'!$C$10*(IFERROR((IFERROR(INDEX('📈 Indices'!$B$8:$F$28, MATCH($A12, '📈 Indices'!$A$9:$A$28, 0), MATCH('⚙️ Paramètres'!$B$10, '📈 Indices'!$B$8:$F$8, 0)), ""))/'⚙️ Paramètres'!$E$10, "")), 0)+IFERROR('⚙️ Paramètres'!$C$11*(IFERROR((IFERROR(INDEX('📈 Indices'!$B$8:$F$28, MATCH($A12, '📈 Indices'!$A$9:$A$28, 0), MATCH('⚙️ Paramètres'!$B$11, '📈 Indices'!$B$8:$F$8, 0)), ""))/'⚙️ Paramètres'!$E$11, "")), 0)+IFERROR('⚙️ Paramètres'!$C$12*(IFERROR((IFERROR(INDEX('📈 Indices'!$B$8:$F$28, MATCH($A12, '📈 Indices'!$A$9:$A$28, 0), MATCH('⚙️ Paramètres'!$B$12, '📈 Indices'!$B$8:$F$8, 0)), ""))/'⚙️ Paramètres'!$E$12, "")), 0)</f>
        <v>0</v>
      </c>
      <c r="E12" s="13">
        <f>'⚙️ Paramètres'!$B$3*D12</f>
        <v>0</v>
      </c>
      <c r="F12" s="13">
        <f>E12-'⚙️ Paramètres'!$B$3</f>
        <v>0</v>
      </c>
      <c r="G12" s="12">
        <f>IFERROR(E12/'⚙️ Paramètres'!$B$3-1, "")</f>
        <v>0</v>
      </c>
    </row>
    <row r="13" spans="1:7">
      <c r="A13" s="6">
        <v>45566</v>
      </c>
      <c r="B13" s="12">
        <f>'⚙️ Paramètres'!$B$15</f>
        <v>0</v>
      </c>
      <c r="C13" s="12">
        <f>'⚙️ Paramètres'!$B$14</f>
        <v>0</v>
      </c>
      <c r="D13" s="7">
        <f>'⚙️ Paramètres'!$B$15 + IFERROR('⚙️ Paramètres'!$C$9*(IFERROR((IFERROR(INDEX('📈 Indices'!$B$8:$F$28, MATCH($A13, '📈 Indices'!$A$9:$A$28, 0), MATCH('⚙️ Paramètres'!$B$9, '📈 Indices'!$B$8:$F$8, 0)), ""))/'⚙️ Paramètres'!$E$9, "")), 0)+IFERROR('⚙️ Paramètres'!$C$10*(IFERROR((IFERROR(INDEX('📈 Indices'!$B$8:$F$28, MATCH($A13, '📈 Indices'!$A$9:$A$28, 0), MATCH('⚙️ Paramètres'!$B$10, '📈 Indices'!$B$8:$F$8, 0)), ""))/'⚙️ Paramètres'!$E$10, "")), 0)+IFERROR('⚙️ Paramètres'!$C$11*(IFERROR((IFERROR(INDEX('📈 Indices'!$B$8:$F$28, MATCH($A13, '📈 Indices'!$A$9:$A$28, 0), MATCH('⚙️ Paramètres'!$B$11, '📈 Indices'!$B$8:$F$8, 0)), ""))/'⚙️ Paramètres'!$E$11, "")), 0)+IFERROR('⚙️ Paramètres'!$C$12*(IFERROR((IFERROR(INDEX('📈 Indices'!$B$8:$F$28, MATCH($A13, '📈 Indices'!$A$9:$A$28, 0), MATCH('⚙️ Paramètres'!$B$12, '📈 Indices'!$B$8:$F$8, 0)), ""))/'⚙️ Paramètres'!$E$12, "")), 0)</f>
        <v>0</v>
      </c>
      <c r="E13" s="13">
        <f>'⚙️ Paramètres'!$B$3*D13</f>
        <v>0</v>
      </c>
      <c r="F13" s="13">
        <f>E13-'⚙️ Paramètres'!$B$3</f>
        <v>0</v>
      </c>
      <c r="G13" s="12">
        <f>IFERROR(E13/'⚙️ Paramètres'!$B$3-1, "")</f>
        <v>0</v>
      </c>
    </row>
    <row r="14" spans="1:7">
      <c r="A14" s="6">
        <v>45597</v>
      </c>
      <c r="B14" s="12">
        <f>'⚙️ Paramètres'!$B$15</f>
        <v>0</v>
      </c>
      <c r="C14" s="12">
        <f>'⚙️ Paramètres'!$B$14</f>
        <v>0</v>
      </c>
      <c r="D14" s="7">
        <f>'⚙️ Paramètres'!$B$15 + IFERROR('⚙️ Paramètres'!$C$9*(IFERROR((IFERROR(INDEX('📈 Indices'!$B$8:$F$28, MATCH($A14, '📈 Indices'!$A$9:$A$28, 0), MATCH('⚙️ Paramètres'!$B$9, '📈 Indices'!$B$8:$F$8, 0)), ""))/'⚙️ Paramètres'!$E$9, "")), 0)+IFERROR('⚙️ Paramètres'!$C$10*(IFERROR((IFERROR(INDEX('📈 Indices'!$B$8:$F$28, MATCH($A14, '📈 Indices'!$A$9:$A$28, 0), MATCH('⚙️ Paramètres'!$B$10, '📈 Indices'!$B$8:$F$8, 0)), ""))/'⚙️ Paramètres'!$E$10, "")), 0)+IFERROR('⚙️ Paramètres'!$C$11*(IFERROR((IFERROR(INDEX('📈 Indices'!$B$8:$F$28, MATCH($A14, '📈 Indices'!$A$9:$A$28, 0), MATCH('⚙️ Paramètres'!$B$11, '📈 Indices'!$B$8:$F$8, 0)), ""))/'⚙️ Paramètres'!$E$11, "")), 0)+IFERROR('⚙️ Paramètres'!$C$12*(IFERROR((IFERROR(INDEX('📈 Indices'!$B$8:$F$28, MATCH($A14, '📈 Indices'!$A$9:$A$28, 0), MATCH('⚙️ Paramètres'!$B$12, '📈 Indices'!$B$8:$F$8, 0)), ""))/'⚙️ Paramètres'!$E$12, "")), 0)</f>
        <v>0</v>
      </c>
      <c r="E14" s="13">
        <f>'⚙️ Paramètres'!$B$3*D14</f>
        <v>0</v>
      </c>
      <c r="F14" s="13">
        <f>E14-'⚙️ Paramètres'!$B$3</f>
        <v>0</v>
      </c>
      <c r="G14" s="12">
        <f>IFERROR(E14/'⚙️ Paramètres'!$B$3-1, "")</f>
        <v>0</v>
      </c>
    </row>
    <row r="15" spans="1:7">
      <c r="A15" s="6">
        <v>45627</v>
      </c>
      <c r="B15" s="12">
        <f>'⚙️ Paramètres'!$B$15</f>
        <v>0</v>
      </c>
      <c r="C15" s="12">
        <f>'⚙️ Paramètres'!$B$14</f>
        <v>0</v>
      </c>
      <c r="D15" s="7">
        <f>'⚙️ Paramètres'!$B$15 + IFERROR('⚙️ Paramètres'!$C$9*(IFERROR((IFERROR(INDEX('📈 Indices'!$B$8:$F$28, MATCH($A15, '📈 Indices'!$A$9:$A$28, 0), MATCH('⚙️ Paramètres'!$B$9, '📈 Indices'!$B$8:$F$8, 0)), ""))/'⚙️ Paramètres'!$E$9, "")), 0)+IFERROR('⚙️ Paramètres'!$C$10*(IFERROR((IFERROR(INDEX('📈 Indices'!$B$8:$F$28, MATCH($A15, '📈 Indices'!$A$9:$A$28, 0), MATCH('⚙️ Paramètres'!$B$10, '📈 Indices'!$B$8:$F$8, 0)), ""))/'⚙️ Paramètres'!$E$10, "")), 0)+IFERROR('⚙️ Paramètres'!$C$11*(IFERROR((IFERROR(INDEX('📈 Indices'!$B$8:$F$28, MATCH($A15, '📈 Indices'!$A$9:$A$28, 0), MATCH('⚙️ Paramètres'!$B$11, '📈 Indices'!$B$8:$F$8, 0)), ""))/'⚙️ Paramètres'!$E$11, "")), 0)+IFERROR('⚙️ Paramètres'!$C$12*(IFERROR((IFERROR(INDEX('📈 Indices'!$B$8:$F$28, MATCH($A15, '📈 Indices'!$A$9:$A$28, 0), MATCH('⚙️ Paramètres'!$B$12, '📈 Indices'!$B$8:$F$8, 0)), ""))/'⚙️ Paramètres'!$E$12, "")), 0)</f>
        <v>0</v>
      </c>
      <c r="E15" s="13">
        <f>'⚙️ Paramètres'!$B$3*D15</f>
        <v>0</v>
      </c>
      <c r="F15" s="13">
        <f>E15-'⚙️ Paramètres'!$B$3</f>
        <v>0</v>
      </c>
      <c r="G15" s="12">
        <f>IFERROR(E15/'⚙️ Paramètres'!$B$3-1, "")</f>
        <v>0</v>
      </c>
    </row>
    <row r="16" spans="1:7">
      <c r="A16" s="6">
        <v>45658</v>
      </c>
      <c r="B16" s="12">
        <f>'⚙️ Paramètres'!$B$15</f>
        <v>0</v>
      </c>
      <c r="C16" s="12">
        <f>'⚙️ Paramètres'!$B$14</f>
        <v>0</v>
      </c>
      <c r="D16" s="7">
        <f>'⚙️ Paramètres'!$B$15 + IFERROR('⚙️ Paramètres'!$C$9*(IFERROR((IFERROR(INDEX('📈 Indices'!$B$8:$F$28, MATCH($A16, '📈 Indices'!$A$9:$A$28, 0), MATCH('⚙️ Paramètres'!$B$9, '📈 Indices'!$B$8:$F$8, 0)), ""))/'⚙️ Paramètres'!$E$9, "")), 0)+IFERROR('⚙️ Paramètres'!$C$10*(IFERROR((IFERROR(INDEX('📈 Indices'!$B$8:$F$28, MATCH($A16, '📈 Indices'!$A$9:$A$28, 0), MATCH('⚙️ Paramètres'!$B$10, '📈 Indices'!$B$8:$F$8, 0)), ""))/'⚙️ Paramètres'!$E$10, "")), 0)+IFERROR('⚙️ Paramètres'!$C$11*(IFERROR((IFERROR(INDEX('📈 Indices'!$B$8:$F$28, MATCH($A16, '📈 Indices'!$A$9:$A$28, 0), MATCH('⚙️ Paramètres'!$B$11, '📈 Indices'!$B$8:$F$8, 0)), ""))/'⚙️ Paramètres'!$E$11, "")), 0)+IFERROR('⚙️ Paramètres'!$C$12*(IFERROR((IFERROR(INDEX('📈 Indices'!$B$8:$F$28, MATCH($A16, '📈 Indices'!$A$9:$A$28, 0), MATCH('⚙️ Paramètres'!$B$12, '📈 Indices'!$B$8:$F$8, 0)), ""))/'⚙️ Paramètres'!$E$12, "")), 0)</f>
        <v>0</v>
      </c>
      <c r="E16" s="13">
        <f>'⚙️ Paramètres'!$B$3*D16</f>
        <v>0</v>
      </c>
      <c r="F16" s="13">
        <f>E16-'⚙️ Paramètres'!$B$3</f>
        <v>0</v>
      </c>
      <c r="G16" s="12">
        <f>IFERROR(E16/'⚙️ Paramètres'!$B$3-1, "")</f>
        <v>0</v>
      </c>
    </row>
    <row r="17" spans="1:7">
      <c r="A17" s="6">
        <v>45689</v>
      </c>
      <c r="B17" s="12">
        <f>'⚙️ Paramètres'!$B$15</f>
        <v>0</v>
      </c>
      <c r="C17" s="12">
        <f>'⚙️ Paramètres'!$B$14</f>
        <v>0</v>
      </c>
      <c r="D17" s="7">
        <f>'⚙️ Paramètres'!$B$15 + IFERROR('⚙️ Paramètres'!$C$9*(IFERROR((IFERROR(INDEX('📈 Indices'!$B$8:$F$28, MATCH($A17, '📈 Indices'!$A$9:$A$28, 0), MATCH('⚙️ Paramètres'!$B$9, '📈 Indices'!$B$8:$F$8, 0)), ""))/'⚙️ Paramètres'!$E$9, "")), 0)+IFERROR('⚙️ Paramètres'!$C$10*(IFERROR((IFERROR(INDEX('📈 Indices'!$B$8:$F$28, MATCH($A17, '📈 Indices'!$A$9:$A$28, 0), MATCH('⚙️ Paramètres'!$B$10, '📈 Indices'!$B$8:$F$8, 0)), ""))/'⚙️ Paramètres'!$E$10, "")), 0)+IFERROR('⚙️ Paramètres'!$C$11*(IFERROR((IFERROR(INDEX('📈 Indices'!$B$8:$F$28, MATCH($A17, '📈 Indices'!$A$9:$A$28, 0), MATCH('⚙️ Paramètres'!$B$11, '📈 Indices'!$B$8:$F$8, 0)), ""))/'⚙️ Paramètres'!$E$11, "")), 0)+IFERROR('⚙️ Paramètres'!$C$12*(IFERROR((IFERROR(INDEX('📈 Indices'!$B$8:$F$28, MATCH($A17, '📈 Indices'!$A$9:$A$28, 0), MATCH('⚙️ Paramètres'!$B$12, '📈 Indices'!$B$8:$F$8, 0)), ""))/'⚙️ Paramètres'!$E$12, "")), 0)</f>
        <v>0</v>
      </c>
      <c r="E17" s="13">
        <f>'⚙️ Paramètres'!$B$3*D17</f>
        <v>0</v>
      </c>
      <c r="F17" s="13">
        <f>E17-'⚙️ Paramètres'!$B$3</f>
        <v>0</v>
      </c>
      <c r="G17" s="12">
        <f>IFERROR(E17/'⚙️ Paramètres'!$B$3-1, "")</f>
        <v>0</v>
      </c>
    </row>
    <row r="18" spans="1:7">
      <c r="A18" s="6">
        <v>45717</v>
      </c>
      <c r="B18" s="12">
        <f>'⚙️ Paramètres'!$B$15</f>
        <v>0</v>
      </c>
      <c r="C18" s="12">
        <f>'⚙️ Paramètres'!$B$14</f>
        <v>0</v>
      </c>
      <c r="D18" s="7">
        <f>'⚙️ Paramètres'!$B$15 + IFERROR('⚙️ Paramètres'!$C$9*(IFERROR((IFERROR(INDEX('📈 Indices'!$B$8:$F$28, MATCH($A18, '📈 Indices'!$A$9:$A$28, 0), MATCH('⚙️ Paramètres'!$B$9, '📈 Indices'!$B$8:$F$8, 0)), ""))/'⚙️ Paramètres'!$E$9, "")), 0)+IFERROR('⚙️ Paramètres'!$C$10*(IFERROR((IFERROR(INDEX('📈 Indices'!$B$8:$F$28, MATCH($A18, '📈 Indices'!$A$9:$A$28, 0), MATCH('⚙️ Paramètres'!$B$10, '📈 Indices'!$B$8:$F$8, 0)), ""))/'⚙️ Paramètres'!$E$10, "")), 0)+IFERROR('⚙️ Paramètres'!$C$11*(IFERROR((IFERROR(INDEX('📈 Indices'!$B$8:$F$28, MATCH($A18, '📈 Indices'!$A$9:$A$28, 0), MATCH('⚙️ Paramètres'!$B$11, '📈 Indices'!$B$8:$F$8, 0)), ""))/'⚙️ Paramètres'!$E$11, "")), 0)+IFERROR('⚙️ Paramètres'!$C$12*(IFERROR((IFERROR(INDEX('📈 Indices'!$B$8:$F$28, MATCH($A18, '📈 Indices'!$A$9:$A$28, 0), MATCH('⚙️ Paramètres'!$B$12, '📈 Indices'!$B$8:$F$8, 0)), ""))/'⚙️ Paramètres'!$E$12, "")), 0)</f>
        <v>0</v>
      </c>
      <c r="E18" s="13">
        <f>'⚙️ Paramètres'!$B$3*D18</f>
        <v>0</v>
      </c>
      <c r="F18" s="13">
        <f>E18-'⚙️ Paramètres'!$B$3</f>
        <v>0</v>
      </c>
      <c r="G18" s="12">
        <f>IFERROR(E18/'⚙️ Paramètres'!$B$3-1, "")</f>
        <v>0</v>
      </c>
    </row>
    <row r="19" spans="1:7">
      <c r="A19" s="6">
        <v>45748</v>
      </c>
      <c r="B19" s="12">
        <f>'⚙️ Paramètres'!$B$15</f>
        <v>0</v>
      </c>
      <c r="C19" s="12">
        <f>'⚙️ Paramètres'!$B$14</f>
        <v>0</v>
      </c>
      <c r="D19" s="7">
        <f>'⚙️ Paramètres'!$B$15 + IFERROR('⚙️ Paramètres'!$C$9*(IFERROR((IFERROR(INDEX('📈 Indices'!$B$8:$F$28, MATCH($A19, '📈 Indices'!$A$9:$A$28, 0), MATCH('⚙️ Paramètres'!$B$9, '📈 Indices'!$B$8:$F$8, 0)), ""))/'⚙️ Paramètres'!$E$9, "")), 0)+IFERROR('⚙️ Paramètres'!$C$10*(IFERROR((IFERROR(INDEX('📈 Indices'!$B$8:$F$28, MATCH($A19, '📈 Indices'!$A$9:$A$28, 0), MATCH('⚙️ Paramètres'!$B$10, '📈 Indices'!$B$8:$F$8, 0)), ""))/'⚙️ Paramètres'!$E$10, "")), 0)+IFERROR('⚙️ Paramètres'!$C$11*(IFERROR((IFERROR(INDEX('📈 Indices'!$B$8:$F$28, MATCH($A19, '📈 Indices'!$A$9:$A$28, 0), MATCH('⚙️ Paramètres'!$B$11, '📈 Indices'!$B$8:$F$8, 0)), ""))/'⚙️ Paramètres'!$E$11, "")), 0)+IFERROR('⚙️ Paramètres'!$C$12*(IFERROR((IFERROR(INDEX('📈 Indices'!$B$8:$F$28, MATCH($A19, '📈 Indices'!$A$9:$A$28, 0), MATCH('⚙️ Paramètres'!$B$12, '📈 Indices'!$B$8:$F$8, 0)), ""))/'⚙️ Paramètres'!$E$12, "")), 0)</f>
        <v>0</v>
      </c>
      <c r="E19" s="13">
        <f>'⚙️ Paramètres'!$B$3*D19</f>
        <v>0</v>
      </c>
      <c r="F19" s="13">
        <f>E19-'⚙️ Paramètres'!$B$3</f>
        <v>0</v>
      </c>
      <c r="G19" s="12">
        <f>IFERROR(E19/'⚙️ Paramètres'!$B$3-1, "")</f>
        <v>0</v>
      </c>
    </row>
    <row r="20" spans="1:7">
      <c r="A20" s="6">
        <v>45778</v>
      </c>
      <c r="B20" s="12">
        <f>'⚙️ Paramètres'!$B$15</f>
        <v>0</v>
      </c>
      <c r="C20" s="12">
        <f>'⚙️ Paramètres'!$B$14</f>
        <v>0</v>
      </c>
      <c r="D20" s="7">
        <f>'⚙️ Paramètres'!$B$15 + IFERROR('⚙️ Paramètres'!$C$9*(IFERROR((IFERROR(INDEX('📈 Indices'!$B$8:$F$28, MATCH($A20, '📈 Indices'!$A$9:$A$28, 0), MATCH('⚙️ Paramètres'!$B$9, '📈 Indices'!$B$8:$F$8, 0)), ""))/'⚙️ Paramètres'!$E$9, "")), 0)+IFERROR('⚙️ Paramètres'!$C$10*(IFERROR((IFERROR(INDEX('📈 Indices'!$B$8:$F$28, MATCH($A20, '📈 Indices'!$A$9:$A$28, 0), MATCH('⚙️ Paramètres'!$B$10, '📈 Indices'!$B$8:$F$8, 0)), ""))/'⚙️ Paramètres'!$E$10, "")), 0)+IFERROR('⚙️ Paramètres'!$C$11*(IFERROR((IFERROR(INDEX('📈 Indices'!$B$8:$F$28, MATCH($A20, '📈 Indices'!$A$9:$A$28, 0), MATCH('⚙️ Paramètres'!$B$11, '📈 Indices'!$B$8:$F$8, 0)), ""))/'⚙️ Paramètres'!$E$11, "")), 0)+IFERROR('⚙️ Paramètres'!$C$12*(IFERROR((IFERROR(INDEX('📈 Indices'!$B$8:$F$28, MATCH($A20, '📈 Indices'!$A$9:$A$28, 0), MATCH('⚙️ Paramètres'!$B$12, '📈 Indices'!$B$8:$F$8, 0)), ""))/'⚙️ Paramètres'!$E$12, "")), 0)</f>
        <v>0</v>
      </c>
      <c r="E20" s="13">
        <f>'⚙️ Paramètres'!$B$3*D20</f>
        <v>0</v>
      </c>
      <c r="F20" s="13">
        <f>E20-'⚙️ Paramètres'!$B$3</f>
        <v>0</v>
      </c>
      <c r="G20" s="12">
        <f>IFERROR(E20/'⚙️ Paramètres'!$B$3-1, "")</f>
        <v>0</v>
      </c>
    </row>
    <row r="21" spans="1:7">
      <c r="A21" s="6">
        <v>45809</v>
      </c>
      <c r="B21" s="12">
        <f>'⚙️ Paramètres'!$B$15</f>
        <v>0</v>
      </c>
      <c r="C21" s="12">
        <f>'⚙️ Paramètres'!$B$14</f>
        <v>0</v>
      </c>
      <c r="D21" s="7">
        <f>'⚙️ Paramètres'!$B$15 + IFERROR('⚙️ Paramètres'!$C$9*(IFERROR((IFERROR(INDEX('📈 Indices'!$B$8:$F$28, MATCH($A21, '📈 Indices'!$A$9:$A$28, 0), MATCH('⚙️ Paramètres'!$B$9, '📈 Indices'!$B$8:$F$8, 0)), ""))/'⚙️ Paramètres'!$E$9, "")), 0)+IFERROR('⚙️ Paramètres'!$C$10*(IFERROR((IFERROR(INDEX('📈 Indices'!$B$8:$F$28, MATCH($A21, '📈 Indices'!$A$9:$A$28, 0), MATCH('⚙️ Paramètres'!$B$10, '📈 Indices'!$B$8:$F$8, 0)), ""))/'⚙️ Paramètres'!$E$10, "")), 0)+IFERROR('⚙️ Paramètres'!$C$11*(IFERROR((IFERROR(INDEX('📈 Indices'!$B$8:$F$28, MATCH($A21, '📈 Indices'!$A$9:$A$28, 0), MATCH('⚙️ Paramètres'!$B$11, '📈 Indices'!$B$8:$F$8, 0)), ""))/'⚙️ Paramètres'!$E$11, "")), 0)+IFERROR('⚙️ Paramètres'!$C$12*(IFERROR((IFERROR(INDEX('📈 Indices'!$B$8:$F$28, MATCH($A21, '📈 Indices'!$A$9:$A$28, 0), MATCH('⚙️ Paramètres'!$B$12, '📈 Indices'!$B$8:$F$8, 0)), ""))/'⚙️ Paramètres'!$E$12, "")), 0)</f>
        <v>0</v>
      </c>
      <c r="E21" s="13">
        <f>'⚙️ Paramètres'!$B$3*D21</f>
        <v>0</v>
      </c>
      <c r="F21" s="13">
        <f>E21-'⚙️ Paramètres'!$B$3</f>
        <v>0</v>
      </c>
      <c r="G21" s="12">
        <f>IFERROR(E21/'⚙️ Paramètres'!$B$3-1, "")</f>
        <v>0</v>
      </c>
    </row>
    <row r="22" spans="1:7">
      <c r="A22" s="6">
        <v>45839</v>
      </c>
      <c r="B22" s="12">
        <f>'⚙️ Paramètres'!$B$15</f>
        <v>0</v>
      </c>
      <c r="C22" s="12">
        <f>'⚙️ Paramètres'!$B$14</f>
        <v>0</v>
      </c>
      <c r="D22" s="7">
        <f>'⚙️ Paramètres'!$B$15 + IFERROR('⚙️ Paramètres'!$C$9*(IFERROR((IFERROR(INDEX('📈 Indices'!$B$8:$F$28, MATCH($A22, '📈 Indices'!$A$9:$A$28, 0), MATCH('⚙️ Paramètres'!$B$9, '📈 Indices'!$B$8:$F$8, 0)), ""))/'⚙️ Paramètres'!$E$9, "")), 0)+IFERROR('⚙️ Paramètres'!$C$10*(IFERROR((IFERROR(INDEX('📈 Indices'!$B$8:$F$28, MATCH($A22, '📈 Indices'!$A$9:$A$28, 0), MATCH('⚙️ Paramètres'!$B$10, '📈 Indices'!$B$8:$F$8, 0)), ""))/'⚙️ Paramètres'!$E$10, "")), 0)+IFERROR('⚙️ Paramètres'!$C$11*(IFERROR((IFERROR(INDEX('📈 Indices'!$B$8:$F$28, MATCH($A22, '📈 Indices'!$A$9:$A$28, 0), MATCH('⚙️ Paramètres'!$B$11, '📈 Indices'!$B$8:$F$8, 0)), ""))/'⚙️ Paramètres'!$E$11, "")), 0)+IFERROR('⚙️ Paramètres'!$C$12*(IFERROR((IFERROR(INDEX('📈 Indices'!$B$8:$F$28, MATCH($A22, '📈 Indices'!$A$9:$A$28, 0), MATCH('⚙️ Paramètres'!$B$12, '📈 Indices'!$B$8:$F$8, 0)), ""))/'⚙️ Paramètres'!$E$12, "")), 0)</f>
        <v>0</v>
      </c>
      <c r="E22" s="13">
        <f>'⚙️ Paramètres'!$B$3*D22</f>
        <v>0</v>
      </c>
      <c r="F22" s="13">
        <f>E22-'⚙️ Paramètres'!$B$3</f>
        <v>0</v>
      </c>
      <c r="G22" s="12">
        <f>IFERROR(E22/'⚙️ Paramètres'!$B$3-1, "")</f>
        <v>0</v>
      </c>
    </row>
    <row r="23" spans="1:7">
      <c r="A23" s="6">
        <v>45870</v>
      </c>
      <c r="B23" s="12">
        <f>'⚙️ Paramètres'!$B$15</f>
        <v>0</v>
      </c>
      <c r="C23" s="12">
        <f>'⚙️ Paramètres'!$B$14</f>
        <v>0</v>
      </c>
      <c r="D23" s="7">
        <f>'⚙️ Paramètres'!$B$15 + IFERROR('⚙️ Paramètres'!$C$9*(IFERROR((IFERROR(INDEX('📈 Indices'!$B$8:$F$28, MATCH($A23, '📈 Indices'!$A$9:$A$28, 0), MATCH('⚙️ Paramètres'!$B$9, '📈 Indices'!$B$8:$F$8, 0)), ""))/'⚙️ Paramètres'!$E$9, "")), 0)+IFERROR('⚙️ Paramètres'!$C$10*(IFERROR((IFERROR(INDEX('📈 Indices'!$B$8:$F$28, MATCH($A23, '📈 Indices'!$A$9:$A$28, 0), MATCH('⚙️ Paramètres'!$B$10, '📈 Indices'!$B$8:$F$8, 0)), ""))/'⚙️ Paramètres'!$E$10, "")), 0)+IFERROR('⚙️ Paramètres'!$C$11*(IFERROR((IFERROR(INDEX('📈 Indices'!$B$8:$F$28, MATCH($A23, '📈 Indices'!$A$9:$A$28, 0), MATCH('⚙️ Paramètres'!$B$11, '📈 Indices'!$B$8:$F$8, 0)), ""))/'⚙️ Paramètres'!$E$11, "")), 0)+IFERROR('⚙️ Paramètres'!$C$12*(IFERROR((IFERROR(INDEX('📈 Indices'!$B$8:$F$28, MATCH($A23, '📈 Indices'!$A$9:$A$28, 0), MATCH('⚙️ Paramètres'!$B$12, '📈 Indices'!$B$8:$F$8, 0)), ""))/'⚙️ Paramètres'!$E$12, "")), 0)</f>
        <v>0</v>
      </c>
      <c r="E23" s="13">
        <f>'⚙️ Paramètres'!$B$3*D23</f>
        <v>0</v>
      </c>
      <c r="F23" s="13">
        <f>E23-'⚙️ Paramètres'!$B$3</f>
        <v>0</v>
      </c>
      <c r="G23" s="12">
        <f>IFERROR(E23/'⚙️ Paramètres'!$B$3-1, "")</f>
        <v>0</v>
      </c>
    </row>
    <row r="24" spans="1:7">
      <c r="A24" s="6">
        <v>45901</v>
      </c>
      <c r="B24" s="12">
        <f>'⚙️ Paramètres'!$B$15</f>
        <v>0</v>
      </c>
      <c r="C24" s="12">
        <f>'⚙️ Paramètres'!$B$14</f>
        <v>0</v>
      </c>
      <c r="D24" s="7">
        <f>'⚙️ Paramètres'!$B$15 + IFERROR('⚙️ Paramètres'!$C$9*(IFERROR((IFERROR(INDEX('📈 Indices'!$B$8:$F$28, MATCH($A24, '📈 Indices'!$A$9:$A$28, 0), MATCH('⚙️ Paramètres'!$B$9, '📈 Indices'!$B$8:$F$8, 0)), ""))/'⚙️ Paramètres'!$E$9, "")), 0)+IFERROR('⚙️ Paramètres'!$C$10*(IFERROR((IFERROR(INDEX('📈 Indices'!$B$8:$F$28, MATCH($A24, '📈 Indices'!$A$9:$A$28, 0), MATCH('⚙️ Paramètres'!$B$10, '📈 Indices'!$B$8:$F$8, 0)), ""))/'⚙️ Paramètres'!$E$10, "")), 0)+IFERROR('⚙️ Paramètres'!$C$11*(IFERROR((IFERROR(INDEX('📈 Indices'!$B$8:$F$28, MATCH($A24, '📈 Indices'!$A$9:$A$28, 0), MATCH('⚙️ Paramètres'!$B$11, '📈 Indices'!$B$8:$F$8, 0)), ""))/'⚙️ Paramètres'!$E$11, "")), 0)+IFERROR('⚙️ Paramètres'!$C$12*(IFERROR((IFERROR(INDEX('📈 Indices'!$B$8:$F$28, MATCH($A24, '📈 Indices'!$A$9:$A$28, 0), MATCH('⚙️ Paramètres'!$B$12, '📈 Indices'!$B$8:$F$8, 0)), ""))/'⚙️ Paramètres'!$E$12, "")), 0)</f>
        <v>0</v>
      </c>
      <c r="E24" s="13">
        <f>'⚙️ Paramètres'!$B$3*D24</f>
        <v>0</v>
      </c>
      <c r="F24" s="13">
        <f>E24-'⚙️ Paramètres'!$B$3</f>
        <v>0</v>
      </c>
      <c r="G24" s="12">
        <f>IFERROR(E24/'⚙️ Paramètres'!$B$3-1, "")</f>
        <v>0</v>
      </c>
    </row>
    <row r="25" spans="1:7">
      <c r="A25" s="6">
        <v>45931</v>
      </c>
      <c r="B25" s="12">
        <f>'⚙️ Paramètres'!$B$15</f>
        <v>0</v>
      </c>
      <c r="C25" s="12">
        <f>'⚙️ Paramètres'!$B$14</f>
        <v>0</v>
      </c>
      <c r="D25" s="7">
        <f>'⚙️ Paramètres'!$B$15 + IFERROR('⚙️ Paramètres'!$C$9*(IFERROR((IFERROR(INDEX('📈 Indices'!$B$8:$F$28, MATCH($A25, '📈 Indices'!$A$9:$A$28, 0), MATCH('⚙️ Paramètres'!$B$9, '📈 Indices'!$B$8:$F$8, 0)), ""))/'⚙️ Paramètres'!$E$9, "")), 0)+IFERROR('⚙️ Paramètres'!$C$10*(IFERROR((IFERROR(INDEX('📈 Indices'!$B$8:$F$28, MATCH($A25, '📈 Indices'!$A$9:$A$28, 0), MATCH('⚙️ Paramètres'!$B$10, '📈 Indices'!$B$8:$F$8, 0)), ""))/'⚙️ Paramètres'!$E$10, "")), 0)+IFERROR('⚙️ Paramètres'!$C$11*(IFERROR((IFERROR(INDEX('📈 Indices'!$B$8:$F$28, MATCH($A25, '📈 Indices'!$A$9:$A$28, 0), MATCH('⚙️ Paramètres'!$B$11, '📈 Indices'!$B$8:$F$8, 0)), ""))/'⚙️ Paramètres'!$E$11, "")), 0)+IFERROR('⚙️ Paramètres'!$C$12*(IFERROR((IFERROR(INDEX('📈 Indices'!$B$8:$F$28, MATCH($A25, '📈 Indices'!$A$9:$A$28, 0), MATCH('⚙️ Paramètres'!$B$12, '📈 Indices'!$B$8:$F$8, 0)), ""))/'⚙️ Paramètres'!$E$12, "")), 0)</f>
        <v>0</v>
      </c>
      <c r="E25" s="13">
        <f>'⚙️ Paramètres'!$B$3*D25</f>
        <v>0</v>
      </c>
      <c r="F25" s="13">
        <f>E25-'⚙️ Paramètres'!$B$3</f>
        <v>0</v>
      </c>
      <c r="G25" s="12">
        <f>IFERROR(E25/'⚙️ Paramètres'!$B$3-1, "")</f>
        <v>0</v>
      </c>
    </row>
    <row r="26" spans="1:7">
      <c r="A26" s="6">
        <v>45962</v>
      </c>
      <c r="B26" s="12">
        <f>'⚙️ Paramètres'!$B$15</f>
        <v>0</v>
      </c>
      <c r="C26" s="12">
        <f>'⚙️ Paramètres'!$B$14</f>
        <v>0</v>
      </c>
      <c r="D26" s="7">
        <f>'⚙️ Paramètres'!$B$15 + IFERROR('⚙️ Paramètres'!$C$9*(IFERROR((IFERROR(INDEX('📈 Indices'!$B$8:$F$28, MATCH($A26, '📈 Indices'!$A$9:$A$28, 0), MATCH('⚙️ Paramètres'!$B$9, '📈 Indices'!$B$8:$F$8, 0)), ""))/'⚙️ Paramètres'!$E$9, "")), 0)+IFERROR('⚙️ Paramètres'!$C$10*(IFERROR((IFERROR(INDEX('📈 Indices'!$B$8:$F$28, MATCH($A26, '📈 Indices'!$A$9:$A$28, 0), MATCH('⚙️ Paramètres'!$B$10, '📈 Indices'!$B$8:$F$8, 0)), ""))/'⚙️ Paramètres'!$E$10, "")), 0)+IFERROR('⚙️ Paramètres'!$C$11*(IFERROR((IFERROR(INDEX('📈 Indices'!$B$8:$F$28, MATCH($A26, '📈 Indices'!$A$9:$A$28, 0), MATCH('⚙️ Paramètres'!$B$11, '📈 Indices'!$B$8:$F$8, 0)), ""))/'⚙️ Paramètres'!$E$11, "")), 0)+IFERROR('⚙️ Paramètres'!$C$12*(IFERROR((IFERROR(INDEX('📈 Indices'!$B$8:$F$28, MATCH($A26, '📈 Indices'!$A$9:$A$28, 0), MATCH('⚙️ Paramètres'!$B$12, '📈 Indices'!$B$8:$F$8, 0)), ""))/'⚙️ Paramètres'!$E$12, "")), 0)</f>
        <v>0</v>
      </c>
      <c r="E26" s="13">
        <f>'⚙️ Paramètres'!$B$3*D26</f>
        <v>0</v>
      </c>
      <c r="F26" s="13">
        <f>E26-'⚙️ Paramètres'!$B$3</f>
        <v>0</v>
      </c>
      <c r="G26" s="12">
        <f>IFERROR(E26/'⚙️ Paramètres'!$B$3-1, "")</f>
        <v>0</v>
      </c>
    </row>
    <row r="27" spans="1:7">
      <c r="A27" s="6">
        <v>45992</v>
      </c>
      <c r="B27" s="12">
        <f>'⚙️ Paramètres'!$B$15</f>
        <v>0</v>
      </c>
      <c r="C27" s="12">
        <f>'⚙️ Paramètres'!$B$14</f>
        <v>0</v>
      </c>
      <c r="D27" s="7">
        <f>'⚙️ Paramètres'!$B$15 + IFERROR('⚙️ Paramètres'!$C$9*(IFERROR((IFERROR(INDEX('📈 Indices'!$B$8:$F$28, MATCH($A27, '📈 Indices'!$A$9:$A$28, 0), MATCH('⚙️ Paramètres'!$B$9, '📈 Indices'!$B$8:$F$8, 0)), ""))/'⚙️ Paramètres'!$E$9, "")), 0)+IFERROR('⚙️ Paramètres'!$C$10*(IFERROR((IFERROR(INDEX('📈 Indices'!$B$8:$F$28, MATCH($A27, '📈 Indices'!$A$9:$A$28, 0), MATCH('⚙️ Paramètres'!$B$10, '📈 Indices'!$B$8:$F$8, 0)), ""))/'⚙️ Paramètres'!$E$10, "")), 0)+IFERROR('⚙️ Paramètres'!$C$11*(IFERROR((IFERROR(INDEX('📈 Indices'!$B$8:$F$28, MATCH($A27, '📈 Indices'!$A$9:$A$28, 0), MATCH('⚙️ Paramètres'!$B$11, '📈 Indices'!$B$8:$F$8, 0)), ""))/'⚙️ Paramètres'!$E$11, "")), 0)+IFERROR('⚙️ Paramètres'!$C$12*(IFERROR((IFERROR(INDEX('📈 Indices'!$B$8:$F$28, MATCH($A27, '📈 Indices'!$A$9:$A$28, 0), MATCH('⚙️ Paramètres'!$B$12, '📈 Indices'!$B$8:$F$8, 0)), ""))/'⚙️ Paramètres'!$E$12, "")), 0)</f>
        <v>0</v>
      </c>
      <c r="E27" s="13">
        <f>'⚙️ Paramètres'!$B$3*D27</f>
        <v>0</v>
      </c>
      <c r="F27" s="13">
        <f>E27-'⚙️ Paramètres'!$B$3</f>
        <v>0</v>
      </c>
      <c r="G27" s="12">
        <f>IFERROR(E27/'⚙️ Paramètres'!$B$3-1, "")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3"/>
  <sheetViews>
    <sheetView workbookViewId="0"/>
  </sheetViews>
  <sheetFormatPr defaultRowHeight="15"/>
  <cols>
    <col min="1" max="1" width="40.7109375" customWidth="1"/>
    <col min="2" max="4" width="18.7109375" customWidth="1"/>
  </cols>
  <sheetData>
    <row r="1" spans="1:5">
      <c r="A1" s="2" t="s">
        <v>60</v>
      </c>
    </row>
    <row r="3" spans="1:5">
      <c r="A3" s="3" t="s">
        <v>39</v>
      </c>
      <c r="B3" s="3" t="s">
        <v>61</v>
      </c>
      <c r="C3" s="3" t="s">
        <v>62</v>
      </c>
      <c r="D3" s="3" t="s">
        <v>63</v>
      </c>
      <c r="E3" s="3" t="s">
        <v>64</v>
      </c>
    </row>
    <row r="4" spans="1:5">
      <c r="A4" s="4">
        <f>'⚙️ Paramètres'!$B$9</f>
        <v>0</v>
      </c>
      <c r="B4" s="10">
        <f>'⚙️ Paramètres'!$C$9</f>
        <v>0</v>
      </c>
      <c r="C4" s="12">
        <v>0</v>
      </c>
      <c r="D4" s="7">
        <f>'⚙️ Paramètres'!$E$9*(1+$C4)</f>
        <v>0</v>
      </c>
      <c r="E4" s="7">
        <f>'⚙️ Paramètres'!$C$9*(1+$C4)</f>
        <v>0</v>
      </c>
    </row>
    <row r="5" spans="1:5">
      <c r="A5" s="4">
        <f>'⚙️ Paramètres'!$B$10</f>
        <v>0</v>
      </c>
      <c r="B5" s="10">
        <f>'⚙️ Paramètres'!$C$10</f>
        <v>0</v>
      </c>
      <c r="C5" s="12">
        <v>0</v>
      </c>
      <c r="D5" s="7">
        <f>'⚙️ Paramètres'!$E$10*(1+$C5)</f>
        <v>0</v>
      </c>
      <c r="E5" s="7">
        <f>'⚙️ Paramètres'!$C$10*(1+$C5)</f>
        <v>0</v>
      </c>
    </row>
    <row r="6" spans="1:5">
      <c r="A6" s="4">
        <f>'⚙️ Paramètres'!$B$11</f>
        <v>0</v>
      </c>
      <c r="B6" s="10">
        <f>'⚙️ Paramètres'!$C$11</f>
        <v>0</v>
      </c>
      <c r="C6" s="12">
        <v>0</v>
      </c>
      <c r="D6" s="7">
        <f>'⚙️ Paramètres'!$E$11*(1+$C6)</f>
        <v>0</v>
      </c>
      <c r="E6" s="7">
        <f>'⚙️ Paramètres'!$C$11*(1+$C6)</f>
        <v>0</v>
      </c>
    </row>
    <row r="7" spans="1:5">
      <c r="A7" s="4">
        <f>'⚙️ Paramètres'!$B$12</f>
        <v>0</v>
      </c>
      <c r="B7" s="10">
        <f>'⚙️ Paramètres'!$C$12</f>
        <v>0</v>
      </c>
      <c r="C7" s="12">
        <v>0</v>
      </c>
      <c r="D7" s="7">
        <f>'⚙️ Paramètres'!$E$12*(1+$C7)</f>
        <v>0</v>
      </c>
      <c r="E7" s="7">
        <f>'⚙️ Paramètres'!$C$12*(1+$C7)</f>
        <v>0</v>
      </c>
    </row>
    <row r="10" spans="1:5">
      <c r="A10" s="8" t="s">
        <v>65</v>
      </c>
      <c r="B10" s="12">
        <f>'⚙️ Paramètres'!$B$15</f>
        <v>0</v>
      </c>
    </row>
    <row r="12" spans="1:5">
      <c r="A12" s="5" t="s">
        <v>66</v>
      </c>
      <c r="B12" s="7">
        <f>B10 + SUM($E$4:$E$7)</f>
        <v>0</v>
      </c>
    </row>
    <row r="13" spans="1:5">
      <c r="A13" s="5" t="s">
        <v>67</v>
      </c>
      <c r="B13" s="9">
        <f>'⚙️ Paramètres'!$B$3 * $B$12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cols>
    <col min="1" max="1" width="38.7109375" customWidth="1"/>
    <col min="2" max="4" width="15.7109375" customWidth="1"/>
  </cols>
  <sheetData>
    <row r="1" spans="1:2">
      <c r="A1" s="2" t="s">
        <v>68</v>
      </c>
    </row>
    <row r="3" spans="1:2">
      <c r="A3" s="5" t="s">
        <v>69</v>
      </c>
      <c r="B3" s="9">
        <f>'⚙️ Paramètres'!$B$3</f>
        <v>0</v>
      </c>
    </row>
    <row r="4" spans="1:2">
      <c r="A4" s="5" t="s">
        <v>70</v>
      </c>
      <c r="B4" s="9">
        <f>'📊 Révision_Mensuelle'!$E$27</f>
        <v>0</v>
      </c>
    </row>
    <row r="5" spans="1:2">
      <c r="A5" s="5" t="s">
        <v>71</v>
      </c>
      <c r="B5" s="12">
        <f>'📊 Révision_Mensuelle'!$G$27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🧭 Guide</vt:lpstr>
      <vt:lpstr>📈 Indices</vt:lpstr>
      <vt:lpstr>⚙️ Paramètres</vt:lpstr>
      <vt:lpstr>📊 Révision_Mensuelle</vt:lpstr>
      <vt:lpstr>📉 Simulation</vt:lpstr>
      <vt:lpstr>📊 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2025-09-07T03:42:51Z</dcterms:created>
  <dcterms:modified xsi:type="dcterms:W3CDTF">2025-09-07T03:42:51Z</dcterms:modified>
</cp:coreProperties>
</file>