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ACTEURS" sheetId="1" r:id="rId1"/>
    <sheet name="Listes" sheetId="2" r:id="rId2"/>
    <sheet name="Paramètres" sheetId="3" r:id="rId3"/>
    <sheet name="Dashboard" sheetId="4" r:id="rId4"/>
  </sheets>
  <definedNames>
    <definedName name="coef_mode">IFERROR(SUMIFS(Modes[Coef],Modes[Modes],Paramètres!$E$3),1)</definedName>
    <definedName name="Domaines_DESTEP">Listes!$C$2:$C$7</definedName>
    <definedName name="Domaines_STEEP">Listes!$B$2:$B$6</definedName>
    <definedName name="ListCadres">Listes!$A$2:$A$3</definedName>
    <definedName name="ListHorizons">Listes!$D$2:$D$4</definedName>
    <definedName name="ListModes">Listes!$H$2:$H$4</definedName>
    <definedName name="ListPays">Listes!$E$2:$E$6</definedName>
    <definedName name="ListSegments">Listes!$F$2:$F$8</definedName>
    <definedName name="ListStatuts">Listes!$G$2:$G$4</definedName>
    <definedName name="seuil_haut">Paramètres!$B$49</definedName>
    <definedName name="seuil_moyen">Paramètres!$B$50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<sst xmlns="http://schemas.openxmlformats.org/spreadsheetml/2006/main" count="482" uniqueCount="191">
  <si>
    <t>Cadres</t>
  </si>
  <si>
    <t>STEEP</t>
  </si>
  <si>
    <t>DESTEP</t>
  </si>
  <si>
    <t>Domaines_STEEP</t>
  </si>
  <si>
    <t>Socioculturel</t>
  </si>
  <si>
    <t>Technologique</t>
  </si>
  <si>
    <t>Économique</t>
  </si>
  <si>
    <t>Environnemental</t>
  </si>
  <si>
    <t>Politique</t>
  </si>
  <si>
    <t>Domaines_DESTEP</t>
  </si>
  <si>
    <t>Démographique</t>
  </si>
  <si>
    <t>Écologique</t>
  </si>
  <si>
    <t>Horizons</t>
  </si>
  <si>
    <t>Court terme</t>
  </si>
  <si>
    <t>Moyen terme</t>
  </si>
  <si>
    <t>Long terme</t>
  </si>
  <si>
    <t>Pays</t>
  </si>
  <si>
    <t>Tous</t>
  </si>
  <si>
    <t>Maroc</t>
  </si>
  <si>
    <t>France</t>
  </si>
  <si>
    <t>Espagne</t>
  </si>
  <si>
    <t>Allemagne</t>
  </si>
  <si>
    <t>Segments</t>
  </si>
  <si>
    <t>B2B</t>
  </si>
  <si>
    <t>B2C</t>
  </si>
  <si>
    <t>Public</t>
  </si>
  <si>
    <t>Automobile</t>
  </si>
  <si>
    <t>Agro</t>
  </si>
  <si>
    <t>Énergie</t>
  </si>
  <si>
    <t>Statuts</t>
  </si>
  <si>
    <t>À étudier</t>
  </si>
  <si>
    <t>En cours</t>
  </si>
  <si>
    <t>Clos</t>
  </si>
  <si>
    <t>Modes de score</t>
  </si>
  <si>
    <t>Classique</t>
  </si>
  <si>
    <t>Intensifié</t>
  </si>
  <si>
    <t>Atténué</t>
  </si>
  <si>
    <t>Paramètres — Scénarios, Horizon &amp; Mode de score</t>
  </si>
  <si>
    <t>Scénario actif</t>
  </si>
  <si>
    <t>Équilibré</t>
  </si>
  <si>
    <t>Mode de score</t>
  </si>
  <si>
    <t>Modes</t>
  </si>
  <si>
    <t>Coef</t>
  </si>
  <si>
    <t>Horizon</t>
  </si>
  <si>
    <t>Facteur</t>
  </si>
  <si>
    <t>Poids STEEP</t>
  </si>
  <si>
    <t>Scénario</t>
  </si>
  <si>
    <t>Domaine</t>
  </si>
  <si>
    <t>Poids</t>
  </si>
  <si>
    <t>Poids DESTEP</t>
  </si>
  <si>
    <t>Seuils de priorité</t>
  </si>
  <si>
    <t>Seuil Haute</t>
  </si>
  <si>
    <t>Seuil Moyenne</t>
  </si>
  <si>
    <t>Modèle STEEP / DESTEP — Facteurs &amp; Scoring (v3) — Exemple prérempli</t>
  </si>
  <si>
    <t>Exemple multi-pays/segments pour illustrer les radars comparatifs, la heatmap et l’Auto-Brief.</t>
  </si>
  <si>
    <t>ID</t>
  </si>
  <si>
    <t>Cadre (STEEP/DESTEP)</t>
  </si>
  <si>
    <t>Description</t>
  </si>
  <si>
    <t>Segment</t>
  </si>
  <si>
    <t>Probabilité (1-5)</t>
  </si>
  <si>
    <t>Impact (1-5)</t>
  </si>
  <si>
    <t>Poids Domaine (auto)</t>
  </si>
  <si>
    <t>Facteur Horizon (auto)</t>
  </si>
  <si>
    <t>Score (%)</t>
  </si>
  <si>
    <t>Priorité</t>
  </si>
  <si>
    <t>Propriétaire</t>
  </si>
  <si>
    <t>Action</t>
  </si>
  <si>
    <t>Échéance</t>
  </si>
  <si>
    <t>Statut</t>
  </si>
  <si>
    <t>S-2025-001</t>
  </si>
  <si>
    <t>Inflation matières (acier/cuivre)</t>
  </si>
  <si>
    <t>Hausse durable des prix ; renégocier indexation et deuxième source.</t>
  </si>
  <si>
    <t>Achat</t>
  </si>
  <si>
    <t>Négocier indexation + 2e source</t>
  </si>
  <si>
    <t>S-2025-002</t>
  </si>
  <si>
    <t>Cybersécurité OT (IEC 62443)</t>
  </si>
  <si>
    <t>Risque ransomware en atelier ; besoin segmentation réseaux + sauvegardes.</t>
  </si>
  <si>
    <t>DSI</t>
  </si>
  <si>
    <t>Audit OT + segmentation + PRA</t>
  </si>
  <si>
    <t>S-2025-003</t>
  </si>
  <si>
    <t>Pénurie de soudeurs qualifiés</t>
  </si>
  <si>
    <t>Délais à risque ; lancer bootcamp + partenariats écoles.</t>
  </si>
  <si>
    <t>RH</t>
  </si>
  <si>
    <t>Bootcamp soudage + partenariats</t>
  </si>
  <si>
    <t>S-2025-004</t>
  </si>
  <si>
    <t>ISO 50001 &amp; efficacité énergétique</t>
  </si>
  <si>
    <t>Réduction coûts + image ; instrumentation des gros postes.</t>
  </si>
  <si>
    <t>HSE</t>
  </si>
  <si>
    <t>Plan de comptage &amp; quick wins</t>
  </si>
  <si>
    <t>S-2025-005</t>
  </si>
  <si>
    <t>Incitations fiscales à l’investissement</t>
  </si>
  <si>
    <t>Fenêtre d’aide CAPEX productif ; dossiers à monter.</t>
  </si>
  <si>
    <t>DG</t>
  </si>
  <si>
    <t>Dossiers d’aide &amp; plan CAPEX</t>
  </si>
  <si>
    <t>S-2025-006</t>
  </si>
  <si>
    <t>Automatisation/cobots en usinage</t>
  </si>
  <si>
    <t>Gains productivité ; requalification opérateurs CNC.</t>
  </si>
  <si>
    <t>Production</t>
  </si>
  <si>
    <t>Étude ROI cellule cobotisée</t>
  </si>
  <si>
    <t>S-2025-007</t>
  </si>
  <si>
    <t>Volatilité EUR/MAD</t>
  </si>
  <si>
    <t>Impact import équipements ; couverture de change à définir.</t>
  </si>
  <si>
    <t>Finance</t>
  </si>
  <si>
    <t>Stratégie de couverture</t>
  </si>
  <si>
    <t>S-2025-008</t>
  </si>
  <si>
    <t>Gestion déchets &amp; conformité</t>
  </si>
  <si>
    <t>Traçabilité renforcée ; mettre à jour filières et registres.</t>
  </si>
  <si>
    <t>MAJ filières &amp; registres</t>
  </si>
  <si>
    <t>S-2025-009</t>
  </si>
  <si>
    <t>Exigences RSE clients</t>
  </si>
  <si>
    <t>Demande croissante d’engagement social/environnemental.</t>
  </si>
  <si>
    <t>Qualité</t>
  </si>
  <si>
    <t>MAJ charte RSE &amp; reporting</t>
  </si>
  <si>
    <t>S-2025-010</t>
  </si>
  <si>
    <t>ZLECAF : nouvelles opportunités</t>
  </si>
  <si>
    <t>Accès élargi marchés africains ; règles d’origine à maîtriser.</t>
  </si>
  <si>
    <t>Export</t>
  </si>
  <si>
    <t>Cartographier marchés &amp; règles</t>
  </si>
  <si>
    <t>D-2025-011</t>
  </si>
  <si>
    <t>Vieillissement main-d’œuvre ouvrière</t>
  </si>
  <si>
    <t>Transmission savoir-faire ; renforcer tutorat/GPEC.</t>
  </si>
  <si>
    <t>Plan GPEC + tutorat</t>
  </si>
  <si>
    <t>D-2025-012</t>
  </si>
  <si>
    <t>CBAM (taxe carbone UE)</t>
  </si>
  <si>
    <t>Compétitivité export ; calculer bilan carbone produit.</t>
  </si>
  <si>
    <t>Bilan carbone par référence</t>
  </si>
  <si>
    <t>D-2025-013</t>
  </si>
  <si>
    <t>Taux d’intérêt &amp; coût du capital</t>
  </si>
  <si>
    <t>Arbitrer CAPEX/OPEX ; prioriser ROI court.</t>
  </si>
  <si>
    <t>Revue portefeuille investissements</t>
  </si>
  <si>
    <t>D-2025-014</t>
  </si>
  <si>
    <t>IA pour prévision/qualité</t>
  </si>
  <si>
    <t>Améliorer forecast &amp; détection défauts visuels.</t>
  </si>
  <si>
    <t>POC vision + MSA</t>
  </si>
  <si>
    <t>D-2025-015</t>
  </si>
  <si>
    <t>Attentes télétravail/hybridation</t>
  </si>
  <si>
    <t>Adapter organisation &amp; équipements.</t>
  </si>
  <si>
    <t>Accords &amp; équipement hybride</t>
  </si>
  <si>
    <t>D-2025-016</t>
  </si>
  <si>
    <t>Normes sûreté machines renforcées</t>
  </si>
  <si>
    <t>Audit CE ; prioriser corrections critiques.</t>
  </si>
  <si>
    <t>Audit conformité + corrections</t>
  </si>
  <si>
    <t>D-2025-017</t>
  </si>
  <si>
    <t>Croissance urbaine zones côtières</t>
  </si>
  <si>
    <t>Opportunités de services ; veille implantation.</t>
  </si>
  <si>
    <t>Marketing</t>
  </si>
  <si>
    <t>Étude d’implantation</t>
  </si>
  <si>
    <t>D-2025-018</t>
  </si>
  <si>
    <t>Stress hydrique régional</t>
  </si>
  <si>
    <t>Sécuriser l’approvisionnement en eau ; recyclage.</t>
  </si>
  <si>
    <t>Plan eau &amp; recyclage</t>
  </si>
  <si>
    <t>D-2025-019</t>
  </si>
  <si>
    <t>5G industrielle &amp; edge</t>
  </si>
  <si>
    <t>Automatisation temps réel ; réseau privé pilote.</t>
  </si>
  <si>
    <t>Pilote réseau privé</t>
  </si>
  <si>
    <t>D-2025-020</t>
  </si>
  <si>
    <t>Subventions énergie (modernisation)</t>
  </si>
  <si>
    <t>Fenêtre d’aide pour moderniser parc machines.</t>
  </si>
  <si>
    <t>Dépôt dossiers &amp; ROI énergétique</t>
  </si>
  <si>
    <t>S-2025-021</t>
  </si>
  <si>
    <t>Élections &amp; stabilité du cadre</t>
  </si>
  <si>
    <t>Surveiller continuité des politiques industrielles.</t>
  </si>
  <si>
    <t>Veille réglementaire renforcée</t>
  </si>
  <si>
    <t>S-2025-022</t>
  </si>
  <si>
    <t>Migration GMAO Cloud</t>
  </si>
  <si>
    <t>Réduire arrêts ; sécuriser accès &amp; sauvegardes.</t>
  </si>
  <si>
    <t>Maintenance</t>
  </si>
  <si>
    <t>POC sur lignes critiques</t>
  </si>
  <si>
    <t>D-2025-023</t>
  </si>
  <si>
    <t>Compétences numériques faibles</t>
  </si>
  <si>
    <t>Former aux outils digitaux ; productivité administrative.</t>
  </si>
  <si>
    <t>Programme formation numérique</t>
  </si>
  <si>
    <t>S-2025-024</t>
  </si>
  <si>
    <t>Coût logistique international</t>
  </si>
  <si>
    <t>Renégocier Incoterms ; optimiser schémas transport.</t>
  </si>
  <si>
    <t>Supply Chain</t>
  </si>
  <si>
    <t>Appel d’offres transport + Incoterms</t>
  </si>
  <si>
    <t>Dashboard — Radars comparatifs, Heatmap &amp; Synthèse</t>
  </si>
  <si>
    <t>Pays A</t>
  </si>
  <si>
    <t>Segment A</t>
  </si>
  <si>
    <t>Pays B</t>
  </si>
  <si>
    <t>Segment B</t>
  </si>
  <si>
    <t>KPI (tous facteurs)</t>
  </si>
  <si>
    <t>Haute</t>
  </si>
  <si>
    <t>Moyenne</t>
  </si>
  <si>
    <t>Basse</t>
  </si>
  <si>
    <t>Radar STEEP — Scores moyens</t>
  </si>
  <si>
    <t>Radar DESTEP — Scores moyens</t>
  </si>
  <si>
    <t>Heatmap priorités — STEEP (A)</t>
  </si>
  <si>
    <t>Top facteurs (A) — filtrés par Pays/Segment</t>
  </si>
  <si>
    <t>Auto-Brief (A) — Synthèse top 3</t>
  </si>
</sst>
</file>

<file path=xl/styles.xml><?xml version="1.0" encoding="utf-8"?>
<styleSheet xmlns="http://schemas.openxmlformats.org/spreadsheetml/2006/main">
  <numFmts count="2">
    <numFmt numFmtId="164" formatCode="0%"/>
    <numFmt numFmtId="165" formatCode="yyyy-mm-dd"/>
  </numFmts>
  <fonts count="5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i/>
      <sz val="10"/>
      <color rgb="FF0B3D4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B3D4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B3D4F"/>
        <bgColor indexed="64"/>
      </patternFill>
    </fill>
    <fill>
      <patternFill patternType="solid">
        <fgColor rgb="FFF0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wrapText="1"/>
    </xf>
    <xf numFmtId="1" fontId="0" fillId="0" borderId="1" xfId="0" applyNumberFormat="1" applyBorder="1"/>
    <xf numFmtId="164" fontId="0" fillId="0" borderId="1" xfId="0" applyNumberFormat="1" applyBorder="1"/>
    <xf numFmtId="165" fontId="0" fillId="0" borderId="1" xfId="0" applyNumberFormat="1" applyBorder="1"/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/>
  </cellXfs>
  <cellStyles count="1">
    <cellStyle name="Normal" xfId="0" builtinId="0"/>
  </cellStyles>
  <dxfs count="11">
    <dxf>
      <numFmt numFmtId="164" formatCode="0%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yyyy-mm-dd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CE5FF"/>
        </patternFill>
      </fill>
    </dxf>
    <dxf>
      <fill>
        <patternFill>
          <bgColor rgb="FFEADCFD"/>
        </patternFill>
      </fill>
    </dxf>
    <dxf>
      <fill>
        <patternFill>
          <bgColor rgb="FFFFE5CC"/>
        </patternFill>
      </fill>
    </dxf>
    <dxf>
      <fill>
        <patternFill>
          <bgColor rgb="FFDFF3E3"/>
        </patternFill>
      </fill>
    </dxf>
    <dxf>
      <fill>
        <patternFill>
          <bgColor rgb="FFFFD6DA"/>
        </patternFill>
      </fill>
    </dxf>
    <dxf>
      <fill>
        <patternFill>
          <bgColor rgb="FFCDECEF"/>
        </patternFill>
      </fill>
    </dxf>
    <dxf>
      <fill>
        <patternFill>
          <bgColor rgb="FFD7F0DB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Radar STEEP — A vs B</a:t>
            </a:r>
          </a:p>
        </c:rich>
      </c:tx>
      <c:layout/>
    </c:title>
    <c:plotArea>
      <c:layout/>
      <c:radarChart>
        <c:radarStyle val="marker"/>
        <c:ser>
          <c:idx val="0"/>
          <c:order val="0"/>
          <c:tx>
            <c:v>A (STEEP)</c:v>
          </c:tx>
          <c:marker>
            <c:symbol val="none"/>
          </c:marker>
          <c:cat>
            <c:strRef>
              <c:f>Dashboard!$C$14:$C$18</c:f>
              <c:strCache>
                <c:ptCount val="5"/>
                <c:pt idx="0">
                  <c:v>Socioculturel</c:v>
                </c:pt>
                <c:pt idx="1">
                  <c:v>Technologique</c:v>
                </c:pt>
                <c:pt idx="2">
                  <c:v>Économique</c:v>
                </c:pt>
                <c:pt idx="3">
                  <c:v>Environnemental</c:v>
                </c:pt>
                <c:pt idx="4">
                  <c:v>Politique</c:v>
                </c:pt>
              </c:strCache>
            </c:strRef>
          </c:cat>
          <c:val>
            <c:numRef>
              <c:f>Dashboard!$D$14:$D$18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1"/>
          <c:order val="1"/>
          <c:tx>
            <c:v>B (STEEP)</c:v>
          </c:tx>
          <c:marker>
            <c:symbol val="none"/>
          </c:marker>
          <c:cat>
            <c:strRef>
              <c:f>Dashboard!$C$14:$C$18</c:f>
              <c:strCache>
                <c:ptCount val="5"/>
                <c:pt idx="0">
                  <c:v>Socioculturel</c:v>
                </c:pt>
                <c:pt idx="1">
                  <c:v>Technologique</c:v>
                </c:pt>
                <c:pt idx="2">
                  <c:v>Économique</c:v>
                </c:pt>
                <c:pt idx="3">
                  <c:v>Environnemental</c:v>
                </c:pt>
                <c:pt idx="4">
                  <c:v>Politique</c:v>
                </c:pt>
              </c:strCache>
            </c:strRef>
          </c:cat>
          <c:val>
            <c:numRef>
              <c:f>Dashboard!$E$14:$E$18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axId val="50010001"/>
        <c:axId val="50010002"/>
      </c:radarChart>
      <c:catAx>
        <c:axId val="50010001"/>
        <c:scaling>
          <c:orientation val="minMax"/>
        </c:scaling>
        <c:axPos val="b"/>
        <c:majorGridlines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majorTickMark val="cross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Radar DESTEP — A vs B</a:t>
            </a:r>
          </a:p>
        </c:rich>
      </c:tx>
      <c:layout/>
    </c:title>
    <c:plotArea>
      <c:layout/>
      <c:radarChart>
        <c:radarStyle val="marker"/>
        <c:ser>
          <c:idx val="0"/>
          <c:order val="0"/>
          <c:tx>
            <c:v>A (DESTEP)</c:v>
          </c:tx>
          <c:marker>
            <c:symbol val="none"/>
          </c:marker>
          <c:cat>
            <c:strRef>
              <c:f>Dashboard!$C$22:$C$27</c:f>
              <c:strCache>
                <c:ptCount val="6"/>
                <c:pt idx="0">
                  <c:v>Radar DESTEP — Scores moyens</c:v>
                </c:pt>
                <c:pt idx="1">
                  <c:v>Démographique</c:v>
                </c:pt>
                <c:pt idx="2">
                  <c:v>Économique</c:v>
                </c:pt>
                <c:pt idx="3">
                  <c:v>Socioculturel</c:v>
                </c:pt>
                <c:pt idx="4">
                  <c:v>Technologique</c:v>
                </c:pt>
                <c:pt idx="5">
                  <c:v>Écologique</c:v>
                </c:pt>
              </c:strCache>
            </c:strRef>
          </c:cat>
          <c:val>
            <c:numRef>
              <c:f>Dashboard!$D$22:$D$27</c:f>
              <c:numCache>
                <c:formatCode>General</c:formatCode>
                <c:ptCount val="6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1"/>
          <c:order val="1"/>
          <c:tx>
            <c:v>B (DESTEP)</c:v>
          </c:tx>
          <c:marker>
            <c:symbol val="none"/>
          </c:marker>
          <c:cat>
            <c:strRef>
              <c:f>Dashboard!$C$22:$C$27</c:f>
              <c:strCache>
                <c:ptCount val="6"/>
                <c:pt idx="0">
                  <c:v>Radar DESTEP — Scores moyens</c:v>
                </c:pt>
                <c:pt idx="1">
                  <c:v>Démographique</c:v>
                </c:pt>
                <c:pt idx="2">
                  <c:v>Économique</c:v>
                </c:pt>
                <c:pt idx="3">
                  <c:v>Socioculturel</c:v>
                </c:pt>
                <c:pt idx="4">
                  <c:v>Technologique</c:v>
                </c:pt>
                <c:pt idx="5">
                  <c:v>Écologique</c:v>
                </c:pt>
              </c:strCache>
            </c:strRef>
          </c:cat>
          <c:val>
            <c:numRef>
              <c:f>Dashboard!$E$22:$E$27</c:f>
              <c:numCache>
                <c:formatCode>General</c:formatCode>
                <c:ptCount val="6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20001"/>
        <c:axId val="50020002"/>
      </c:radarChart>
      <c:catAx>
        <c:axId val="50020001"/>
        <c:scaling>
          <c:orientation val="minMax"/>
        </c:scaling>
        <c:axPos val="b"/>
        <c:majorGridlines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majorTickMark val="cross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12</xdr:row>
      <xdr:rowOff>0</xdr:rowOff>
    </xdr:from>
    <xdr:to>
      <xdr:col>7</xdr:col>
      <xdr:colOff>476250</xdr:colOff>
      <xdr:row>26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21</xdr:row>
      <xdr:rowOff>0</xdr:rowOff>
    </xdr:from>
    <xdr:to>
      <xdr:col>7</xdr:col>
      <xdr:colOff>476250</xdr:colOff>
      <xdr:row>35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FACTEURS" displayName="FACTEURS" ref="A3:R504" totalsRowShown="0">
  <autoFilter ref="A3:R504"/>
  <tableColumns count="18">
    <tableColumn id="1" name="ID"/>
    <tableColumn id="2" name="Cadre (STEEP/DESTEP)"/>
    <tableColumn id="3" name="Domaine"/>
    <tableColumn id="4" name="Facteur"/>
    <tableColumn id="5" name="Description"/>
    <tableColumn id="6" name="Pays"/>
    <tableColumn id="7" name="Segment"/>
    <tableColumn id="8" name="Horizon"/>
    <tableColumn id="9" name="Probabilité (1-5)"/>
    <tableColumn id="10" name="Impact (1-5)"/>
    <tableColumn id="11" name="Poids Domaine (auto)">
      <calculatedColumnFormula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calculatedColumnFormula>
    </tableColumn>
    <tableColumn id="12" name="Facteur Horizon (auto)">
      <calculatedColumnFormula>IFERROR(SUMIFS(TableHor[Facteur],TableHor[Horizon],[[#This Row],Horizon]),1)</calculatedColumnFormula>
    </tableColumn>
    <tableColumn id="13" name="Score (%)" dataDxfId="0">
      <calculatedColumnFormula>IFERROR(ROUND(([[#This Row],[Probabilité (1-5)]]*[[#This Row],[Impact (1-5)]]*[[#This Row],[Poids Domaine (auto)]]*[[#This Row],[Facteur Horizon (auto)]]*coef_mode/25),4),0)</calculatedColumnFormula>
    </tableColumn>
    <tableColumn id="14" name="Priorité">
      <calculatedColumnFormula>IF([[#This Row],[Score (%)]]&gt;=seuil_haut,"Haute",IF([[#This Row],[Score (%)]]&gt;=seuil_moyen,"Moyenne",IF([[#This Row],[Score (%)]]&gt;0,"Basse","")))</calculatedColumnFormula>
    </tableColumn>
    <tableColumn id="15" name="Propriétaire"/>
    <tableColumn id="16" name="Action"/>
    <tableColumn id="17" name="Échéance" dataDxfId="1"/>
    <tableColumn id="18" name="Statut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Modes" displayName="Modes" ref="A5:B7" totalsRowShown="0">
  <autoFilter ref="A5:B7"/>
  <tableColumns count="2">
    <tableColumn id="1" name="Modes"/>
    <tableColumn id="2" name="Coef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id="3" name="TableHor" displayName="TableHor" ref="D5:E7" totalsRowShown="0">
  <autoFilter ref="D5:E7"/>
  <tableColumns count="2">
    <tableColumn id="1" name="Horizon"/>
    <tableColumn id="2" name="Facteur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id="4" name="Poids_STEEP" displayName="Poids_STEEP" ref="A10:C25" totalsRowShown="0">
  <autoFilter ref="A10:C25"/>
  <tableColumns count="3">
    <tableColumn id="1" name="Scénario"/>
    <tableColumn id="2" name="Domaine"/>
    <tableColumn id="3" name="Poids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id="5" name="Poids_DESTEP" displayName="Poids_DESTEP" ref="A28:C46" totalsRowShown="0">
  <autoFilter ref="A28:C46"/>
  <tableColumns count="3">
    <tableColumn id="1" name="Scénario"/>
    <tableColumn id="2" name="Domaine"/>
    <tableColumn id="3" name="Poids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Relationship Id="rId2" Type="http://schemas.openxmlformats.org/officeDocument/2006/relationships/table" Target="../tables/table3.xml"/><Relationship Id="rId3" Type="http://schemas.openxmlformats.org/officeDocument/2006/relationships/table" Target="../tables/table4.xml"/><Relationship Id="rId4" Type="http://schemas.openxmlformats.org/officeDocument/2006/relationships/table" Target="../tables/table5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04"/>
  <sheetViews>
    <sheetView tabSelected="1" workbookViewId="0">
      <pane ySplit="3" topLeftCell="A4" activePane="bottomLeft" state="frozen"/>
      <selection pane="bottomLeft"/>
    </sheetView>
  </sheetViews>
  <sheetFormatPr defaultRowHeight="15"/>
  <cols>
    <col min="1" max="1" width="14.7109375" customWidth="1"/>
    <col min="2" max="3" width="20.7109375" customWidth="1"/>
    <col min="4" max="4" width="28.7109375" customWidth="1"/>
    <col min="5" max="5" width="60.7109375" customWidth="1"/>
    <col min="6" max="7" width="18.7109375" customWidth="1"/>
    <col min="8" max="10" width="16.7109375" customWidth="1"/>
    <col min="11" max="12" width="18.7109375" customWidth="1"/>
    <col min="13" max="14" width="12.7109375" customWidth="1"/>
    <col min="15" max="15" width="18.7109375" customWidth="1"/>
    <col min="16" max="16" width="30.7109375" customWidth="1"/>
    <col min="17" max="18" width="14.7109375" customWidth="1"/>
  </cols>
  <sheetData>
    <row r="1" spans="1:18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36" customHeight="1">
      <c r="A3" t="s">
        <v>55</v>
      </c>
      <c r="B3" t="s">
        <v>56</v>
      </c>
      <c r="C3" t="s">
        <v>47</v>
      </c>
      <c r="D3" t="s">
        <v>44</v>
      </c>
      <c r="E3" t="s">
        <v>57</v>
      </c>
      <c r="F3" t="s">
        <v>16</v>
      </c>
      <c r="G3" t="s">
        <v>58</v>
      </c>
      <c r="H3" t="s">
        <v>43</v>
      </c>
      <c r="I3" t="s">
        <v>59</v>
      </c>
      <c r="J3" t="s">
        <v>60</v>
      </c>
      <c r="K3" t="s">
        <v>61</v>
      </c>
      <c r="L3" t="s">
        <v>62</v>
      </c>
      <c r="M3" t="s">
        <v>63</v>
      </c>
      <c r="N3" t="s">
        <v>64</v>
      </c>
      <c r="O3" t="s">
        <v>65</v>
      </c>
      <c r="P3" t="s">
        <v>66</v>
      </c>
      <c r="Q3" t="s">
        <v>67</v>
      </c>
      <c r="R3" t="s">
        <v>68</v>
      </c>
    </row>
    <row r="4" spans="1:18">
      <c r="A4" s="3" t="s">
        <v>69</v>
      </c>
      <c r="B4" s="3" t="s">
        <v>1</v>
      </c>
      <c r="C4" s="3" t="s">
        <v>6</v>
      </c>
      <c r="D4" s="3" t="s">
        <v>70</v>
      </c>
      <c r="E4" s="4" t="s">
        <v>71</v>
      </c>
      <c r="F4" s="3" t="s">
        <v>18</v>
      </c>
      <c r="G4" s="3" t="s">
        <v>23</v>
      </c>
      <c r="H4" s="3" t="s">
        <v>13</v>
      </c>
      <c r="I4" s="5">
        <v>5</v>
      </c>
      <c r="J4" s="5">
        <v>4</v>
      </c>
      <c r="K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">
        <f>IFERROR(SUMIFS(TableHor[Facteur],TableHor[Horizon],[[#This Row],Horizon]),1)</f>
        <v>0</v>
      </c>
      <c r="M4" s="6">
        <f>IFERROR(ROUND(([[#This Row],[Probabilité (1-5)]]*[[#This Row],[Impact (1-5)]]*[[#This Row],[Poids Domaine (auto)]]*[[#This Row],[Facteur Horizon (auto)]]*coef_mode/25),4),0)</f>
        <v>0</v>
      </c>
      <c r="N4">
        <f>IF([[#This Row],[Score (%)]]&gt;=seuil_haut,"Haute",IF([[#This Row],[Score (%)]]&gt;=seuil_moyen,"Moyenne",IF([[#This Row],[Score (%)]]&gt;0,"Basse","")))</f>
        <v>0</v>
      </c>
      <c r="O4" s="3" t="s">
        <v>72</v>
      </c>
      <c r="P4" s="4" t="s">
        <v>73</v>
      </c>
      <c r="Q4" s="7">
        <v>45976</v>
      </c>
      <c r="R4" s="3" t="s">
        <v>31</v>
      </c>
    </row>
    <row r="5" spans="1:18">
      <c r="A5" s="3" t="s">
        <v>74</v>
      </c>
      <c r="B5" s="3" t="s">
        <v>1</v>
      </c>
      <c r="C5" s="3" t="s">
        <v>5</v>
      </c>
      <c r="D5" s="3" t="s">
        <v>75</v>
      </c>
      <c r="E5" s="4" t="s">
        <v>76</v>
      </c>
      <c r="F5" s="3" t="s">
        <v>18</v>
      </c>
      <c r="G5" s="3" t="s">
        <v>28</v>
      </c>
      <c r="H5" s="3" t="s">
        <v>13</v>
      </c>
      <c r="I5" s="5">
        <v>4</v>
      </c>
      <c r="J5" s="5">
        <v>5</v>
      </c>
      <c r="K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">
        <f>IFERROR(SUMIFS(TableHor[Facteur],TableHor[Horizon],[[#This Row],Horizon]),1)</f>
        <v>0</v>
      </c>
      <c r="M5" s="6">
        <f>IFERROR(ROUND(([[#This Row],[Probabilité (1-5)]]*[[#This Row],[Impact (1-5)]]*[[#This Row],[Poids Domaine (auto)]]*[[#This Row],[Facteur Horizon (auto)]]*coef_mode/25),4),0)</f>
        <v>0</v>
      </c>
      <c r="N5">
        <f>IF([[#This Row],[Score (%)]]&gt;=seuil_haut,"Haute",IF([[#This Row],[Score (%)]]&gt;=seuil_moyen,"Moyenne",IF([[#This Row],[Score (%)]]&gt;0,"Basse","")))</f>
        <v>0</v>
      </c>
      <c r="O5" s="3" t="s">
        <v>77</v>
      </c>
      <c r="P5" s="4" t="s">
        <v>78</v>
      </c>
      <c r="Q5" s="7">
        <v>45950</v>
      </c>
      <c r="R5" s="3" t="s">
        <v>31</v>
      </c>
    </row>
    <row r="6" spans="1:18">
      <c r="A6" s="3" t="s">
        <v>79</v>
      </c>
      <c r="B6" s="3" t="s">
        <v>1</v>
      </c>
      <c r="C6" s="3" t="s">
        <v>4</v>
      </c>
      <c r="D6" s="3" t="s">
        <v>80</v>
      </c>
      <c r="E6" s="4" t="s">
        <v>81</v>
      </c>
      <c r="F6" s="3" t="s">
        <v>18</v>
      </c>
      <c r="G6" s="3" t="s">
        <v>26</v>
      </c>
      <c r="H6" s="3" t="s">
        <v>14</v>
      </c>
      <c r="I6" s="5">
        <v>5</v>
      </c>
      <c r="J6" s="5">
        <v>5</v>
      </c>
      <c r="K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">
        <f>IFERROR(SUMIFS(TableHor[Facteur],TableHor[Horizon],[[#This Row],Horizon]),1)</f>
        <v>0</v>
      </c>
      <c r="M6" s="6">
        <f>IFERROR(ROUND(([[#This Row],[Probabilité (1-5)]]*[[#This Row],[Impact (1-5)]]*[[#This Row],[Poids Domaine (auto)]]*[[#This Row],[Facteur Horizon (auto)]]*coef_mode/25),4),0)</f>
        <v>0</v>
      </c>
      <c r="N6">
        <f>IF([[#This Row],[Score (%)]]&gt;=seuil_haut,"Haute",IF([[#This Row],[Score (%)]]&gt;=seuil_moyen,"Moyenne",IF([[#This Row],[Score (%)]]&gt;0,"Basse","")))</f>
        <v>0</v>
      </c>
      <c r="O6" s="3" t="s">
        <v>82</v>
      </c>
      <c r="P6" s="4" t="s">
        <v>83</v>
      </c>
      <c r="Q6" s="7">
        <v>46011</v>
      </c>
      <c r="R6" s="3" t="s">
        <v>31</v>
      </c>
    </row>
    <row r="7" spans="1:18">
      <c r="A7" s="3" t="s">
        <v>84</v>
      </c>
      <c r="B7" s="3" t="s">
        <v>1</v>
      </c>
      <c r="C7" s="3" t="s">
        <v>7</v>
      </c>
      <c r="D7" s="3" t="s">
        <v>85</v>
      </c>
      <c r="E7" s="4" t="s">
        <v>86</v>
      </c>
      <c r="F7" s="3" t="s">
        <v>18</v>
      </c>
      <c r="G7" s="3" t="s">
        <v>28</v>
      </c>
      <c r="H7" s="3" t="s">
        <v>14</v>
      </c>
      <c r="I7" s="5">
        <v>4</v>
      </c>
      <c r="J7" s="5">
        <v>4</v>
      </c>
      <c r="K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">
        <f>IFERROR(SUMIFS(TableHor[Facteur],TableHor[Horizon],[[#This Row],Horizon]),1)</f>
        <v>0</v>
      </c>
      <c r="M7" s="6">
        <f>IFERROR(ROUND(([[#This Row],[Probabilité (1-5)]]*[[#This Row],[Impact (1-5)]]*[[#This Row],[Poids Domaine (auto)]]*[[#This Row],[Facteur Horizon (auto)]]*coef_mode/25),4),0)</f>
        <v>0</v>
      </c>
      <c r="N7">
        <f>IF([[#This Row],[Score (%)]]&gt;=seuil_haut,"Haute",IF([[#This Row],[Score (%)]]&gt;=seuil_moyen,"Moyenne",IF([[#This Row],[Score (%)]]&gt;0,"Basse","")))</f>
        <v>0</v>
      </c>
      <c r="O7" s="3" t="s">
        <v>87</v>
      </c>
      <c r="P7" s="4" t="s">
        <v>88</v>
      </c>
      <c r="Q7" s="7">
        <v>46081</v>
      </c>
      <c r="R7" s="3" t="s">
        <v>30</v>
      </c>
    </row>
    <row r="8" spans="1:18">
      <c r="A8" s="3" t="s">
        <v>89</v>
      </c>
      <c r="B8" s="3" t="s">
        <v>1</v>
      </c>
      <c r="C8" s="3" t="s">
        <v>8</v>
      </c>
      <c r="D8" s="3" t="s">
        <v>90</v>
      </c>
      <c r="E8" s="4" t="s">
        <v>91</v>
      </c>
      <c r="F8" s="3" t="s">
        <v>18</v>
      </c>
      <c r="G8" s="3" t="s">
        <v>23</v>
      </c>
      <c r="H8" s="3" t="s">
        <v>14</v>
      </c>
      <c r="I8" s="5">
        <v>4</v>
      </c>
      <c r="J8" s="5">
        <v>4</v>
      </c>
      <c r="K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">
        <f>IFERROR(SUMIFS(TableHor[Facteur],TableHor[Horizon],[[#This Row],Horizon]),1)</f>
        <v>0</v>
      </c>
      <c r="M8" s="6">
        <f>IFERROR(ROUND(([[#This Row],[Probabilité (1-5)]]*[[#This Row],[Impact (1-5)]]*[[#This Row],[Poids Domaine (auto)]]*[[#This Row],[Facteur Horizon (auto)]]*coef_mode/25),4),0)</f>
        <v>0</v>
      </c>
      <c r="N8">
        <f>IF([[#This Row],[Score (%)]]&gt;=seuil_haut,"Haute",IF([[#This Row],[Score (%)]]&gt;=seuil_moyen,"Moyenne",IF([[#This Row],[Score (%)]]&gt;0,"Basse","")))</f>
        <v>0</v>
      </c>
      <c r="O8" s="3" t="s">
        <v>92</v>
      </c>
      <c r="P8" s="4" t="s">
        <v>93</v>
      </c>
      <c r="Q8" s="7">
        <v>46112</v>
      </c>
      <c r="R8" s="3" t="s">
        <v>30</v>
      </c>
    </row>
    <row r="9" spans="1:18">
      <c r="A9" s="3" t="s">
        <v>94</v>
      </c>
      <c r="B9" s="3" t="s">
        <v>1</v>
      </c>
      <c r="C9" s="3" t="s">
        <v>5</v>
      </c>
      <c r="D9" s="3" t="s">
        <v>95</v>
      </c>
      <c r="E9" s="4" t="s">
        <v>96</v>
      </c>
      <c r="F9" s="3" t="s">
        <v>19</v>
      </c>
      <c r="G9" s="3" t="s">
        <v>26</v>
      </c>
      <c r="H9" s="3" t="s">
        <v>15</v>
      </c>
      <c r="I9" s="5">
        <v>3</v>
      </c>
      <c r="J9" s="5">
        <v>4</v>
      </c>
      <c r="K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">
        <f>IFERROR(SUMIFS(TableHor[Facteur],TableHor[Horizon],[[#This Row],Horizon]),1)</f>
        <v>0</v>
      </c>
      <c r="M9" s="6">
        <f>IFERROR(ROUND(([[#This Row],[Probabilité (1-5)]]*[[#This Row],[Impact (1-5)]]*[[#This Row],[Poids Domaine (auto)]]*[[#This Row],[Facteur Horizon (auto)]]*coef_mode/25),4),0)</f>
        <v>0</v>
      </c>
      <c r="N9">
        <f>IF([[#This Row],[Score (%)]]&gt;=seuil_haut,"Haute",IF([[#This Row],[Score (%)]]&gt;=seuil_moyen,"Moyenne",IF([[#This Row],[Score (%)]]&gt;0,"Basse","")))</f>
        <v>0</v>
      </c>
      <c r="O9" s="3" t="s">
        <v>97</v>
      </c>
      <c r="P9" s="4" t="s">
        <v>98</v>
      </c>
      <c r="Q9" s="7">
        <v>46096</v>
      </c>
      <c r="R9" s="3" t="s">
        <v>30</v>
      </c>
    </row>
    <row r="10" spans="1:18">
      <c r="A10" s="3" t="s">
        <v>99</v>
      </c>
      <c r="B10" s="3" t="s">
        <v>1</v>
      </c>
      <c r="C10" s="3" t="s">
        <v>6</v>
      </c>
      <c r="D10" s="3" t="s">
        <v>100</v>
      </c>
      <c r="E10" s="4" t="s">
        <v>101</v>
      </c>
      <c r="F10" s="3" t="s">
        <v>18</v>
      </c>
      <c r="G10" s="3" t="s">
        <v>23</v>
      </c>
      <c r="H10" s="3" t="s">
        <v>13</v>
      </c>
      <c r="I10" s="5">
        <v>4</v>
      </c>
      <c r="J10" s="5">
        <v>3</v>
      </c>
      <c r="K1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">
        <f>IFERROR(SUMIFS(TableHor[Facteur],TableHor[Horizon],[[#This Row],Horizon]),1)</f>
        <v>0</v>
      </c>
      <c r="M10" s="6">
        <f>IFERROR(ROUND(([[#This Row],[Probabilité (1-5)]]*[[#This Row],[Impact (1-5)]]*[[#This Row],[Poids Domaine (auto)]]*[[#This Row],[Facteur Horizon (auto)]]*coef_mode/25),4),0)</f>
        <v>0</v>
      </c>
      <c r="N10">
        <f>IF([[#This Row],[Score (%)]]&gt;=seuil_haut,"Haute",IF([[#This Row],[Score (%)]]&gt;=seuil_moyen,"Moyenne",IF([[#This Row],[Score (%)]]&gt;0,"Basse","")))</f>
        <v>0</v>
      </c>
      <c r="O10" s="3" t="s">
        <v>102</v>
      </c>
      <c r="P10" s="4" t="s">
        <v>103</v>
      </c>
      <c r="Q10" s="7">
        <v>45961</v>
      </c>
      <c r="R10" s="3" t="s">
        <v>30</v>
      </c>
    </row>
    <row r="11" spans="1:18">
      <c r="A11" s="3" t="s">
        <v>104</v>
      </c>
      <c r="B11" s="3" t="s">
        <v>1</v>
      </c>
      <c r="C11" s="3" t="s">
        <v>7</v>
      </c>
      <c r="D11" s="3" t="s">
        <v>105</v>
      </c>
      <c r="E11" s="4" t="s">
        <v>106</v>
      </c>
      <c r="F11" s="3" t="s">
        <v>18</v>
      </c>
      <c r="G11" s="3" t="s">
        <v>27</v>
      </c>
      <c r="H11" s="3" t="s">
        <v>13</v>
      </c>
      <c r="I11" s="5">
        <v>4</v>
      </c>
      <c r="J11" s="5">
        <v>4</v>
      </c>
      <c r="K1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">
        <f>IFERROR(SUMIFS(TableHor[Facteur],TableHor[Horizon],[[#This Row],Horizon]),1)</f>
        <v>0</v>
      </c>
      <c r="M11" s="6">
        <f>IFERROR(ROUND(([[#This Row],[Probabilité (1-5)]]*[[#This Row],[Impact (1-5)]]*[[#This Row],[Poids Domaine (auto)]]*[[#This Row],[Facteur Horizon (auto)]]*coef_mode/25),4),0)</f>
        <v>0</v>
      </c>
      <c r="N11">
        <f>IF([[#This Row],[Score (%)]]&gt;=seuil_haut,"Haute",IF([[#This Row],[Score (%)]]&gt;=seuil_moyen,"Moyenne",IF([[#This Row],[Score (%)]]&gt;0,"Basse","")))</f>
        <v>0</v>
      </c>
      <c r="O11" s="3" t="s">
        <v>87</v>
      </c>
      <c r="P11" s="4" t="s">
        <v>107</v>
      </c>
      <c r="Q11" s="7">
        <v>45991</v>
      </c>
      <c r="R11" s="3" t="s">
        <v>31</v>
      </c>
    </row>
    <row r="12" spans="1:18">
      <c r="A12" s="3" t="s">
        <v>108</v>
      </c>
      <c r="B12" s="3" t="s">
        <v>1</v>
      </c>
      <c r="C12" s="3" t="s">
        <v>4</v>
      </c>
      <c r="D12" s="3" t="s">
        <v>109</v>
      </c>
      <c r="E12" s="4" t="s">
        <v>110</v>
      </c>
      <c r="F12" s="3" t="s">
        <v>19</v>
      </c>
      <c r="G12" s="3" t="s">
        <v>23</v>
      </c>
      <c r="H12" s="3" t="s">
        <v>15</v>
      </c>
      <c r="I12" s="5">
        <v>3</v>
      </c>
      <c r="J12" s="5">
        <v>3</v>
      </c>
      <c r="K1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">
        <f>IFERROR(SUMIFS(TableHor[Facteur],TableHor[Horizon],[[#This Row],Horizon]),1)</f>
        <v>0</v>
      </c>
      <c r="M12" s="6">
        <f>IFERROR(ROUND(([[#This Row],[Probabilité (1-5)]]*[[#This Row],[Impact (1-5)]]*[[#This Row],[Poids Domaine (auto)]]*[[#This Row],[Facteur Horizon (auto)]]*coef_mode/25),4),0)</f>
        <v>0</v>
      </c>
      <c r="N12">
        <f>IF([[#This Row],[Score (%)]]&gt;=seuil_haut,"Haute",IF([[#This Row],[Score (%)]]&gt;=seuil_moyen,"Moyenne",IF([[#This Row],[Score (%)]]&gt;0,"Basse","")))</f>
        <v>0</v>
      </c>
      <c r="O12" s="3" t="s">
        <v>111</v>
      </c>
      <c r="P12" s="4" t="s">
        <v>112</v>
      </c>
      <c r="Q12" s="7">
        <v>46203</v>
      </c>
      <c r="R12" s="3" t="s">
        <v>30</v>
      </c>
    </row>
    <row r="13" spans="1:18">
      <c r="A13" s="3" t="s">
        <v>113</v>
      </c>
      <c r="B13" s="3" t="s">
        <v>1</v>
      </c>
      <c r="C13" s="3" t="s">
        <v>8</v>
      </c>
      <c r="D13" s="3" t="s">
        <v>114</v>
      </c>
      <c r="E13" s="4" t="s">
        <v>115</v>
      </c>
      <c r="F13" s="3" t="s">
        <v>18</v>
      </c>
      <c r="G13" s="3" t="s">
        <v>23</v>
      </c>
      <c r="H13" s="3" t="s">
        <v>15</v>
      </c>
      <c r="I13" s="5">
        <v>3</v>
      </c>
      <c r="J13" s="5">
        <v>4</v>
      </c>
      <c r="K1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">
        <f>IFERROR(SUMIFS(TableHor[Facteur],TableHor[Horizon],[[#This Row],Horizon]),1)</f>
        <v>0</v>
      </c>
      <c r="M13" s="6">
        <f>IFERROR(ROUND(([[#This Row],[Probabilité (1-5)]]*[[#This Row],[Impact (1-5)]]*[[#This Row],[Poids Domaine (auto)]]*[[#This Row],[Facteur Horizon (auto)]]*coef_mode/25),4),0)</f>
        <v>0</v>
      </c>
      <c r="N13">
        <f>IF([[#This Row],[Score (%)]]&gt;=seuil_haut,"Haute",IF([[#This Row],[Score (%)]]&gt;=seuil_moyen,"Moyenne",IF([[#This Row],[Score (%)]]&gt;0,"Basse","")))</f>
        <v>0</v>
      </c>
      <c r="O13" s="3" t="s">
        <v>116</v>
      </c>
      <c r="P13" s="4" t="s">
        <v>117</v>
      </c>
      <c r="Q13" s="7">
        <v>46203</v>
      </c>
      <c r="R13" s="3" t="s">
        <v>30</v>
      </c>
    </row>
    <row r="14" spans="1:18">
      <c r="A14" s="3" t="s">
        <v>118</v>
      </c>
      <c r="B14" s="3" t="s">
        <v>2</v>
      </c>
      <c r="C14" s="3" t="s">
        <v>10</v>
      </c>
      <c r="D14" s="3" t="s">
        <v>119</v>
      </c>
      <c r="E14" s="4" t="s">
        <v>120</v>
      </c>
      <c r="F14" s="3" t="s">
        <v>19</v>
      </c>
      <c r="G14" s="3" t="s">
        <v>26</v>
      </c>
      <c r="H14" s="3" t="s">
        <v>14</v>
      </c>
      <c r="I14" s="5">
        <v>4</v>
      </c>
      <c r="J14" s="5">
        <v>4</v>
      </c>
      <c r="K1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">
        <f>IFERROR(SUMIFS(TableHor[Facteur],TableHor[Horizon],[[#This Row],Horizon]),1)</f>
        <v>0</v>
      </c>
      <c r="M14" s="6">
        <f>IFERROR(ROUND(([[#This Row],[Probabilité (1-5)]]*[[#This Row],[Impact (1-5)]]*[[#This Row],[Poids Domaine (auto)]]*[[#This Row],[Facteur Horizon (auto)]]*coef_mode/25),4),0)</f>
        <v>0</v>
      </c>
      <c r="N14">
        <f>IF([[#This Row],[Score (%)]]&gt;=seuil_haut,"Haute",IF([[#This Row],[Score (%)]]&gt;=seuil_moyen,"Moyenne",IF([[#This Row],[Score (%)]]&gt;0,"Basse","")))</f>
        <v>0</v>
      </c>
      <c r="O14" s="3" t="s">
        <v>82</v>
      </c>
      <c r="P14" s="4" t="s">
        <v>121</v>
      </c>
      <c r="Q14" s="7">
        <v>46053</v>
      </c>
      <c r="R14" s="3" t="s">
        <v>30</v>
      </c>
    </row>
    <row r="15" spans="1:18">
      <c r="A15" s="3" t="s">
        <v>122</v>
      </c>
      <c r="B15" s="3" t="s">
        <v>2</v>
      </c>
      <c r="C15" s="3" t="s">
        <v>11</v>
      </c>
      <c r="D15" s="3" t="s">
        <v>123</v>
      </c>
      <c r="E15" s="4" t="s">
        <v>124</v>
      </c>
      <c r="F15" s="3" t="s">
        <v>19</v>
      </c>
      <c r="G15" s="3" t="s">
        <v>23</v>
      </c>
      <c r="H15" s="3" t="s">
        <v>15</v>
      </c>
      <c r="I15" s="5">
        <v>3</v>
      </c>
      <c r="J15" s="5">
        <v>5</v>
      </c>
      <c r="K1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">
        <f>IFERROR(SUMIFS(TableHor[Facteur],TableHor[Horizon],[[#This Row],Horizon]),1)</f>
        <v>0</v>
      </c>
      <c r="M15" s="6">
        <f>IFERROR(ROUND(([[#This Row],[Probabilité (1-5)]]*[[#This Row],[Impact (1-5)]]*[[#This Row],[Poids Domaine (auto)]]*[[#This Row],[Facteur Horizon (auto)]]*coef_mode/25),4),0)</f>
        <v>0</v>
      </c>
      <c r="N15">
        <f>IF([[#This Row],[Score (%)]]&gt;=seuil_haut,"Haute",IF([[#This Row],[Score (%)]]&gt;=seuil_moyen,"Moyenne",IF([[#This Row],[Score (%)]]&gt;0,"Basse","")))</f>
        <v>0</v>
      </c>
      <c r="O15" s="3" t="s">
        <v>116</v>
      </c>
      <c r="P15" s="4" t="s">
        <v>125</v>
      </c>
      <c r="Q15" s="7">
        <v>46295</v>
      </c>
      <c r="R15" s="3" t="s">
        <v>30</v>
      </c>
    </row>
    <row r="16" spans="1:18">
      <c r="A16" s="3" t="s">
        <v>126</v>
      </c>
      <c r="B16" s="3" t="s">
        <v>2</v>
      </c>
      <c r="C16" s="3" t="s">
        <v>6</v>
      </c>
      <c r="D16" s="3" t="s">
        <v>127</v>
      </c>
      <c r="E16" s="4" t="s">
        <v>128</v>
      </c>
      <c r="F16" s="3" t="s">
        <v>18</v>
      </c>
      <c r="G16" s="3" t="s">
        <v>23</v>
      </c>
      <c r="H16" s="3" t="s">
        <v>14</v>
      </c>
      <c r="I16" s="5">
        <v>3</v>
      </c>
      <c r="J16" s="5">
        <v>4</v>
      </c>
      <c r="K1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">
        <f>IFERROR(SUMIFS(TableHor[Facteur],TableHor[Horizon],[[#This Row],Horizon]),1)</f>
        <v>0</v>
      </c>
      <c r="M16" s="6">
        <f>IFERROR(ROUND(([[#This Row],[Probabilité (1-5)]]*[[#This Row],[Impact (1-5)]]*[[#This Row],[Poids Domaine (auto)]]*[[#This Row],[Facteur Horizon (auto)]]*coef_mode/25),4),0)</f>
        <v>0</v>
      </c>
      <c r="N16">
        <f>IF([[#This Row],[Score (%)]]&gt;=seuil_haut,"Haute",IF([[#This Row],[Score (%)]]&gt;=seuil_moyen,"Moyenne",IF([[#This Row],[Score (%)]]&gt;0,"Basse","")))</f>
        <v>0</v>
      </c>
      <c r="O16" s="3" t="s">
        <v>102</v>
      </c>
      <c r="P16" s="4" t="s">
        <v>129</v>
      </c>
      <c r="Q16" s="7">
        <v>46037</v>
      </c>
      <c r="R16" s="3" t="s">
        <v>30</v>
      </c>
    </row>
    <row r="17" spans="1:18">
      <c r="A17" s="3" t="s">
        <v>130</v>
      </c>
      <c r="B17" s="3" t="s">
        <v>2</v>
      </c>
      <c r="C17" s="3" t="s">
        <v>5</v>
      </c>
      <c r="D17" s="3" t="s">
        <v>131</v>
      </c>
      <c r="E17" s="4" t="s">
        <v>132</v>
      </c>
      <c r="F17" s="3" t="s">
        <v>21</v>
      </c>
      <c r="G17" s="3" t="s">
        <v>26</v>
      </c>
      <c r="H17" s="3" t="s">
        <v>14</v>
      </c>
      <c r="I17" s="5">
        <v>4</v>
      </c>
      <c r="J17" s="5">
        <v>4</v>
      </c>
      <c r="K1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">
        <f>IFERROR(SUMIFS(TableHor[Facteur],TableHor[Horizon],[[#This Row],Horizon]),1)</f>
        <v>0</v>
      </c>
      <c r="M17" s="6">
        <f>IFERROR(ROUND(([[#This Row],[Probabilité (1-5)]]*[[#This Row],[Impact (1-5)]]*[[#This Row],[Poids Domaine (auto)]]*[[#This Row],[Facteur Horizon (auto)]]*coef_mode/25),4),0)</f>
        <v>0</v>
      </c>
      <c r="N17">
        <f>IF([[#This Row],[Score (%)]]&gt;=seuil_haut,"Haute",IF([[#This Row],[Score (%)]]&gt;=seuil_moyen,"Moyenne",IF([[#This Row],[Score (%)]]&gt;0,"Basse","")))</f>
        <v>0</v>
      </c>
      <c r="O17" s="3" t="s">
        <v>111</v>
      </c>
      <c r="P17" s="4" t="s">
        <v>133</v>
      </c>
      <c r="Q17" s="7">
        <v>46112</v>
      </c>
      <c r="R17" s="3" t="s">
        <v>30</v>
      </c>
    </row>
    <row r="18" spans="1:18">
      <c r="A18" s="3" t="s">
        <v>134</v>
      </c>
      <c r="B18" s="3" t="s">
        <v>2</v>
      </c>
      <c r="C18" s="3" t="s">
        <v>4</v>
      </c>
      <c r="D18" s="3" t="s">
        <v>135</v>
      </c>
      <c r="E18" s="4" t="s">
        <v>136</v>
      </c>
      <c r="F18" s="3" t="s">
        <v>19</v>
      </c>
      <c r="G18" s="3" t="s">
        <v>24</v>
      </c>
      <c r="H18" s="3" t="s">
        <v>14</v>
      </c>
      <c r="I18" s="5">
        <v>3</v>
      </c>
      <c r="J18" s="5">
        <v>3</v>
      </c>
      <c r="K1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">
        <f>IFERROR(SUMIFS(TableHor[Facteur],TableHor[Horizon],[[#This Row],Horizon]),1)</f>
        <v>0</v>
      </c>
      <c r="M18" s="6">
        <f>IFERROR(ROUND(([[#This Row],[Probabilité (1-5)]]*[[#This Row],[Impact (1-5)]]*[[#This Row],[Poids Domaine (auto)]]*[[#This Row],[Facteur Horizon (auto)]]*coef_mode/25),4),0)</f>
        <v>0</v>
      </c>
      <c r="N18">
        <f>IF([[#This Row],[Score (%)]]&gt;=seuil_haut,"Haute",IF([[#This Row],[Score (%)]]&gt;=seuil_moyen,"Moyenne",IF([[#This Row],[Score (%)]]&gt;0,"Basse","")))</f>
        <v>0</v>
      </c>
      <c r="O18" s="3" t="s">
        <v>82</v>
      </c>
      <c r="P18" s="4" t="s">
        <v>137</v>
      </c>
      <c r="Q18" s="7">
        <v>46081</v>
      </c>
      <c r="R18" s="3" t="s">
        <v>30</v>
      </c>
    </row>
    <row r="19" spans="1:18">
      <c r="A19" s="3" t="s">
        <v>138</v>
      </c>
      <c r="B19" s="3" t="s">
        <v>2</v>
      </c>
      <c r="C19" s="3" t="s">
        <v>8</v>
      </c>
      <c r="D19" s="3" t="s">
        <v>139</v>
      </c>
      <c r="E19" s="4" t="s">
        <v>140</v>
      </c>
      <c r="F19" s="3" t="s">
        <v>20</v>
      </c>
      <c r="G19" s="3" t="s">
        <v>23</v>
      </c>
      <c r="H19" s="3" t="s">
        <v>13</v>
      </c>
      <c r="I19" s="5">
        <v>4</v>
      </c>
      <c r="J19" s="5">
        <v>4</v>
      </c>
      <c r="K1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">
        <f>IFERROR(SUMIFS(TableHor[Facteur],TableHor[Horizon],[[#This Row],Horizon]),1)</f>
        <v>0</v>
      </c>
      <c r="M19" s="6">
        <f>IFERROR(ROUND(([[#This Row],[Probabilité (1-5)]]*[[#This Row],[Impact (1-5)]]*[[#This Row],[Poids Domaine (auto)]]*[[#This Row],[Facteur Horizon (auto)]]*coef_mode/25),4),0)</f>
        <v>0</v>
      </c>
      <c r="N19">
        <f>IF([[#This Row],[Score (%)]]&gt;=seuil_haut,"Haute",IF([[#This Row],[Score (%)]]&gt;=seuil_moyen,"Moyenne",IF([[#This Row],[Score (%)]]&gt;0,"Basse","")))</f>
        <v>0</v>
      </c>
      <c r="O19" s="3" t="s">
        <v>87</v>
      </c>
      <c r="P19" s="4" t="s">
        <v>141</v>
      </c>
      <c r="Q19" s="7">
        <v>45961</v>
      </c>
      <c r="R19" s="3" t="s">
        <v>31</v>
      </c>
    </row>
    <row r="20" spans="1:18">
      <c r="A20" s="3" t="s">
        <v>142</v>
      </c>
      <c r="B20" s="3" t="s">
        <v>2</v>
      </c>
      <c r="C20" s="3" t="s">
        <v>10</v>
      </c>
      <c r="D20" s="3" t="s">
        <v>143</v>
      </c>
      <c r="E20" s="4" t="s">
        <v>144</v>
      </c>
      <c r="F20" s="3" t="s">
        <v>18</v>
      </c>
      <c r="G20" s="3" t="s">
        <v>25</v>
      </c>
      <c r="H20" s="3" t="s">
        <v>15</v>
      </c>
      <c r="I20" s="5">
        <v>3</v>
      </c>
      <c r="J20" s="5">
        <v>3</v>
      </c>
      <c r="K2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">
        <f>IFERROR(SUMIFS(TableHor[Facteur],TableHor[Horizon],[[#This Row],Horizon]),1)</f>
        <v>0</v>
      </c>
      <c r="M20" s="6">
        <f>IFERROR(ROUND(([[#This Row],[Probabilité (1-5)]]*[[#This Row],[Impact (1-5)]]*[[#This Row],[Poids Domaine (auto)]]*[[#This Row],[Facteur Horizon (auto)]]*coef_mode/25),4),0)</f>
        <v>0</v>
      </c>
      <c r="N20">
        <f>IF([[#This Row],[Score (%)]]&gt;=seuil_haut,"Haute",IF([[#This Row],[Score (%)]]&gt;=seuil_moyen,"Moyenne",IF([[#This Row],[Score (%)]]&gt;0,"Basse","")))</f>
        <v>0</v>
      </c>
      <c r="O20" s="3" t="s">
        <v>145</v>
      </c>
      <c r="P20" s="4" t="s">
        <v>146</v>
      </c>
      <c r="Q20" s="7">
        <v>46203</v>
      </c>
      <c r="R20" s="3" t="s">
        <v>30</v>
      </c>
    </row>
    <row r="21" spans="1:18">
      <c r="A21" s="3" t="s">
        <v>147</v>
      </c>
      <c r="B21" s="3" t="s">
        <v>2</v>
      </c>
      <c r="C21" s="3" t="s">
        <v>11</v>
      </c>
      <c r="D21" s="3" t="s">
        <v>148</v>
      </c>
      <c r="E21" s="4" t="s">
        <v>149</v>
      </c>
      <c r="F21" s="3" t="s">
        <v>18</v>
      </c>
      <c r="G21" s="3" t="s">
        <v>27</v>
      </c>
      <c r="H21" s="3" t="s">
        <v>15</v>
      </c>
      <c r="I21" s="5">
        <v>4</v>
      </c>
      <c r="J21" s="5">
        <v>4</v>
      </c>
      <c r="K2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">
        <f>IFERROR(SUMIFS(TableHor[Facteur],TableHor[Horizon],[[#This Row],Horizon]),1)</f>
        <v>0</v>
      </c>
      <c r="M21" s="6">
        <f>IFERROR(ROUND(([[#This Row],[Probabilité (1-5)]]*[[#This Row],[Impact (1-5)]]*[[#This Row],[Poids Domaine (auto)]]*[[#This Row],[Facteur Horizon (auto)]]*coef_mode/25),4),0)</f>
        <v>0</v>
      </c>
      <c r="N21">
        <f>IF([[#This Row],[Score (%)]]&gt;=seuil_haut,"Haute",IF([[#This Row],[Score (%)]]&gt;=seuil_moyen,"Moyenne",IF([[#This Row],[Score (%)]]&gt;0,"Basse","")))</f>
        <v>0</v>
      </c>
      <c r="O21" s="3" t="s">
        <v>87</v>
      </c>
      <c r="P21" s="4" t="s">
        <v>150</v>
      </c>
      <c r="Q21" s="7">
        <v>46173</v>
      </c>
      <c r="R21" s="3" t="s">
        <v>30</v>
      </c>
    </row>
    <row r="22" spans="1:18">
      <c r="A22" s="3" t="s">
        <v>151</v>
      </c>
      <c r="B22" s="3" t="s">
        <v>2</v>
      </c>
      <c r="C22" s="3" t="s">
        <v>5</v>
      </c>
      <c r="D22" s="3" t="s">
        <v>152</v>
      </c>
      <c r="E22" s="4" t="s">
        <v>153</v>
      </c>
      <c r="F22" s="3" t="s">
        <v>19</v>
      </c>
      <c r="G22" s="3" t="s">
        <v>28</v>
      </c>
      <c r="H22" s="3" t="s">
        <v>14</v>
      </c>
      <c r="I22" s="5">
        <v>3</v>
      </c>
      <c r="J22" s="5">
        <v>4</v>
      </c>
      <c r="K2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">
        <f>IFERROR(SUMIFS(TableHor[Facteur],TableHor[Horizon],[[#This Row],Horizon]),1)</f>
        <v>0</v>
      </c>
      <c r="M22" s="6">
        <f>IFERROR(ROUND(([[#This Row],[Probabilité (1-5)]]*[[#This Row],[Impact (1-5)]]*[[#This Row],[Poids Domaine (auto)]]*[[#This Row],[Facteur Horizon (auto)]]*coef_mode/25),4),0)</f>
        <v>0</v>
      </c>
      <c r="N22">
        <f>IF([[#This Row],[Score (%)]]&gt;=seuil_haut,"Haute",IF([[#This Row],[Score (%)]]&gt;=seuil_moyen,"Moyenne",IF([[#This Row],[Score (%)]]&gt;0,"Basse","")))</f>
        <v>0</v>
      </c>
      <c r="O22" s="3" t="s">
        <v>77</v>
      </c>
      <c r="P22" s="4" t="s">
        <v>154</v>
      </c>
      <c r="Q22" s="7">
        <v>46142</v>
      </c>
      <c r="R22" s="3" t="s">
        <v>30</v>
      </c>
    </row>
    <row r="23" spans="1:18">
      <c r="A23" s="3" t="s">
        <v>155</v>
      </c>
      <c r="B23" s="3" t="s">
        <v>2</v>
      </c>
      <c r="C23" s="3" t="s">
        <v>6</v>
      </c>
      <c r="D23" s="3" t="s">
        <v>156</v>
      </c>
      <c r="E23" s="4" t="s">
        <v>157</v>
      </c>
      <c r="F23" s="3" t="s">
        <v>19</v>
      </c>
      <c r="G23" s="3" t="s">
        <v>28</v>
      </c>
      <c r="H23" s="3" t="s">
        <v>14</v>
      </c>
      <c r="I23" s="5">
        <v>3</v>
      </c>
      <c r="J23" s="5">
        <v>4</v>
      </c>
      <c r="K2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">
        <f>IFERROR(SUMIFS(TableHor[Facteur],TableHor[Horizon],[[#This Row],Horizon]),1)</f>
        <v>0</v>
      </c>
      <c r="M23" s="6">
        <f>IFERROR(ROUND(([[#This Row],[Probabilité (1-5)]]*[[#This Row],[Impact (1-5)]]*[[#This Row],[Poids Domaine (auto)]]*[[#This Row],[Facteur Horizon (auto)]]*coef_mode/25),4),0)</f>
        <v>0</v>
      </c>
      <c r="N23">
        <f>IF([[#This Row],[Score (%)]]&gt;=seuil_haut,"Haute",IF([[#This Row],[Score (%)]]&gt;=seuil_moyen,"Moyenne",IF([[#This Row],[Score (%)]]&gt;0,"Basse","")))</f>
        <v>0</v>
      </c>
      <c r="O23" s="3" t="s">
        <v>92</v>
      </c>
      <c r="P23" s="4" t="s">
        <v>158</v>
      </c>
      <c r="Q23" s="7">
        <v>46053</v>
      </c>
      <c r="R23" s="3" t="s">
        <v>30</v>
      </c>
    </row>
    <row r="24" spans="1:18">
      <c r="A24" s="3" t="s">
        <v>159</v>
      </c>
      <c r="B24" s="3" t="s">
        <v>1</v>
      </c>
      <c r="C24" s="3" t="s">
        <v>8</v>
      </c>
      <c r="D24" s="3" t="s">
        <v>160</v>
      </c>
      <c r="E24" s="4" t="s">
        <v>161</v>
      </c>
      <c r="F24" s="3" t="s">
        <v>20</v>
      </c>
      <c r="G24" s="3" t="s">
        <v>25</v>
      </c>
      <c r="H24" s="3" t="s">
        <v>13</v>
      </c>
      <c r="I24" s="5">
        <v>3</v>
      </c>
      <c r="J24" s="5">
        <v>3</v>
      </c>
      <c r="K2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">
        <f>IFERROR(SUMIFS(TableHor[Facteur],TableHor[Horizon],[[#This Row],Horizon]),1)</f>
        <v>0</v>
      </c>
      <c r="M24" s="6">
        <f>IFERROR(ROUND(([[#This Row],[Probabilité (1-5)]]*[[#This Row],[Impact (1-5)]]*[[#This Row],[Poids Domaine (auto)]]*[[#This Row],[Facteur Horizon (auto)]]*coef_mode/25),4),0)</f>
        <v>0</v>
      </c>
      <c r="N24">
        <f>IF([[#This Row],[Score (%)]]&gt;=seuil_haut,"Haute",IF([[#This Row],[Score (%)]]&gt;=seuil_moyen,"Moyenne",IF([[#This Row],[Score (%)]]&gt;0,"Basse","")))</f>
        <v>0</v>
      </c>
      <c r="O24" s="3" t="s">
        <v>92</v>
      </c>
      <c r="P24" s="4" t="s">
        <v>162</v>
      </c>
      <c r="Q24" s="7">
        <v>46006</v>
      </c>
      <c r="R24" s="3" t="s">
        <v>30</v>
      </c>
    </row>
    <row r="25" spans="1:18">
      <c r="A25" s="3" t="s">
        <v>163</v>
      </c>
      <c r="B25" s="3" t="s">
        <v>1</v>
      </c>
      <c r="C25" s="3" t="s">
        <v>5</v>
      </c>
      <c r="D25" s="3" t="s">
        <v>164</v>
      </c>
      <c r="E25" s="4" t="s">
        <v>165</v>
      </c>
      <c r="F25" s="3" t="s">
        <v>18</v>
      </c>
      <c r="G25" s="3" t="s">
        <v>28</v>
      </c>
      <c r="H25" s="3" t="s">
        <v>14</v>
      </c>
      <c r="I25" s="5">
        <v>4</v>
      </c>
      <c r="J25" s="5">
        <v>4</v>
      </c>
      <c r="K2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">
        <f>IFERROR(SUMIFS(TableHor[Facteur],TableHor[Horizon],[[#This Row],Horizon]),1)</f>
        <v>0</v>
      </c>
      <c r="M25" s="6">
        <f>IFERROR(ROUND(([[#This Row],[Probabilité (1-5)]]*[[#This Row],[Impact (1-5)]]*[[#This Row],[Poids Domaine (auto)]]*[[#This Row],[Facteur Horizon (auto)]]*coef_mode/25),4),0)</f>
        <v>0</v>
      </c>
      <c r="N25">
        <f>IF([[#This Row],[Score (%)]]&gt;=seuil_haut,"Haute",IF([[#This Row],[Score (%)]]&gt;=seuil_moyen,"Moyenne",IF([[#This Row],[Score (%)]]&gt;0,"Basse","")))</f>
        <v>0</v>
      </c>
      <c r="O25" s="3" t="s">
        <v>166</v>
      </c>
      <c r="P25" s="4" t="s">
        <v>167</v>
      </c>
      <c r="Q25" s="7">
        <v>46037</v>
      </c>
      <c r="R25" s="3" t="s">
        <v>31</v>
      </c>
    </row>
    <row r="26" spans="1:18">
      <c r="A26" s="3" t="s">
        <v>168</v>
      </c>
      <c r="B26" s="3" t="s">
        <v>2</v>
      </c>
      <c r="C26" s="3" t="s">
        <v>4</v>
      </c>
      <c r="D26" s="3" t="s">
        <v>169</v>
      </c>
      <c r="E26" s="4" t="s">
        <v>170</v>
      </c>
      <c r="F26" s="3" t="s">
        <v>18</v>
      </c>
      <c r="G26" s="3" t="s">
        <v>25</v>
      </c>
      <c r="H26" s="3" t="s">
        <v>14</v>
      </c>
      <c r="I26" s="5">
        <v>4</v>
      </c>
      <c r="J26" s="5">
        <v>3</v>
      </c>
      <c r="K2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">
        <f>IFERROR(SUMIFS(TableHor[Facteur],TableHor[Horizon],[[#This Row],Horizon]),1)</f>
        <v>0</v>
      </c>
      <c r="M26" s="6">
        <f>IFERROR(ROUND(([[#This Row],[Probabilité (1-5)]]*[[#This Row],[Impact (1-5)]]*[[#This Row],[Poids Domaine (auto)]]*[[#This Row],[Facteur Horizon (auto)]]*coef_mode/25),4),0)</f>
        <v>0</v>
      </c>
      <c r="N26">
        <f>IF([[#This Row],[Score (%)]]&gt;=seuil_haut,"Haute",IF([[#This Row],[Score (%)]]&gt;=seuil_moyen,"Moyenne",IF([[#This Row],[Score (%)]]&gt;0,"Basse","")))</f>
        <v>0</v>
      </c>
      <c r="O26" s="3" t="s">
        <v>82</v>
      </c>
      <c r="P26" s="4" t="s">
        <v>171</v>
      </c>
      <c r="Q26" s="7">
        <v>46157</v>
      </c>
      <c r="R26" s="3" t="s">
        <v>30</v>
      </c>
    </row>
    <row r="27" spans="1:18">
      <c r="A27" s="3" t="s">
        <v>172</v>
      </c>
      <c r="B27" s="3" t="s">
        <v>1</v>
      </c>
      <c r="C27" s="3" t="s">
        <v>6</v>
      </c>
      <c r="D27" s="3" t="s">
        <v>173</v>
      </c>
      <c r="E27" s="4" t="s">
        <v>174</v>
      </c>
      <c r="F27" s="3" t="s">
        <v>19</v>
      </c>
      <c r="G27" s="3" t="s">
        <v>23</v>
      </c>
      <c r="H27" s="3" t="s">
        <v>13</v>
      </c>
      <c r="I27" s="5">
        <v>4</v>
      </c>
      <c r="J27" s="5">
        <v>3</v>
      </c>
      <c r="K2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">
        <f>IFERROR(SUMIFS(TableHor[Facteur],TableHor[Horizon],[[#This Row],Horizon]),1)</f>
        <v>0</v>
      </c>
      <c r="M27" s="6">
        <f>IFERROR(ROUND(([[#This Row],[Probabilité (1-5)]]*[[#This Row],[Impact (1-5)]]*[[#This Row],[Poids Domaine (auto)]]*[[#This Row],[Facteur Horizon (auto)]]*coef_mode/25),4),0)</f>
        <v>0</v>
      </c>
      <c r="N27">
        <f>IF([[#This Row],[Score (%)]]&gt;=seuil_haut,"Haute",IF([[#This Row],[Score (%)]]&gt;=seuil_moyen,"Moyenne",IF([[#This Row],[Score (%)]]&gt;0,"Basse","")))</f>
        <v>0</v>
      </c>
      <c r="O27" s="3" t="s">
        <v>175</v>
      </c>
      <c r="P27" s="4" t="s">
        <v>176</v>
      </c>
      <c r="Q27" s="7">
        <v>45950</v>
      </c>
      <c r="R27" s="3" t="s">
        <v>30</v>
      </c>
    </row>
    <row r="28" spans="1:18">
      <c r="K2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">
        <f>IFERROR(SUMIFS(TableHor[Facteur],TableHor[Horizon],[[#This Row],Horizon]),1)</f>
        <v>0</v>
      </c>
      <c r="M28" s="6">
        <f>IFERROR(ROUND(([[#This Row],[Probabilité (1-5)]]*[[#This Row],[Impact (1-5)]]*[[#This Row],[Poids Domaine (auto)]]*[[#This Row],[Facteur Horizon (auto)]]*coef_mode/25),4),0)</f>
        <v>0</v>
      </c>
      <c r="N28">
        <f>IF([[#This Row],[Score (%)]]&gt;=seuil_haut,"Haute",IF([[#This Row],[Score (%)]]&gt;=seuil_moyen,"Moyenne",IF([[#This Row],[Score (%)]]&gt;0,"Basse","")))</f>
        <v>0</v>
      </c>
    </row>
    <row r="29" spans="1:18">
      <c r="K2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">
        <f>IFERROR(SUMIFS(TableHor[Facteur],TableHor[Horizon],[[#This Row],Horizon]),1)</f>
        <v>0</v>
      </c>
      <c r="M29" s="6">
        <f>IFERROR(ROUND(([[#This Row],[Probabilité (1-5)]]*[[#This Row],[Impact (1-5)]]*[[#This Row],[Poids Domaine (auto)]]*[[#This Row],[Facteur Horizon (auto)]]*coef_mode/25),4),0)</f>
        <v>0</v>
      </c>
      <c r="N29">
        <f>IF([[#This Row],[Score (%)]]&gt;=seuil_haut,"Haute",IF([[#This Row],[Score (%)]]&gt;=seuil_moyen,"Moyenne",IF([[#This Row],[Score (%)]]&gt;0,"Basse","")))</f>
        <v>0</v>
      </c>
    </row>
    <row r="30" spans="1:18">
      <c r="K3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">
        <f>IFERROR(SUMIFS(TableHor[Facteur],TableHor[Horizon],[[#This Row],Horizon]),1)</f>
        <v>0</v>
      </c>
      <c r="M30" s="6">
        <f>IFERROR(ROUND(([[#This Row],[Probabilité (1-5)]]*[[#This Row],[Impact (1-5)]]*[[#This Row],[Poids Domaine (auto)]]*[[#This Row],[Facteur Horizon (auto)]]*coef_mode/25),4),0)</f>
        <v>0</v>
      </c>
      <c r="N30">
        <f>IF([[#This Row],[Score (%)]]&gt;=seuil_haut,"Haute",IF([[#This Row],[Score (%)]]&gt;=seuil_moyen,"Moyenne",IF([[#This Row],[Score (%)]]&gt;0,"Basse","")))</f>
        <v>0</v>
      </c>
    </row>
    <row r="31" spans="1:18">
      <c r="K3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">
        <f>IFERROR(SUMIFS(TableHor[Facteur],TableHor[Horizon],[[#This Row],Horizon]),1)</f>
        <v>0</v>
      </c>
      <c r="M31" s="6">
        <f>IFERROR(ROUND(([[#This Row],[Probabilité (1-5)]]*[[#This Row],[Impact (1-5)]]*[[#This Row],[Poids Domaine (auto)]]*[[#This Row],[Facteur Horizon (auto)]]*coef_mode/25),4),0)</f>
        <v>0</v>
      </c>
      <c r="N31">
        <f>IF([[#This Row],[Score (%)]]&gt;=seuil_haut,"Haute",IF([[#This Row],[Score (%)]]&gt;=seuil_moyen,"Moyenne",IF([[#This Row],[Score (%)]]&gt;0,"Basse","")))</f>
        <v>0</v>
      </c>
    </row>
    <row r="32" spans="1:18">
      <c r="K3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">
        <f>IFERROR(SUMIFS(TableHor[Facteur],TableHor[Horizon],[[#This Row],Horizon]),1)</f>
        <v>0</v>
      </c>
      <c r="M32" s="6">
        <f>IFERROR(ROUND(([[#This Row],[Probabilité (1-5)]]*[[#This Row],[Impact (1-5)]]*[[#This Row],[Poids Domaine (auto)]]*[[#This Row],[Facteur Horizon (auto)]]*coef_mode/25),4),0)</f>
        <v>0</v>
      </c>
      <c r="N32">
        <f>IF([[#This Row],[Score (%)]]&gt;=seuil_haut,"Haute",IF([[#This Row],[Score (%)]]&gt;=seuil_moyen,"Moyenne",IF([[#This Row],[Score (%)]]&gt;0,"Basse","")))</f>
        <v>0</v>
      </c>
    </row>
    <row r="33" spans="11:14">
      <c r="K3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">
        <f>IFERROR(SUMIFS(TableHor[Facteur],TableHor[Horizon],[[#This Row],Horizon]),1)</f>
        <v>0</v>
      </c>
      <c r="M33" s="6">
        <f>IFERROR(ROUND(([[#This Row],[Probabilité (1-5)]]*[[#This Row],[Impact (1-5)]]*[[#This Row],[Poids Domaine (auto)]]*[[#This Row],[Facteur Horizon (auto)]]*coef_mode/25),4),0)</f>
        <v>0</v>
      </c>
      <c r="N33">
        <f>IF([[#This Row],[Score (%)]]&gt;=seuil_haut,"Haute",IF([[#This Row],[Score (%)]]&gt;=seuil_moyen,"Moyenne",IF([[#This Row],[Score (%)]]&gt;0,"Basse","")))</f>
        <v>0</v>
      </c>
    </row>
    <row r="34" spans="11:14">
      <c r="K3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">
        <f>IFERROR(SUMIFS(TableHor[Facteur],TableHor[Horizon],[[#This Row],Horizon]),1)</f>
        <v>0</v>
      </c>
      <c r="M34" s="6">
        <f>IFERROR(ROUND(([[#This Row],[Probabilité (1-5)]]*[[#This Row],[Impact (1-5)]]*[[#This Row],[Poids Domaine (auto)]]*[[#This Row],[Facteur Horizon (auto)]]*coef_mode/25),4),0)</f>
        <v>0</v>
      </c>
      <c r="N34">
        <f>IF([[#This Row],[Score (%)]]&gt;=seuil_haut,"Haute",IF([[#This Row],[Score (%)]]&gt;=seuil_moyen,"Moyenne",IF([[#This Row],[Score (%)]]&gt;0,"Basse","")))</f>
        <v>0</v>
      </c>
    </row>
    <row r="35" spans="11:14">
      <c r="K3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">
        <f>IFERROR(SUMIFS(TableHor[Facteur],TableHor[Horizon],[[#This Row],Horizon]),1)</f>
        <v>0</v>
      </c>
      <c r="M35" s="6">
        <f>IFERROR(ROUND(([[#This Row],[Probabilité (1-5)]]*[[#This Row],[Impact (1-5)]]*[[#This Row],[Poids Domaine (auto)]]*[[#This Row],[Facteur Horizon (auto)]]*coef_mode/25),4),0)</f>
        <v>0</v>
      </c>
      <c r="N35">
        <f>IF([[#This Row],[Score (%)]]&gt;=seuil_haut,"Haute",IF([[#This Row],[Score (%)]]&gt;=seuil_moyen,"Moyenne",IF([[#This Row],[Score (%)]]&gt;0,"Basse","")))</f>
        <v>0</v>
      </c>
    </row>
    <row r="36" spans="11:14">
      <c r="K3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">
        <f>IFERROR(SUMIFS(TableHor[Facteur],TableHor[Horizon],[[#This Row],Horizon]),1)</f>
        <v>0</v>
      </c>
      <c r="M36" s="6">
        <f>IFERROR(ROUND(([[#This Row],[Probabilité (1-5)]]*[[#This Row],[Impact (1-5)]]*[[#This Row],[Poids Domaine (auto)]]*[[#This Row],[Facteur Horizon (auto)]]*coef_mode/25),4),0)</f>
        <v>0</v>
      </c>
      <c r="N36">
        <f>IF([[#This Row],[Score (%)]]&gt;=seuil_haut,"Haute",IF([[#This Row],[Score (%)]]&gt;=seuil_moyen,"Moyenne",IF([[#This Row],[Score (%)]]&gt;0,"Basse","")))</f>
        <v>0</v>
      </c>
    </row>
    <row r="37" spans="11:14">
      <c r="K3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">
        <f>IFERROR(SUMIFS(TableHor[Facteur],TableHor[Horizon],[[#This Row],Horizon]),1)</f>
        <v>0</v>
      </c>
      <c r="M37" s="6">
        <f>IFERROR(ROUND(([[#This Row],[Probabilité (1-5)]]*[[#This Row],[Impact (1-5)]]*[[#This Row],[Poids Domaine (auto)]]*[[#This Row],[Facteur Horizon (auto)]]*coef_mode/25),4),0)</f>
        <v>0</v>
      </c>
      <c r="N37">
        <f>IF([[#This Row],[Score (%)]]&gt;=seuil_haut,"Haute",IF([[#This Row],[Score (%)]]&gt;=seuil_moyen,"Moyenne",IF([[#This Row],[Score (%)]]&gt;0,"Basse","")))</f>
        <v>0</v>
      </c>
    </row>
    <row r="38" spans="11:14">
      <c r="K3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">
        <f>IFERROR(SUMIFS(TableHor[Facteur],TableHor[Horizon],[[#This Row],Horizon]),1)</f>
        <v>0</v>
      </c>
      <c r="M38" s="6">
        <f>IFERROR(ROUND(([[#This Row],[Probabilité (1-5)]]*[[#This Row],[Impact (1-5)]]*[[#This Row],[Poids Domaine (auto)]]*[[#This Row],[Facteur Horizon (auto)]]*coef_mode/25),4),0)</f>
        <v>0</v>
      </c>
      <c r="N38">
        <f>IF([[#This Row],[Score (%)]]&gt;=seuil_haut,"Haute",IF([[#This Row],[Score (%)]]&gt;=seuil_moyen,"Moyenne",IF([[#This Row],[Score (%)]]&gt;0,"Basse","")))</f>
        <v>0</v>
      </c>
    </row>
    <row r="39" spans="11:14">
      <c r="K3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">
        <f>IFERROR(SUMIFS(TableHor[Facteur],TableHor[Horizon],[[#This Row],Horizon]),1)</f>
        <v>0</v>
      </c>
      <c r="M39" s="6">
        <f>IFERROR(ROUND(([[#This Row],[Probabilité (1-5)]]*[[#This Row],[Impact (1-5)]]*[[#This Row],[Poids Domaine (auto)]]*[[#This Row],[Facteur Horizon (auto)]]*coef_mode/25),4),0)</f>
        <v>0</v>
      </c>
      <c r="N39">
        <f>IF([[#This Row],[Score (%)]]&gt;=seuil_haut,"Haute",IF([[#This Row],[Score (%)]]&gt;=seuil_moyen,"Moyenne",IF([[#This Row],[Score (%)]]&gt;0,"Basse","")))</f>
        <v>0</v>
      </c>
    </row>
    <row r="40" spans="11:14">
      <c r="K4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">
        <f>IFERROR(SUMIFS(TableHor[Facteur],TableHor[Horizon],[[#This Row],Horizon]),1)</f>
        <v>0</v>
      </c>
      <c r="M40" s="6">
        <f>IFERROR(ROUND(([[#This Row],[Probabilité (1-5)]]*[[#This Row],[Impact (1-5)]]*[[#This Row],[Poids Domaine (auto)]]*[[#This Row],[Facteur Horizon (auto)]]*coef_mode/25),4),0)</f>
        <v>0</v>
      </c>
      <c r="N40">
        <f>IF([[#This Row],[Score (%)]]&gt;=seuil_haut,"Haute",IF([[#This Row],[Score (%)]]&gt;=seuil_moyen,"Moyenne",IF([[#This Row],[Score (%)]]&gt;0,"Basse","")))</f>
        <v>0</v>
      </c>
    </row>
    <row r="41" spans="11:14">
      <c r="K4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">
        <f>IFERROR(SUMIFS(TableHor[Facteur],TableHor[Horizon],[[#This Row],Horizon]),1)</f>
        <v>0</v>
      </c>
      <c r="M41" s="6">
        <f>IFERROR(ROUND(([[#This Row],[Probabilité (1-5)]]*[[#This Row],[Impact (1-5)]]*[[#This Row],[Poids Domaine (auto)]]*[[#This Row],[Facteur Horizon (auto)]]*coef_mode/25),4),0)</f>
        <v>0</v>
      </c>
      <c r="N41">
        <f>IF([[#This Row],[Score (%)]]&gt;=seuil_haut,"Haute",IF([[#This Row],[Score (%)]]&gt;=seuil_moyen,"Moyenne",IF([[#This Row],[Score (%)]]&gt;0,"Basse","")))</f>
        <v>0</v>
      </c>
    </row>
    <row r="42" spans="11:14">
      <c r="K4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">
        <f>IFERROR(SUMIFS(TableHor[Facteur],TableHor[Horizon],[[#This Row],Horizon]),1)</f>
        <v>0</v>
      </c>
      <c r="M42" s="6">
        <f>IFERROR(ROUND(([[#This Row],[Probabilité (1-5)]]*[[#This Row],[Impact (1-5)]]*[[#This Row],[Poids Domaine (auto)]]*[[#This Row],[Facteur Horizon (auto)]]*coef_mode/25),4),0)</f>
        <v>0</v>
      </c>
      <c r="N42">
        <f>IF([[#This Row],[Score (%)]]&gt;=seuil_haut,"Haute",IF([[#This Row],[Score (%)]]&gt;=seuil_moyen,"Moyenne",IF([[#This Row],[Score (%)]]&gt;0,"Basse","")))</f>
        <v>0</v>
      </c>
    </row>
    <row r="43" spans="11:14">
      <c r="K4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">
        <f>IFERROR(SUMIFS(TableHor[Facteur],TableHor[Horizon],[[#This Row],Horizon]),1)</f>
        <v>0</v>
      </c>
      <c r="M43" s="6">
        <f>IFERROR(ROUND(([[#This Row],[Probabilité (1-5)]]*[[#This Row],[Impact (1-5)]]*[[#This Row],[Poids Domaine (auto)]]*[[#This Row],[Facteur Horizon (auto)]]*coef_mode/25),4),0)</f>
        <v>0</v>
      </c>
      <c r="N43">
        <f>IF([[#This Row],[Score (%)]]&gt;=seuil_haut,"Haute",IF([[#This Row],[Score (%)]]&gt;=seuil_moyen,"Moyenne",IF([[#This Row],[Score (%)]]&gt;0,"Basse","")))</f>
        <v>0</v>
      </c>
    </row>
    <row r="44" spans="11:14">
      <c r="K4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">
        <f>IFERROR(SUMIFS(TableHor[Facteur],TableHor[Horizon],[[#This Row],Horizon]),1)</f>
        <v>0</v>
      </c>
      <c r="M44" s="6">
        <f>IFERROR(ROUND(([[#This Row],[Probabilité (1-5)]]*[[#This Row],[Impact (1-5)]]*[[#This Row],[Poids Domaine (auto)]]*[[#This Row],[Facteur Horizon (auto)]]*coef_mode/25),4),0)</f>
        <v>0</v>
      </c>
      <c r="N44">
        <f>IF([[#This Row],[Score (%)]]&gt;=seuil_haut,"Haute",IF([[#This Row],[Score (%)]]&gt;=seuil_moyen,"Moyenne",IF([[#This Row],[Score (%)]]&gt;0,"Basse","")))</f>
        <v>0</v>
      </c>
    </row>
    <row r="45" spans="11:14">
      <c r="K4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">
        <f>IFERROR(SUMIFS(TableHor[Facteur],TableHor[Horizon],[[#This Row],Horizon]),1)</f>
        <v>0</v>
      </c>
      <c r="M45" s="6">
        <f>IFERROR(ROUND(([[#This Row],[Probabilité (1-5)]]*[[#This Row],[Impact (1-5)]]*[[#This Row],[Poids Domaine (auto)]]*[[#This Row],[Facteur Horizon (auto)]]*coef_mode/25),4),0)</f>
        <v>0</v>
      </c>
      <c r="N45">
        <f>IF([[#This Row],[Score (%)]]&gt;=seuil_haut,"Haute",IF([[#This Row],[Score (%)]]&gt;=seuil_moyen,"Moyenne",IF([[#This Row],[Score (%)]]&gt;0,"Basse","")))</f>
        <v>0</v>
      </c>
    </row>
    <row r="46" spans="11:14">
      <c r="K4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">
        <f>IFERROR(SUMIFS(TableHor[Facteur],TableHor[Horizon],[[#This Row],Horizon]),1)</f>
        <v>0</v>
      </c>
      <c r="M46" s="6">
        <f>IFERROR(ROUND(([[#This Row],[Probabilité (1-5)]]*[[#This Row],[Impact (1-5)]]*[[#This Row],[Poids Domaine (auto)]]*[[#This Row],[Facteur Horizon (auto)]]*coef_mode/25),4),0)</f>
        <v>0</v>
      </c>
      <c r="N46">
        <f>IF([[#This Row],[Score (%)]]&gt;=seuil_haut,"Haute",IF([[#This Row],[Score (%)]]&gt;=seuil_moyen,"Moyenne",IF([[#This Row],[Score (%)]]&gt;0,"Basse","")))</f>
        <v>0</v>
      </c>
    </row>
    <row r="47" spans="11:14">
      <c r="K4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">
        <f>IFERROR(SUMIFS(TableHor[Facteur],TableHor[Horizon],[[#This Row],Horizon]),1)</f>
        <v>0</v>
      </c>
      <c r="M47" s="6">
        <f>IFERROR(ROUND(([[#This Row],[Probabilité (1-5)]]*[[#This Row],[Impact (1-5)]]*[[#This Row],[Poids Domaine (auto)]]*[[#This Row],[Facteur Horizon (auto)]]*coef_mode/25),4),0)</f>
        <v>0</v>
      </c>
      <c r="N47">
        <f>IF([[#This Row],[Score (%)]]&gt;=seuil_haut,"Haute",IF([[#This Row],[Score (%)]]&gt;=seuil_moyen,"Moyenne",IF([[#This Row],[Score (%)]]&gt;0,"Basse","")))</f>
        <v>0</v>
      </c>
    </row>
    <row r="48" spans="11:14">
      <c r="K4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">
        <f>IFERROR(SUMIFS(TableHor[Facteur],TableHor[Horizon],[[#This Row],Horizon]),1)</f>
        <v>0</v>
      </c>
      <c r="M48" s="6">
        <f>IFERROR(ROUND(([[#This Row],[Probabilité (1-5)]]*[[#This Row],[Impact (1-5)]]*[[#This Row],[Poids Domaine (auto)]]*[[#This Row],[Facteur Horizon (auto)]]*coef_mode/25),4),0)</f>
        <v>0</v>
      </c>
      <c r="N48">
        <f>IF([[#This Row],[Score (%)]]&gt;=seuil_haut,"Haute",IF([[#This Row],[Score (%)]]&gt;=seuil_moyen,"Moyenne",IF([[#This Row],[Score (%)]]&gt;0,"Basse","")))</f>
        <v>0</v>
      </c>
    </row>
    <row r="49" spans="11:14">
      <c r="K4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">
        <f>IFERROR(SUMIFS(TableHor[Facteur],TableHor[Horizon],[[#This Row],Horizon]),1)</f>
        <v>0</v>
      </c>
      <c r="M49" s="6">
        <f>IFERROR(ROUND(([[#This Row],[Probabilité (1-5)]]*[[#This Row],[Impact (1-5)]]*[[#This Row],[Poids Domaine (auto)]]*[[#This Row],[Facteur Horizon (auto)]]*coef_mode/25),4),0)</f>
        <v>0</v>
      </c>
      <c r="N49">
        <f>IF([[#This Row],[Score (%)]]&gt;=seuil_haut,"Haute",IF([[#This Row],[Score (%)]]&gt;=seuil_moyen,"Moyenne",IF([[#This Row],[Score (%)]]&gt;0,"Basse","")))</f>
        <v>0</v>
      </c>
    </row>
    <row r="50" spans="11:14">
      <c r="K5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">
        <f>IFERROR(SUMIFS(TableHor[Facteur],TableHor[Horizon],[[#This Row],Horizon]),1)</f>
        <v>0</v>
      </c>
      <c r="M50" s="6">
        <f>IFERROR(ROUND(([[#This Row],[Probabilité (1-5)]]*[[#This Row],[Impact (1-5)]]*[[#This Row],[Poids Domaine (auto)]]*[[#This Row],[Facteur Horizon (auto)]]*coef_mode/25),4),0)</f>
        <v>0</v>
      </c>
      <c r="N50">
        <f>IF([[#This Row],[Score (%)]]&gt;=seuil_haut,"Haute",IF([[#This Row],[Score (%)]]&gt;=seuil_moyen,"Moyenne",IF([[#This Row],[Score (%)]]&gt;0,"Basse","")))</f>
        <v>0</v>
      </c>
    </row>
    <row r="51" spans="11:14">
      <c r="K5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1">
        <f>IFERROR(SUMIFS(TableHor[Facteur],TableHor[Horizon],[[#This Row],Horizon]),1)</f>
        <v>0</v>
      </c>
      <c r="M51" s="6">
        <f>IFERROR(ROUND(([[#This Row],[Probabilité (1-5)]]*[[#This Row],[Impact (1-5)]]*[[#This Row],[Poids Domaine (auto)]]*[[#This Row],[Facteur Horizon (auto)]]*coef_mode/25),4),0)</f>
        <v>0</v>
      </c>
      <c r="N51">
        <f>IF([[#This Row],[Score (%)]]&gt;=seuil_haut,"Haute",IF([[#This Row],[Score (%)]]&gt;=seuil_moyen,"Moyenne",IF([[#This Row],[Score (%)]]&gt;0,"Basse","")))</f>
        <v>0</v>
      </c>
    </row>
    <row r="52" spans="11:14">
      <c r="K5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2">
        <f>IFERROR(SUMIFS(TableHor[Facteur],TableHor[Horizon],[[#This Row],Horizon]),1)</f>
        <v>0</v>
      </c>
      <c r="M52" s="6">
        <f>IFERROR(ROUND(([[#This Row],[Probabilité (1-5)]]*[[#This Row],[Impact (1-5)]]*[[#This Row],[Poids Domaine (auto)]]*[[#This Row],[Facteur Horizon (auto)]]*coef_mode/25),4),0)</f>
        <v>0</v>
      </c>
      <c r="N52">
        <f>IF([[#This Row],[Score (%)]]&gt;=seuil_haut,"Haute",IF([[#This Row],[Score (%)]]&gt;=seuil_moyen,"Moyenne",IF([[#This Row],[Score (%)]]&gt;0,"Basse","")))</f>
        <v>0</v>
      </c>
    </row>
    <row r="53" spans="11:14">
      <c r="K5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3">
        <f>IFERROR(SUMIFS(TableHor[Facteur],TableHor[Horizon],[[#This Row],Horizon]),1)</f>
        <v>0</v>
      </c>
      <c r="M53" s="6">
        <f>IFERROR(ROUND(([[#This Row],[Probabilité (1-5)]]*[[#This Row],[Impact (1-5)]]*[[#This Row],[Poids Domaine (auto)]]*[[#This Row],[Facteur Horizon (auto)]]*coef_mode/25),4),0)</f>
        <v>0</v>
      </c>
      <c r="N53">
        <f>IF([[#This Row],[Score (%)]]&gt;=seuil_haut,"Haute",IF([[#This Row],[Score (%)]]&gt;=seuil_moyen,"Moyenne",IF([[#This Row],[Score (%)]]&gt;0,"Basse","")))</f>
        <v>0</v>
      </c>
    </row>
    <row r="54" spans="11:14">
      <c r="K5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4">
        <f>IFERROR(SUMIFS(TableHor[Facteur],TableHor[Horizon],[[#This Row],Horizon]),1)</f>
        <v>0</v>
      </c>
      <c r="M54" s="6">
        <f>IFERROR(ROUND(([[#This Row],[Probabilité (1-5)]]*[[#This Row],[Impact (1-5)]]*[[#This Row],[Poids Domaine (auto)]]*[[#This Row],[Facteur Horizon (auto)]]*coef_mode/25),4),0)</f>
        <v>0</v>
      </c>
      <c r="N54">
        <f>IF([[#This Row],[Score (%)]]&gt;=seuil_haut,"Haute",IF([[#This Row],[Score (%)]]&gt;=seuil_moyen,"Moyenne",IF([[#This Row],[Score (%)]]&gt;0,"Basse","")))</f>
        <v>0</v>
      </c>
    </row>
    <row r="55" spans="11:14">
      <c r="K5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5">
        <f>IFERROR(SUMIFS(TableHor[Facteur],TableHor[Horizon],[[#This Row],Horizon]),1)</f>
        <v>0</v>
      </c>
      <c r="M55" s="6">
        <f>IFERROR(ROUND(([[#This Row],[Probabilité (1-5)]]*[[#This Row],[Impact (1-5)]]*[[#This Row],[Poids Domaine (auto)]]*[[#This Row],[Facteur Horizon (auto)]]*coef_mode/25),4),0)</f>
        <v>0</v>
      </c>
      <c r="N55">
        <f>IF([[#This Row],[Score (%)]]&gt;=seuil_haut,"Haute",IF([[#This Row],[Score (%)]]&gt;=seuil_moyen,"Moyenne",IF([[#This Row],[Score (%)]]&gt;0,"Basse","")))</f>
        <v>0</v>
      </c>
    </row>
    <row r="56" spans="11:14">
      <c r="K5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6">
        <f>IFERROR(SUMIFS(TableHor[Facteur],TableHor[Horizon],[[#This Row],Horizon]),1)</f>
        <v>0</v>
      </c>
      <c r="M56" s="6">
        <f>IFERROR(ROUND(([[#This Row],[Probabilité (1-5)]]*[[#This Row],[Impact (1-5)]]*[[#This Row],[Poids Domaine (auto)]]*[[#This Row],[Facteur Horizon (auto)]]*coef_mode/25),4),0)</f>
        <v>0</v>
      </c>
      <c r="N56">
        <f>IF([[#This Row],[Score (%)]]&gt;=seuil_haut,"Haute",IF([[#This Row],[Score (%)]]&gt;=seuil_moyen,"Moyenne",IF([[#This Row],[Score (%)]]&gt;0,"Basse","")))</f>
        <v>0</v>
      </c>
    </row>
    <row r="57" spans="11:14">
      <c r="K5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7">
        <f>IFERROR(SUMIFS(TableHor[Facteur],TableHor[Horizon],[[#This Row],Horizon]),1)</f>
        <v>0</v>
      </c>
      <c r="M57" s="6">
        <f>IFERROR(ROUND(([[#This Row],[Probabilité (1-5)]]*[[#This Row],[Impact (1-5)]]*[[#This Row],[Poids Domaine (auto)]]*[[#This Row],[Facteur Horizon (auto)]]*coef_mode/25),4),0)</f>
        <v>0</v>
      </c>
      <c r="N57">
        <f>IF([[#This Row],[Score (%)]]&gt;=seuil_haut,"Haute",IF([[#This Row],[Score (%)]]&gt;=seuil_moyen,"Moyenne",IF([[#This Row],[Score (%)]]&gt;0,"Basse","")))</f>
        <v>0</v>
      </c>
    </row>
    <row r="58" spans="11:14">
      <c r="K5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8">
        <f>IFERROR(SUMIFS(TableHor[Facteur],TableHor[Horizon],[[#This Row],Horizon]),1)</f>
        <v>0</v>
      </c>
      <c r="M58" s="6">
        <f>IFERROR(ROUND(([[#This Row],[Probabilité (1-5)]]*[[#This Row],[Impact (1-5)]]*[[#This Row],[Poids Domaine (auto)]]*[[#This Row],[Facteur Horizon (auto)]]*coef_mode/25),4),0)</f>
        <v>0</v>
      </c>
      <c r="N58">
        <f>IF([[#This Row],[Score (%)]]&gt;=seuil_haut,"Haute",IF([[#This Row],[Score (%)]]&gt;=seuil_moyen,"Moyenne",IF([[#This Row],[Score (%)]]&gt;0,"Basse","")))</f>
        <v>0</v>
      </c>
    </row>
    <row r="59" spans="11:14">
      <c r="K5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9">
        <f>IFERROR(SUMIFS(TableHor[Facteur],TableHor[Horizon],[[#This Row],Horizon]),1)</f>
        <v>0</v>
      </c>
      <c r="M59" s="6">
        <f>IFERROR(ROUND(([[#This Row],[Probabilité (1-5)]]*[[#This Row],[Impact (1-5)]]*[[#This Row],[Poids Domaine (auto)]]*[[#This Row],[Facteur Horizon (auto)]]*coef_mode/25),4),0)</f>
        <v>0</v>
      </c>
      <c r="N59">
        <f>IF([[#This Row],[Score (%)]]&gt;=seuil_haut,"Haute",IF([[#This Row],[Score (%)]]&gt;=seuil_moyen,"Moyenne",IF([[#This Row],[Score (%)]]&gt;0,"Basse","")))</f>
        <v>0</v>
      </c>
    </row>
    <row r="60" spans="11:14">
      <c r="K6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0">
        <f>IFERROR(SUMIFS(TableHor[Facteur],TableHor[Horizon],[[#This Row],Horizon]),1)</f>
        <v>0</v>
      </c>
      <c r="M60" s="6">
        <f>IFERROR(ROUND(([[#This Row],[Probabilité (1-5)]]*[[#This Row],[Impact (1-5)]]*[[#This Row],[Poids Domaine (auto)]]*[[#This Row],[Facteur Horizon (auto)]]*coef_mode/25),4),0)</f>
        <v>0</v>
      </c>
      <c r="N60">
        <f>IF([[#This Row],[Score (%)]]&gt;=seuil_haut,"Haute",IF([[#This Row],[Score (%)]]&gt;=seuil_moyen,"Moyenne",IF([[#This Row],[Score (%)]]&gt;0,"Basse","")))</f>
        <v>0</v>
      </c>
    </row>
    <row r="61" spans="11:14">
      <c r="K6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1">
        <f>IFERROR(SUMIFS(TableHor[Facteur],TableHor[Horizon],[[#This Row],Horizon]),1)</f>
        <v>0</v>
      </c>
      <c r="M61" s="6">
        <f>IFERROR(ROUND(([[#This Row],[Probabilité (1-5)]]*[[#This Row],[Impact (1-5)]]*[[#This Row],[Poids Domaine (auto)]]*[[#This Row],[Facteur Horizon (auto)]]*coef_mode/25),4),0)</f>
        <v>0</v>
      </c>
      <c r="N61">
        <f>IF([[#This Row],[Score (%)]]&gt;=seuil_haut,"Haute",IF([[#This Row],[Score (%)]]&gt;=seuil_moyen,"Moyenne",IF([[#This Row],[Score (%)]]&gt;0,"Basse","")))</f>
        <v>0</v>
      </c>
    </row>
    <row r="62" spans="11:14">
      <c r="K6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2">
        <f>IFERROR(SUMIFS(TableHor[Facteur],TableHor[Horizon],[[#This Row],Horizon]),1)</f>
        <v>0</v>
      </c>
      <c r="M62" s="6">
        <f>IFERROR(ROUND(([[#This Row],[Probabilité (1-5)]]*[[#This Row],[Impact (1-5)]]*[[#This Row],[Poids Domaine (auto)]]*[[#This Row],[Facteur Horizon (auto)]]*coef_mode/25),4),0)</f>
        <v>0</v>
      </c>
      <c r="N62">
        <f>IF([[#This Row],[Score (%)]]&gt;=seuil_haut,"Haute",IF([[#This Row],[Score (%)]]&gt;=seuil_moyen,"Moyenne",IF([[#This Row],[Score (%)]]&gt;0,"Basse","")))</f>
        <v>0</v>
      </c>
    </row>
    <row r="63" spans="11:14">
      <c r="K6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3">
        <f>IFERROR(SUMIFS(TableHor[Facteur],TableHor[Horizon],[[#This Row],Horizon]),1)</f>
        <v>0</v>
      </c>
      <c r="M63" s="6">
        <f>IFERROR(ROUND(([[#This Row],[Probabilité (1-5)]]*[[#This Row],[Impact (1-5)]]*[[#This Row],[Poids Domaine (auto)]]*[[#This Row],[Facteur Horizon (auto)]]*coef_mode/25),4),0)</f>
        <v>0</v>
      </c>
      <c r="N63">
        <f>IF([[#This Row],[Score (%)]]&gt;=seuil_haut,"Haute",IF([[#This Row],[Score (%)]]&gt;=seuil_moyen,"Moyenne",IF([[#This Row],[Score (%)]]&gt;0,"Basse","")))</f>
        <v>0</v>
      </c>
    </row>
    <row r="64" spans="11:14">
      <c r="K6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4">
        <f>IFERROR(SUMIFS(TableHor[Facteur],TableHor[Horizon],[[#This Row],Horizon]),1)</f>
        <v>0</v>
      </c>
      <c r="M64" s="6">
        <f>IFERROR(ROUND(([[#This Row],[Probabilité (1-5)]]*[[#This Row],[Impact (1-5)]]*[[#This Row],[Poids Domaine (auto)]]*[[#This Row],[Facteur Horizon (auto)]]*coef_mode/25),4),0)</f>
        <v>0</v>
      </c>
      <c r="N64">
        <f>IF([[#This Row],[Score (%)]]&gt;=seuil_haut,"Haute",IF([[#This Row],[Score (%)]]&gt;=seuil_moyen,"Moyenne",IF([[#This Row],[Score (%)]]&gt;0,"Basse","")))</f>
        <v>0</v>
      </c>
    </row>
    <row r="65" spans="11:14">
      <c r="K6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5">
        <f>IFERROR(SUMIFS(TableHor[Facteur],TableHor[Horizon],[[#This Row],Horizon]),1)</f>
        <v>0</v>
      </c>
      <c r="M65" s="6">
        <f>IFERROR(ROUND(([[#This Row],[Probabilité (1-5)]]*[[#This Row],[Impact (1-5)]]*[[#This Row],[Poids Domaine (auto)]]*[[#This Row],[Facteur Horizon (auto)]]*coef_mode/25),4),0)</f>
        <v>0</v>
      </c>
      <c r="N65">
        <f>IF([[#This Row],[Score (%)]]&gt;=seuil_haut,"Haute",IF([[#This Row],[Score (%)]]&gt;=seuil_moyen,"Moyenne",IF([[#This Row],[Score (%)]]&gt;0,"Basse","")))</f>
        <v>0</v>
      </c>
    </row>
    <row r="66" spans="11:14">
      <c r="K6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6">
        <f>IFERROR(SUMIFS(TableHor[Facteur],TableHor[Horizon],[[#This Row],Horizon]),1)</f>
        <v>0</v>
      </c>
      <c r="M66" s="6">
        <f>IFERROR(ROUND(([[#This Row],[Probabilité (1-5)]]*[[#This Row],[Impact (1-5)]]*[[#This Row],[Poids Domaine (auto)]]*[[#This Row],[Facteur Horizon (auto)]]*coef_mode/25),4),0)</f>
        <v>0</v>
      </c>
      <c r="N66">
        <f>IF([[#This Row],[Score (%)]]&gt;=seuil_haut,"Haute",IF([[#This Row],[Score (%)]]&gt;=seuil_moyen,"Moyenne",IF([[#This Row],[Score (%)]]&gt;0,"Basse","")))</f>
        <v>0</v>
      </c>
    </row>
    <row r="67" spans="11:14">
      <c r="K6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7">
        <f>IFERROR(SUMIFS(TableHor[Facteur],TableHor[Horizon],[[#This Row],Horizon]),1)</f>
        <v>0</v>
      </c>
      <c r="M67" s="6">
        <f>IFERROR(ROUND(([[#This Row],[Probabilité (1-5)]]*[[#This Row],[Impact (1-5)]]*[[#This Row],[Poids Domaine (auto)]]*[[#This Row],[Facteur Horizon (auto)]]*coef_mode/25),4),0)</f>
        <v>0</v>
      </c>
      <c r="N67">
        <f>IF([[#This Row],[Score (%)]]&gt;=seuil_haut,"Haute",IF([[#This Row],[Score (%)]]&gt;=seuil_moyen,"Moyenne",IF([[#This Row],[Score (%)]]&gt;0,"Basse","")))</f>
        <v>0</v>
      </c>
    </row>
    <row r="68" spans="11:14">
      <c r="K6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8">
        <f>IFERROR(SUMIFS(TableHor[Facteur],TableHor[Horizon],[[#This Row],Horizon]),1)</f>
        <v>0</v>
      </c>
      <c r="M68" s="6">
        <f>IFERROR(ROUND(([[#This Row],[Probabilité (1-5)]]*[[#This Row],[Impact (1-5)]]*[[#This Row],[Poids Domaine (auto)]]*[[#This Row],[Facteur Horizon (auto)]]*coef_mode/25),4),0)</f>
        <v>0</v>
      </c>
      <c r="N68">
        <f>IF([[#This Row],[Score (%)]]&gt;=seuil_haut,"Haute",IF([[#This Row],[Score (%)]]&gt;=seuil_moyen,"Moyenne",IF([[#This Row],[Score (%)]]&gt;0,"Basse","")))</f>
        <v>0</v>
      </c>
    </row>
    <row r="69" spans="11:14">
      <c r="K6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69">
        <f>IFERROR(SUMIFS(TableHor[Facteur],TableHor[Horizon],[[#This Row],Horizon]),1)</f>
        <v>0</v>
      </c>
      <c r="M69" s="6">
        <f>IFERROR(ROUND(([[#This Row],[Probabilité (1-5)]]*[[#This Row],[Impact (1-5)]]*[[#This Row],[Poids Domaine (auto)]]*[[#This Row],[Facteur Horizon (auto)]]*coef_mode/25),4),0)</f>
        <v>0</v>
      </c>
      <c r="N69">
        <f>IF([[#This Row],[Score (%)]]&gt;=seuil_haut,"Haute",IF([[#This Row],[Score (%)]]&gt;=seuil_moyen,"Moyenne",IF([[#This Row],[Score (%)]]&gt;0,"Basse","")))</f>
        <v>0</v>
      </c>
    </row>
    <row r="70" spans="11:14">
      <c r="K7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0">
        <f>IFERROR(SUMIFS(TableHor[Facteur],TableHor[Horizon],[[#This Row],Horizon]),1)</f>
        <v>0</v>
      </c>
      <c r="M70" s="6">
        <f>IFERROR(ROUND(([[#This Row],[Probabilité (1-5)]]*[[#This Row],[Impact (1-5)]]*[[#This Row],[Poids Domaine (auto)]]*[[#This Row],[Facteur Horizon (auto)]]*coef_mode/25),4),0)</f>
        <v>0</v>
      </c>
      <c r="N70">
        <f>IF([[#This Row],[Score (%)]]&gt;=seuil_haut,"Haute",IF([[#This Row],[Score (%)]]&gt;=seuil_moyen,"Moyenne",IF([[#This Row],[Score (%)]]&gt;0,"Basse","")))</f>
        <v>0</v>
      </c>
    </row>
    <row r="71" spans="11:14">
      <c r="K7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1">
        <f>IFERROR(SUMIFS(TableHor[Facteur],TableHor[Horizon],[[#This Row],Horizon]),1)</f>
        <v>0</v>
      </c>
      <c r="M71" s="6">
        <f>IFERROR(ROUND(([[#This Row],[Probabilité (1-5)]]*[[#This Row],[Impact (1-5)]]*[[#This Row],[Poids Domaine (auto)]]*[[#This Row],[Facteur Horizon (auto)]]*coef_mode/25),4),0)</f>
        <v>0</v>
      </c>
      <c r="N71">
        <f>IF([[#This Row],[Score (%)]]&gt;=seuil_haut,"Haute",IF([[#This Row],[Score (%)]]&gt;=seuil_moyen,"Moyenne",IF([[#This Row],[Score (%)]]&gt;0,"Basse","")))</f>
        <v>0</v>
      </c>
    </row>
    <row r="72" spans="11:14">
      <c r="K7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2">
        <f>IFERROR(SUMIFS(TableHor[Facteur],TableHor[Horizon],[[#This Row],Horizon]),1)</f>
        <v>0</v>
      </c>
      <c r="M72" s="6">
        <f>IFERROR(ROUND(([[#This Row],[Probabilité (1-5)]]*[[#This Row],[Impact (1-5)]]*[[#This Row],[Poids Domaine (auto)]]*[[#This Row],[Facteur Horizon (auto)]]*coef_mode/25),4),0)</f>
        <v>0</v>
      </c>
      <c r="N72">
        <f>IF([[#This Row],[Score (%)]]&gt;=seuil_haut,"Haute",IF([[#This Row],[Score (%)]]&gt;=seuil_moyen,"Moyenne",IF([[#This Row],[Score (%)]]&gt;0,"Basse","")))</f>
        <v>0</v>
      </c>
    </row>
    <row r="73" spans="11:14">
      <c r="K7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3">
        <f>IFERROR(SUMIFS(TableHor[Facteur],TableHor[Horizon],[[#This Row],Horizon]),1)</f>
        <v>0</v>
      </c>
      <c r="M73" s="6">
        <f>IFERROR(ROUND(([[#This Row],[Probabilité (1-5)]]*[[#This Row],[Impact (1-5)]]*[[#This Row],[Poids Domaine (auto)]]*[[#This Row],[Facteur Horizon (auto)]]*coef_mode/25),4),0)</f>
        <v>0</v>
      </c>
      <c r="N73">
        <f>IF([[#This Row],[Score (%)]]&gt;=seuil_haut,"Haute",IF([[#This Row],[Score (%)]]&gt;=seuil_moyen,"Moyenne",IF([[#This Row],[Score (%)]]&gt;0,"Basse","")))</f>
        <v>0</v>
      </c>
    </row>
    <row r="74" spans="11:14">
      <c r="K7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4">
        <f>IFERROR(SUMIFS(TableHor[Facteur],TableHor[Horizon],[[#This Row],Horizon]),1)</f>
        <v>0</v>
      </c>
      <c r="M74" s="6">
        <f>IFERROR(ROUND(([[#This Row],[Probabilité (1-5)]]*[[#This Row],[Impact (1-5)]]*[[#This Row],[Poids Domaine (auto)]]*[[#This Row],[Facteur Horizon (auto)]]*coef_mode/25),4),0)</f>
        <v>0</v>
      </c>
      <c r="N74">
        <f>IF([[#This Row],[Score (%)]]&gt;=seuil_haut,"Haute",IF([[#This Row],[Score (%)]]&gt;=seuil_moyen,"Moyenne",IF([[#This Row],[Score (%)]]&gt;0,"Basse","")))</f>
        <v>0</v>
      </c>
    </row>
    <row r="75" spans="11:14">
      <c r="K7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5">
        <f>IFERROR(SUMIFS(TableHor[Facteur],TableHor[Horizon],[[#This Row],Horizon]),1)</f>
        <v>0</v>
      </c>
      <c r="M75" s="6">
        <f>IFERROR(ROUND(([[#This Row],[Probabilité (1-5)]]*[[#This Row],[Impact (1-5)]]*[[#This Row],[Poids Domaine (auto)]]*[[#This Row],[Facteur Horizon (auto)]]*coef_mode/25),4),0)</f>
        <v>0</v>
      </c>
      <c r="N75">
        <f>IF([[#This Row],[Score (%)]]&gt;=seuil_haut,"Haute",IF([[#This Row],[Score (%)]]&gt;=seuil_moyen,"Moyenne",IF([[#This Row],[Score (%)]]&gt;0,"Basse","")))</f>
        <v>0</v>
      </c>
    </row>
    <row r="76" spans="11:14">
      <c r="K7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6">
        <f>IFERROR(SUMIFS(TableHor[Facteur],TableHor[Horizon],[[#This Row],Horizon]),1)</f>
        <v>0</v>
      </c>
      <c r="M76" s="6">
        <f>IFERROR(ROUND(([[#This Row],[Probabilité (1-5)]]*[[#This Row],[Impact (1-5)]]*[[#This Row],[Poids Domaine (auto)]]*[[#This Row],[Facteur Horizon (auto)]]*coef_mode/25),4),0)</f>
        <v>0</v>
      </c>
      <c r="N76">
        <f>IF([[#This Row],[Score (%)]]&gt;=seuil_haut,"Haute",IF([[#This Row],[Score (%)]]&gt;=seuil_moyen,"Moyenne",IF([[#This Row],[Score (%)]]&gt;0,"Basse","")))</f>
        <v>0</v>
      </c>
    </row>
    <row r="77" spans="11:14">
      <c r="K7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7">
        <f>IFERROR(SUMIFS(TableHor[Facteur],TableHor[Horizon],[[#This Row],Horizon]),1)</f>
        <v>0</v>
      </c>
      <c r="M77" s="6">
        <f>IFERROR(ROUND(([[#This Row],[Probabilité (1-5)]]*[[#This Row],[Impact (1-5)]]*[[#This Row],[Poids Domaine (auto)]]*[[#This Row],[Facteur Horizon (auto)]]*coef_mode/25),4),0)</f>
        <v>0</v>
      </c>
      <c r="N77">
        <f>IF([[#This Row],[Score (%)]]&gt;=seuil_haut,"Haute",IF([[#This Row],[Score (%)]]&gt;=seuil_moyen,"Moyenne",IF([[#This Row],[Score (%)]]&gt;0,"Basse","")))</f>
        <v>0</v>
      </c>
    </row>
    <row r="78" spans="11:14">
      <c r="K7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8">
        <f>IFERROR(SUMIFS(TableHor[Facteur],TableHor[Horizon],[[#This Row],Horizon]),1)</f>
        <v>0</v>
      </c>
      <c r="M78" s="6">
        <f>IFERROR(ROUND(([[#This Row],[Probabilité (1-5)]]*[[#This Row],[Impact (1-5)]]*[[#This Row],[Poids Domaine (auto)]]*[[#This Row],[Facteur Horizon (auto)]]*coef_mode/25),4),0)</f>
        <v>0</v>
      </c>
      <c r="N78">
        <f>IF([[#This Row],[Score (%)]]&gt;=seuil_haut,"Haute",IF([[#This Row],[Score (%)]]&gt;=seuil_moyen,"Moyenne",IF([[#This Row],[Score (%)]]&gt;0,"Basse","")))</f>
        <v>0</v>
      </c>
    </row>
    <row r="79" spans="11:14">
      <c r="K7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79">
        <f>IFERROR(SUMIFS(TableHor[Facteur],TableHor[Horizon],[[#This Row],Horizon]),1)</f>
        <v>0</v>
      </c>
      <c r="M79" s="6">
        <f>IFERROR(ROUND(([[#This Row],[Probabilité (1-5)]]*[[#This Row],[Impact (1-5)]]*[[#This Row],[Poids Domaine (auto)]]*[[#This Row],[Facteur Horizon (auto)]]*coef_mode/25),4),0)</f>
        <v>0</v>
      </c>
      <c r="N79">
        <f>IF([[#This Row],[Score (%)]]&gt;=seuil_haut,"Haute",IF([[#This Row],[Score (%)]]&gt;=seuil_moyen,"Moyenne",IF([[#This Row],[Score (%)]]&gt;0,"Basse","")))</f>
        <v>0</v>
      </c>
    </row>
    <row r="80" spans="11:14">
      <c r="K8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0">
        <f>IFERROR(SUMIFS(TableHor[Facteur],TableHor[Horizon],[[#This Row],Horizon]),1)</f>
        <v>0</v>
      </c>
      <c r="M80" s="6">
        <f>IFERROR(ROUND(([[#This Row],[Probabilité (1-5)]]*[[#This Row],[Impact (1-5)]]*[[#This Row],[Poids Domaine (auto)]]*[[#This Row],[Facteur Horizon (auto)]]*coef_mode/25),4),0)</f>
        <v>0</v>
      </c>
      <c r="N80">
        <f>IF([[#This Row],[Score (%)]]&gt;=seuil_haut,"Haute",IF([[#This Row],[Score (%)]]&gt;=seuil_moyen,"Moyenne",IF([[#This Row],[Score (%)]]&gt;0,"Basse","")))</f>
        <v>0</v>
      </c>
    </row>
    <row r="81" spans="11:14">
      <c r="K8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1">
        <f>IFERROR(SUMIFS(TableHor[Facteur],TableHor[Horizon],[[#This Row],Horizon]),1)</f>
        <v>0</v>
      </c>
      <c r="M81" s="6">
        <f>IFERROR(ROUND(([[#This Row],[Probabilité (1-5)]]*[[#This Row],[Impact (1-5)]]*[[#This Row],[Poids Domaine (auto)]]*[[#This Row],[Facteur Horizon (auto)]]*coef_mode/25),4),0)</f>
        <v>0</v>
      </c>
      <c r="N81">
        <f>IF([[#This Row],[Score (%)]]&gt;=seuil_haut,"Haute",IF([[#This Row],[Score (%)]]&gt;=seuil_moyen,"Moyenne",IF([[#This Row],[Score (%)]]&gt;0,"Basse","")))</f>
        <v>0</v>
      </c>
    </row>
    <row r="82" spans="11:14">
      <c r="K8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2">
        <f>IFERROR(SUMIFS(TableHor[Facteur],TableHor[Horizon],[[#This Row],Horizon]),1)</f>
        <v>0</v>
      </c>
      <c r="M82" s="6">
        <f>IFERROR(ROUND(([[#This Row],[Probabilité (1-5)]]*[[#This Row],[Impact (1-5)]]*[[#This Row],[Poids Domaine (auto)]]*[[#This Row],[Facteur Horizon (auto)]]*coef_mode/25),4),0)</f>
        <v>0</v>
      </c>
      <c r="N82">
        <f>IF([[#This Row],[Score (%)]]&gt;=seuil_haut,"Haute",IF([[#This Row],[Score (%)]]&gt;=seuil_moyen,"Moyenne",IF([[#This Row],[Score (%)]]&gt;0,"Basse","")))</f>
        <v>0</v>
      </c>
    </row>
    <row r="83" spans="11:14">
      <c r="K8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3">
        <f>IFERROR(SUMIFS(TableHor[Facteur],TableHor[Horizon],[[#This Row],Horizon]),1)</f>
        <v>0</v>
      </c>
      <c r="M83" s="6">
        <f>IFERROR(ROUND(([[#This Row],[Probabilité (1-5)]]*[[#This Row],[Impact (1-5)]]*[[#This Row],[Poids Domaine (auto)]]*[[#This Row],[Facteur Horizon (auto)]]*coef_mode/25),4),0)</f>
        <v>0</v>
      </c>
      <c r="N83">
        <f>IF([[#This Row],[Score (%)]]&gt;=seuil_haut,"Haute",IF([[#This Row],[Score (%)]]&gt;=seuil_moyen,"Moyenne",IF([[#This Row],[Score (%)]]&gt;0,"Basse","")))</f>
        <v>0</v>
      </c>
    </row>
    <row r="84" spans="11:14">
      <c r="K8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4">
        <f>IFERROR(SUMIFS(TableHor[Facteur],TableHor[Horizon],[[#This Row],Horizon]),1)</f>
        <v>0</v>
      </c>
      <c r="M84" s="6">
        <f>IFERROR(ROUND(([[#This Row],[Probabilité (1-5)]]*[[#This Row],[Impact (1-5)]]*[[#This Row],[Poids Domaine (auto)]]*[[#This Row],[Facteur Horizon (auto)]]*coef_mode/25),4),0)</f>
        <v>0</v>
      </c>
      <c r="N84">
        <f>IF([[#This Row],[Score (%)]]&gt;=seuil_haut,"Haute",IF([[#This Row],[Score (%)]]&gt;=seuil_moyen,"Moyenne",IF([[#This Row],[Score (%)]]&gt;0,"Basse","")))</f>
        <v>0</v>
      </c>
    </row>
    <row r="85" spans="11:14">
      <c r="K8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5">
        <f>IFERROR(SUMIFS(TableHor[Facteur],TableHor[Horizon],[[#This Row],Horizon]),1)</f>
        <v>0</v>
      </c>
      <c r="M85" s="6">
        <f>IFERROR(ROUND(([[#This Row],[Probabilité (1-5)]]*[[#This Row],[Impact (1-5)]]*[[#This Row],[Poids Domaine (auto)]]*[[#This Row],[Facteur Horizon (auto)]]*coef_mode/25),4),0)</f>
        <v>0</v>
      </c>
      <c r="N85">
        <f>IF([[#This Row],[Score (%)]]&gt;=seuil_haut,"Haute",IF([[#This Row],[Score (%)]]&gt;=seuil_moyen,"Moyenne",IF([[#This Row],[Score (%)]]&gt;0,"Basse","")))</f>
        <v>0</v>
      </c>
    </row>
    <row r="86" spans="11:14">
      <c r="K8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6">
        <f>IFERROR(SUMIFS(TableHor[Facteur],TableHor[Horizon],[[#This Row],Horizon]),1)</f>
        <v>0</v>
      </c>
      <c r="M86" s="6">
        <f>IFERROR(ROUND(([[#This Row],[Probabilité (1-5)]]*[[#This Row],[Impact (1-5)]]*[[#This Row],[Poids Domaine (auto)]]*[[#This Row],[Facteur Horizon (auto)]]*coef_mode/25),4),0)</f>
        <v>0</v>
      </c>
      <c r="N86">
        <f>IF([[#This Row],[Score (%)]]&gt;=seuil_haut,"Haute",IF([[#This Row],[Score (%)]]&gt;=seuil_moyen,"Moyenne",IF([[#This Row],[Score (%)]]&gt;0,"Basse","")))</f>
        <v>0</v>
      </c>
    </row>
    <row r="87" spans="11:14">
      <c r="K8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7">
        <f>IFERROR(SUMIFS(TableHor[Facteur],TableHor[Horizon],[[#This Row],Horizon]),1)</f>
        <v>0</v>
      </c>
      <c r="M87" s="6">
        <f>IFERROR(ROUND(([[#This Row],[Probabilité (1-5)]]*[[#This Row],[Impact (1-5)]]*[[#This Row],[Poids Domaine (auto)]]*[[#This Row],[Facteur Horizon (auto)]]*coef_mode/25),4),0)</f>
        <v>0</v>
      </c>
      <c r="N87">
        <f>IF([[#This Row],[Score (%)]]&gt;=seuil_haut,"Haute",IF([[#This Row],[Score (%)]]&gt;=seuil_moyen,"Moyenne",IF([[#This Row],[Score (%)]]&gt;0,"Basse","")))</f>
        <v>0</v>
      </c>
    </row>
    <row r="88" spans="11:14">
      <c r="K8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8">
        <f>IFERROR(SUMIFS(TableHor[Facteur],TableHor[Horizon],[[#This Row],Horizon]),1)</f>
        <v>0</v>
      </c>
      <c r="M88" s="6">
        <f>IFERROR(ROUND(([[#This Row],[Probabilité (1-5)]]*[[#This Row],[Impact (1-5)]]*[[#This Row],[Poids Domaine (auto)]]*[[#This Row],[Facteur Horizon (auto)]]*coef_mode/25),4),0)</f>
        <v>0</v>
      </c>
      <c r="N88">
        <f>IF([[#This Row],[Score (%)]]&gt;=seuil_haut,"Haute",IF([[#This Row],[Score (%)]]&gt;=seuil_moyen,"Moyenne",IF([[#This Row],[Score (%)]]&gt;0,"Basse","")))</f>
        <v>0</v>
      </c>
    </row>
    <row r="89" spans="11:14">
      <c r="K8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89">
        <f>IFERROR(SUMIFS(TableHor[Facteur],TableHor[Horizon],[[#This Row],Horizon]),1)</f>
        <v>0</v>
      </c>
      <c r="M89" s="6">
        <f>IFERROR(ROUND(([[#This Row],[Probabilité (1-5)]]*[[#This Row],[Impact (1-5)]]*[[#This Row],[Poids Domaine (auto)]]*[[#This Row],[Facteur Horizon (auto)]]*coef_mode/25),4),0)</f>
        <v>0</v>
      </c>
      <c r="N89">
        <f>IF([[#This Row],[Score (%)]]&gt;=seuil_haut,"Haute",IF([[#This Row],[Score (%)]]&gt;=seuil_moyen,"Moyenne",IF([[#This Row],[Score (%)]]&gt;0,"Basse","")))</f>
        <v>0</v>
      </c>
    </row>
    <row r="90" spans="11:14">
      <c r="K9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0">
        <f>IFERROR(SUMIFS(TableHor[Facteur],TableHor[Horizon],[[#This Row],Horizon]),1)</f>
        <v>0</v>
      </c>
      <c r="M90" s="6">
        <f>IFERROR(ROUND(([[#This Row],[Probabilité (1-5)]]*[[#This Row],[Impact (1-5)]]*[[#This Row],[Poids Domaine (auto)]]*[[#This Row],[Facteur Horizon (auto)]]*coef_mode/25),4),0)</f>
        <v>0</v>
      </c>
      <c r="N90">
        <f>IF([[#This Row],[Score (%)]]&gt;=seuil_haut,"Haute",IF([[#This Row],[Score (%)]]&gt;=seuil_moyen,"Moyenne",IF([[#This Row],[Score (%)]]&gt;0,"Basse","")))</f>
        <v>0</v>
      </c>
    </row>
    <row r="91" spans="11:14">
      <c r="K9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1">
        <f>IFERROR(SUMIFS(TableHor[Facteur],TableHor[Horizon],[[#This Row],Horizon]),1)</f>
        <v>0</v>
      </c>
      <c r="M91" s="6">
        <f>IFERROR(ROUND(([[#This Row],[Probabilité (1-5)]]*[[#This Row],[Impact (1-5)]]*[[#This Row],[Poids Domaine (auto)]]*[[#This Row],[Facteur Horizon (auto)]]*coef_mode/25),4),0)</f>
        <v>0</v>
      </c>
      <c r="N91">
        <f>IF([[#This Row],[Score (%)]]&gt;=seuil_haut,"Haute",IF([[#This Row],[Score (%)]]&gt;=seuil_moyen,"Moyenne",IF([[#This Row],[Score (%)]]&gt;0,"Basse","")))</f>
        <v>0</v>
      </c>
    </row>
    <row r="92" spans="11:14">
      <c r="K9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2">
        <f>IFERROR(SUMIFS(TableHor[Facteur],TableHor[Horizon],[[#This Row],Horizon]),1)</f>
        <v>0</v>
      </c>
      <c r="M92" s="6">
        <f>IFERROR(ROUND(([[#This Row],[Probabilité (1-5)]]*[[#This Row],[Impact (1-5)]]*[[#This Row],[Poids Domaine (auto)]]*[[#This Row],[Facteur Horizon (auto)]]*coef_mode/25),4),0)</f>
        <v>0</v>
      </c>
      <c r="N92">
        <f>IF([[#This Row],[Score (%)]]&gt;=seuil_haut,"Haute",IF([[#This Row],[Score (%)]]&gt;=seuil_moyen,"Moyenne",IF([[#This Row],[Score (%)]]&gt;0,"Basse","")))</f>
        <v>0</v>
      </c>
    </row>
    <row r="93" spans="11:14">
      <c r="K9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3">
        <f>IFERROR(SUMIFS(TableHor[Facteur],TableHor[Horizon],[[#This Row],Horizon]),1)</f>
        <v>0</v>
      </c>
      <c r="M93" s="6">
        <f>IFERROR(ROUND(([[#This Row],[Probabilité (1-5)]]*[[#This Row],[Impact (1-5)]]*[[#This Row],[Poids Domaine (auto)]]*[[#This Row],[Facteur Horizon (auto)]]*coef_mode/25),4),0)</f>
        <v>0</v>
      </c>
      <c r="N93">
        <f>IF([[#This Row],[Score (%)]]&gt;=seuil_haut,"Haute",IF([[#This Row],[Score (%)]]&gt;=seuil_moyen,"Moyenne",IF([[#This Row],[Score (%)]]&gt;0,"Basse","")))</f>
        <v>0</v>
      </c>
    </row>
    <row r="94" spans="11:14">
      <c r="K9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4">
        <f>IFERROR(SUMIFS(TableHor[Facteur],TableHor[Horizon],[[#This Row],Horizon]),1)</f>
        <v>0</v>
      </c>
      <c r="M94" s="6">
        <f>IFERROR(ROUND(([[#This Row],[Probabilité (1-5)]]*[[#This Row],[Impact (1-5)]]*[[#This Row],[Poids Domaine (auto)]]*[[#This Row],[Facteur Horizon (auto)]]*coef_mode/25),4),0)</f>
        <v>0</v>
      </c>
      <c r="N94">
        <f>IF([[#This Row],[Score (%)]]&gt;=seuil_haut,"Haute",IF([[#This Row],[Score (%)]]&gt;=seuil_moyen,"Moyenne",IF([[#This Row],[Score (%)]]&gt;0,"Basse","")))</f>
        <v>0</v>
      </c>
    </row>
    <row r="95" spans="11:14">
      <c r="K9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5">
        <f>IFERROR(SUMIFS(TableHor[Facteur],TableHor[Horizon],[[#This Row],Horizon]),1)</f>
        <v>0</v>
      </c>
      <c r="M95" s="6">
        <f>IFERROR(ROUND(([[#This Row],[Probabilité (1-5)]]*[[#This Row],[Impact (1-5)]]*[[#This Row],[Poids Domaine (auto)]]*[[#This Row],[Facteur Horizon (auto)]]*coef_mode/25),4),0)</f>
        <v>0</v>
      </c>
      <c r="N95">
        <f>IF([[#This Row],[Score (%)]]&gt;=seuil_haut,"Haute",IF([[#This Row],[Score (%)]]&gt;=seuil_moyen,"Moyenne",IF([[#This Row],[Score (%)]]&gt;0,"Basse","")))</f>
        <v>0</v>
      </c>
    </row>
    <row r="96" spans="11:14">
      <c r="K9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6">
        <f>IFERROR(SUMIFS(TableHor[Facteur],TableHor[Horizon],[[#This Row],Horizon]),1)</f>
        <v>0</v>
      </c>
      <c r="M96" s="6">
        <f>IFERROR(ROUND(([[#This Row],[Probabilité (1-5)]]*[[#This Row],[Impact (1-5)]]*[[#This Row],[Poids Domaine (auto)]]*[[#This Row],[Facteur Horizon (auto)]]*coef_mode/25),4),0)</f>
        <v>0</v>
      </c>
      <c r="N96">
        <f>IF([[#This Row],[Score (%)]]&gt;=seuil_haut,"Haute",IF([[#This Row],[Score (%)]]&gt;=seuil_moyen,"Moyenne",IF([[#This Row],[Score (%)]]&gt;0,"Basse","")))</f>
        <v>0</v>
      </c>
    </row>
    <row r="97" spans="11:14">
      <c r="K9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7">
        <f>IFERROR(SUMIFS(TableHor[Facteur],TableHor[Horizon],[[#This Row],Horizon]),1)</f>
        <v>0</v>
      </c>
      <c r="M97" s="6">
        <f>IFERROR(ROUND(([[#This Row],[Probabilité (1-5)]]*[[#This Row],[Impact (1-5)]]*[[#This Row],[Poids Domaine (auto)]]*[[#This Row],[Facteur Horizon (auto)]]*coef_mode/25),4),0)</f>
        <v>0</v>
      </c>
      <c r="N97">
        <f>IF([[#This Row],[Score (%)]]&gt;=seuil_haut,"Haute",IF([[#This Row],[Score (%)]]&gt;=seuil_moyen,"Moyenne",IF([[#This Row],[Score (%)]]&gt;0,"Basse","")))</f>
        <v>0</v>
      </c>
    </row>
    <row r="98" spans="11:14">
      <c r="K9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8">
        <f>IFERROR(SUMIFS(TableHor[Facteur],TableHor[Horizon],[[#This Row],Horizon]),1)</f>
        <v>0</v>
      </c>
      <c r="M98" s="6">
        <f>IFERROR(ROUND(([[#This Row],[Probabilité (1-5)]]*[[#This Row],[Impact (1-5)]]*[[#This Row],[Poids Domaine (auto)]]*[[#This Row],[Facteur Horizon (auto)]]*coef_mode/25),4),0)</f>
        <v>0</v>
      </c>
      <c r="N98">
        <f>IF([[#This Row],[Score (%)]]&gt;=seuil_haut,"Haute",IF([[#This Row],[Score (%)]]&gt;=seuil_moyen,"Moyenne",IF([[#This Row],[Score (%)]]&gt;0,"Basse","")))</f>
        <v>0</v>
      </c>
    </row>
    <row r="99" spans="11:14">
      <c r="K9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99">
        <f>IFERROR(SUMIFS(TableHor[Facteur],TableHor[Horizon],[[#This Row],Horizon]),1)</f>
        <v>0</v>
      </c>
      <c r="M99" s="6">
        <f>IFERROR(ROUND(([[#This Row],[Probabilité (1-5)]]*[[#This Row],[Impact (1-5)]]*[[#This Row],[Poids Domaine (auto)]]*[[#This Row],[Facteur Horizon (auto)]]*coef_mode/25),4),0)</f>
        <v>0</v>
      </c>
      <c r="N99">
        <f>IF([[#This Row],[Score (%)]]&gt;=seuil_haut,"Haute",IF([[#This Row],[Score (%)]]&gt;=seuil_moyen,"Moyenne",IF([[#This Row],[Score (%)]]&gt;0,"Basse","")))</f>
        <v>0</v>
      </c>
    </row>
    <row r="100" spans="11:14">
      <c r="K10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0">
        <f>IFERROR(SUMIFS(TableHor[Facteur],TableHor[Horizon],[[#This Row],Horizon]),1)</f>
        <v>0</v>
      </c>
      <c r="M100" s="6">
        <f>IFERROR(ROUND(([[#This Row],[Probabilité (1-5)]]*[[#This Row],[Impact (1-5)]]*[[#This Row],[Poids Domaine (auto)]]*[[#This Row],[Facteur Horizon (auto)]]*coef_mode/25),4),0)</f>
        <v>0</v>
      </c>
      <c r="N100">
        <f>IF([[#This Row],[Score (%)]]&gt;=seuil_haut,"Haute",IF([[#This Row],[Score (%)]]&gt;=seuil_moyen,"Moyenne",IF([[#This Row],[Score (%)]]&gt;0,"Basse","")))</f>
        <v>0</v>
      </c>
    </row>
    <row r="101" spans="11:14">
      <c r="K10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1">
        <f>IFERROR(SUMIFS(TableHor[Facteur],TableHor[Horizon],[[#This Row],Horizon]),1)</f>
        <v>0</v>
      </c>
      <c r="M101" s="6">
        <f>IFERROR(ROUND(([[#This Row],[Probabilité (1-5)]]*[[#This Row],[Impact (1-5)]]*[[#This Row],[Poids Domaine (auto)]]*[[#This Row],[Facteur Horizon (auto)]]*coef_mode/25),4),0)</f>
        <v>0</v>
      </c>
      <c r="N101">
        <f>IF([[#This Row],[Score (%)]]&gt;=seuil_haut,"Haute",IF([[#This Row],[Score (%)]]&gt;=seuil_moyen,"Moyenne",IF([[#This Row],[Score (%)]]&gt;0,"Basse","")))</f>
        <v>0</v>
      </c>
    </row>
    <row r="102" spans="11:14">
      <c r="K10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2">
        <f>IFERROR(SUMIFS(TableHor[Facteur],TableHor[Horizon],[[#This Row],Horizon]),1)</f>
        <v>0</v>
      </c>
      <c r="M102" s="6">
        <f>IFERROR(ROUND(([[#This Row],[Probabilité (1-5)]]*[[#This Row],[Impact (1-5)]]*[[#This Row],[Poids Domaine (auto)]]*[[#This Row],[Facteur Horizon (auto)]]*coef_mode/25),4),0)</f>
        <v>0</v>
      </c>
      <c r="N102">
        <f>IF([[#This Row],[Score (%)]]&gt;=seuil_haut,"Haute",IF([[#This Row],[Score (%)]]&gt;=seuil_moyen,"Moyenne",IF([[#This Row],[Score (%)]]&gt;0,"Basse","")))</f>
        <v>0</v>
      </c>
    </row>
    <row r="103" spans="11:14">
      <c r="K10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3">
        <f>IFERROR(SUMIFS(TableHor[Facteur],TableHor[Horizon],[[#This Row],Horizon]),1)</f>
        <v>0</v>
      </c>
      <c r="M103" s="6">
        <f>IFERROR(ROUND(([[#This Row],[Probabilité (1-5)]]*[[#This Row],[Impact (1-5)]]*[[#This Row],[Poids Domaine (auto)]]*[[#This Row],[Facteur Horizon (auto)]]*coef_mode/25),4),0)</f>
        <v>0</v>
      </c>
      <c r="N103">
        <f>IF([[#This Row],[Score (%)]]&gt;=seuil_haut,"Haute",IF([[#This Row],[Score (%)]]&gt;=seuil_moyen,"Moyenne",IF([[#This Row],[Score (%)]]&gt;0,"Basse","")))</f>
        <v>0</v>
      </c>
    </row>
    <row r="104" spans="11:14">
      <c r="K10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4">
        <f>IFERROR(SUMIFS(TableHor[Facteur],TableHor[Horizon],[[#This Row],Horizon]),1)</f>
        <v>0</v>
      </c>
      <c r="M104" s="6">
        <f>IFERROR(ROUND(([[#This Row],[Probabilité (1-5)]]*[[#This Row],[Impact (1-5)]]*[[#This Row],[Poids Domaine (auto)]]*[[#This Row],[Facteur Horizon (auto)]]*coef_mode/25),4),0)</f>
        <v>0</v>
      </c>
      <c r="N104">
        <f>IF([[#This Row],[Score (%)]]&gt;=seuil_haut,"Haute",IF([[#This Row],[Score (%)]]&gt;=seuil_moyen,"Moyenne",IF([[#This Row],[Score (%)]]&gt;0,"Basse","")))</f>
        <v>0</v>
      </c>
    </row>
    <row r="105" spans="11:14">
      <c r="K10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5">
        <f>IFERROR(SUMIFS(TableHor[Facteur],TableHor[Horizon],[[#This Row],Horizon]),1)</f>
        <v>0</v>
      </c>
      <c r="M105" s="6">
        <f>IFERROR(ROUND(([[#This Row],[Probabilité (1-5)]]*[[#This Row],[Impact (1-5)]]*[[#This Row],[Poids Domaine (auto)]]*[[#This Row],[Facteur Horizon (auto)]]*coef_mode/25),4),0)</f>
        <v>0</v>
      </c>
      <c r="N105">
        <f>IF([[#This Row],[Score (%)]]&gt;=seuil_haut,"Haute",IF([[#This Row],[Score (%)]]&gt;=seuil_moyen,"Moyenne",IF([[#This Row],[Score (%)]]&gt;0,"Basse","")))</f>
        <v>0</v>
      </c>
    </row>
    <row r="106" spans="11:14">
      <c r="K10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6">
        <f>IFERROR(SUMIFS(TableHor[Facteur],TableHor[Horizon],[[#This Row],Horizon]),1)</f>
        <v>0</v>
      </c>
      <c r="M106" s="6">
        <f>IFERROR(ROUND(([[#This Row],[Probabilité (1-5)]]*[[#This Row],[Impact (1-5)]]*[[#This Row],[Poids Domaine (auto)]]*[[#This Row],[Facteur Horizon (auto)]]*coef_mode/25),4),0)</f>
        <v>0</v>
      </c>
      <c r="N106">
        <f>IF([[#This Row],[Score (%)]]&gt;=seuil_haut,"Haute",IF([[#This Row],[Score (%)]]&gt;=seuil_moyen,"Moyenne",IF([[#This Row],[Score (%)]]&gt;0,"Basse","")))</f>
        <v>0</v>
      </c>
    </row>
    <row r="107" spans="11:14">
      <c r="K10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7">
        <f>IFERROR(SUMIFS(TableHor[Facteur],TableHor[Horizon],[[#This Row],Horizon]),1)</f>
        <v>0</v>
      </c>
      <c r="M107" s="6">
        <f>IFERROR(ROUND(([[#This Row],[Probabilité (1-5)]]*[[#This Row],[Impact (1-5)]]*[[#This Row],[Poids Domaine (auto)]]*[[#This Row],[Facteur Horizon (auto)]]*coef_mode/25),4),0)</f>
        <v>0</v>
      </c>
      <c r="N107">
        <f>IF([[#This Row],[Score (%)]]&gt;=seuil_haut,"Haute",IF([[#This Row],[Score (%)]]&gt;=seuil_moyen,"Moyenne",IF([[#This Row],[Score (%)]]&gt;0,"Basse","")))</f>
        <v>0</v>
      </c>
    </row>
    <row r="108" spans="11:14">
      <c r="K10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8">
        <f>IFERROR(SUMIFS(TableHor[Facteur],TableHor[Horizon],[[#This Row],Horizon]),1)</f>
        <v>0</v>
      </c>
      <c r="M108" s="6">
        <f>IFERROR(ROUND(([[#This Row],[Probabilité (1-5)]]*[[#This Row],[Impact (1-5)]]*[[#This Row],[Poids Domaine (auto)]]*[[#This Row],[Facteur Horizon (auto)]]*coef_mode/25),4),0)</f>
        <v>0</v>
      </c>
      <c r="N108">
        <f>IF([[#This Row],[Score (%)]]&gt;=seuil_haut,"Haute",IF([[#This Row],[Score (%)]]&gt;=seuil_moyen,"Moyenne",IF([[#This Row],[Score (%)]]&gt;0,"Basse","")))</f>
        <v>0</v>
      </c>
    </row>
    <row r="109" spans="11:14">
      <c r="K10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09">
        <f>IFERROR(SUMIFS(TableHor[Facteur],TableHor[Horizon],[[#This Row],Horizon]),1)</f>
        <v>0</v>
      </c>
      <c r="M109" s="6">
        <f>IFERROR(ROUND(([[#This Row],[Probabilité (1-5)]]*[[#This Row],[Impact (1-5)]]*[[#This Row],[Poids Domaine (auto)]]*[[#This Row],[Facteur Horizon (auto)]]*coef_mode/25),4),0)</f>
        <v>0</v>
      </c>
      <c r="N109">
        <f>IF([[#This Row],[Score (%)]]&gt;=seuil_haut,"Haute",IF([[#This Row],[Score (%)]]&gt;=seuil_moyen,"Moyenne",IF([[#This Row],[Score (%)]]&gt;0,"Basse","")))</f>
        <v>0</v>
      </c>
    </row>
    <row r="110" spans="11:14">
      <c r="K11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0">
        <f>IFERROR(SUMIFS(TableHor[Facteur],TableHor[Horizon],[[#This Row],Horizon]),1)</f>
        <v>0</v>
      </c>
      <c r="M110" s="6">
        <f>IFERROR(ROUND(([[#This Row],[Probabilité (1-5)]]*[[#This Row],[Impact (1-5)]]*[[#This Row],[Poids Domaine (auto)]]*[[#This Row],[Facteur Horizon (auto)]]*coef_mode/25),4),0)</f>
        <v>0</v>
      </c>
      <c r="N110">
        <f>IF([[#This Row],[Score (%)]]&gt;=seuil_haut,"Haute",IF([[#This Row],[Score (%)]]&gt;=seuil_moyen,"Moyenne",IF([[#This Row],[Score (%)]]&gt;0,"Basse","")))</f>
        <v>0</v>
      </c>
    </row>
    <row r="111" spans="11:14">
      <c r="K11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1">
        <f>IFERROR(SUMIFS(TableHor[Facteur],TableHor[Horizon],[[#This Row],Horizon]),1)</f>
        <v>0</v>
      </c>
      <c r="M111" s="6">
        <f>IFERROR(ROUND(([[#This Row],[Probabilité (1-5)]]*[[#This Row],[Impact (1-5)]]*[[#This Row],[Poids Domaine (auto)]]*[[#This Row],[Facteur Horizon (auto)]]*coef_mode/25),4),0)</f>
        <v>0</v>
      </c>
      <c r="N111">
        <f>IF([[#This Row],[Score (%)]]&gt;=seuil_haut,"Haute",IF([[#This Row],[Score (%)]]&gt;=seuil_moyen,"Moyenne",IF([[#This Row],[Score (%)]]&gt;0,"Basse","")))</f>
        <v>0</v>
      </c>
    </row>
    <row r="112" spans="11:14">
      <c r="K11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2">
        <f>IFERROR(SUMIFS(TableHor[Facteur],TableHor[Horizon],[[#This Row],Horizon]),1)</f>
        <v>0</v>
      </c>
      <c r="M112" s="6">
        <f>IFERROR(ROUND(([[#This Row],[Probabilité (1-5)]]*[[#This Row],[Impact (1-5)]]*[[#This Row],[Poids Domaine (auto)]]*[[#This Row],[Facteur Horizon (auto)]]*coef_mode/25),4),0)</f>
        <v>0</v>
      </c>
      <c r="N112">
        <f>IF([[#This Row],[Score (%)]]&gt;=seuil_haut,"Haute",IF([[#This Row],[Score (%)]]&gt;=seuil_moyen,"Moyenne",IF([[#This Row],[Score (%)]]&gt;0,"Basse","")))</f>
        <v>0</v>
      </c>
    </row>
    <row r="113" spans="11:14">
      <c r="K11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3">
        <f>IFERROR(SUMIFS(TableHor[Facteur],TableHor[Horizon],[[#This Row],Horizon]),1)</f>
        <v>0</v>
      </c>
      <c r="M113" s="6">
        <f>IFERROR(ROUND(([[#This Row],[Probabilité (1-5)]]*[[#This Row],[Impact (1-5)]]*[[#This Row],[Poids Domaine (auto)]]*[[#This Row],[Facteur Horizon (auto)]]*coef_mode/25),4),0)</f>
        <v>0</v>
      </c>
      <c r="N113">
        <f>IF([[#This Row],[Score (%)]]&gt;=seuil_haut,"Haute",IF([[#This Row],[Score (%)]]&gt;=seuil_moyen,"Moyenne",IF([[#This Row],[Score (%)]]&gt;0,"Basse","")))</f>
        <v>0</v>
      </c>
    </row>
    <row r="114" spans="11:14">
      <c r="K11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4">
        <f>IFERROR(SUMIFS(TableHor[Facteur],TableHor[Horizon],[[#This Row],Horizon]),1)</f>
        <v>0</v>
      </c>
      <c r="M114" s="6">
        <f>IFERROR(ROUND(([[#This Row],[Probabilité (1-5)]]*[[#This Row],[Impact (1-5)]]*[[#This Row],[Poids Domaine (auto)]]*[[#This Row],[Facteur Horizon (auto)]]*coef_mode/25),4),0)</f>
        <v>0</v>
      </c>
      <c r="N114">
        <f>IF([[#This Row],[Score (%)]]&gt;=seuil_haut,"Haute",IF([[#This Row],[Score (%)]]&gt;=seuil_moyen,"Moyenne",IF([[#This Row],[Score (%)]]&gt;0,"Basse","")))</f>
        <v>0</v>
      </c>
    </row>
    <row r="115" spans="11:14">
      <c r="K11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5">
        <f>IFERROR(SUMIFS(TableHor[Facteur],TableHor[Horizon],[[#This Row],Horizon]),1)</f>
        <v>0</v>
      </c>
      <c r="M115" s="6">
        <f>IFERROR(ROUND(([[#This Row],[Probabilité (1-5)]]*[[#This Row],[Impact (1-5)]]*[[#This Row],[Poids Domaine (auto)]]*[[#This Row],[Facteur Horizon (auto)]]*coef_mode/25),4),0)</f>
        <v>0</v>
      </c>
      <c r="N115">
        <f>IF([[#This Row],[Score (%)]]&gt;=seuil_haut,"Haute",IF([[#This Row],[Score (%)]]&gt;=seuil_moyen,"Moyenne",IF([[#This Row],[Score (%)]]&gt;0,"Basse","")))</f>
        <v>0</v>
      </c>
    </row>
    <row r="116" spans="11:14">
      <c r="K11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6">
        <f>IFERROR(SUMIFS(TableHor[Facteur],TableHor[Horizon],[[#This Row],Horizon]),1)</f>
        <v>0</v>
      </c>
      <c r="M116" s="6">
        <f>IFERROR(ROUND(([[#This Row],[Probabilité (1-5)]]*[[#This Row],[Impact (1-5)]]*[[#This Row],[Poids Domaine (auto)]]*[[#This Row],[Facteur Horizon (auto)]]*coef_mode/25),4),0)</f>
        <v>0</v>
      </c>
      <c r="N116">
        <f>IF([[#This Row],[Score (%)]]&gt;=seuil_haut,"Haute",IF([[#This Row],[Score (%)]]&gt;=seuil_moyen,"Moyenne",IF([[#This Row],[Score (%)]]&gt;0,"Basse","")))</f>
        <v>0</v>
      </c>
    </row>
    <row r="117" spans="11:14">
      <c r="K11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7">
        <f>IFERROR(SUMIFS(TableHor[Facteur],TableHor[Horizon],[[#This Row],Horizon]),1)</f>
        <v>0</v>
      </c>
      <c r="M117" s="6">
        <f>IFERROR(ROUND(([[#This Row],[Probabilité (1-5)]]*[[#This Row],[Impact (1-5)]]*[[#This Row],[Poids Domaine (auto)]]*[[#This Row],[Facteur Horizon (auto)]]*coef_mode/25),4),0)</f>
        <v>0</v>
      </c>
      <c r="N117">
        <f>IF([[#This Row],[Score (%)]]&gt;=seuil_haut,"Haute",IF([[#This Row],[Score (%)]]&gt;=seuil_moyen,"Moyenne",IF([[#This Row],[Score (%)]]&gt;0,"Basse","")))</f>
        <v>0</v>
      </c>
    </row>
    <row r="118" spans="11:14">
      <c r="K11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8">
        <f>IFERROR(SUMIFS(TableHor[Facteur],TableHor[Horizon],[[#This Row],Horizon]),1)</f>
        <v>0</v>
      </c>
      <c r="M118" s="6">
        <f>IFERROR(ROUND(([[#This Row],[Probabilité (1-5)]]*[[#This Row],[Impact (1-5)]]*[[#This Row],[Poids Domaine (auto)]]*[[#This Row],[Facteur Horizon (auto)]]*coef_mode/25),4),0)</f>
        <v>0</v>
      </c>
      <c r="N118">
        <f>IF([[#This Row],[Score (%)]]&gt;=seuil_haut,"Haute",IF([[#This Row],[Score (%)]]&gt;=seuil_moyen,"Moyenne",IF([[#This Row],[Score (%)]]&gt;0,"Basse","")))</f>
        <v>0</v>
      </c>
    </row>
    <row r="119" spans="11:14">
      <c r="K11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19">
        <f>IFERROR(SUMIFS(TableHor[Facteur],TableHor[Horizon],[[#This Row],Horizon]),1)</f>
        <v>0</v>
      </c>
      <c r="M119" s="6">
        <f>IFERROR(ROUND(([[#This Row],[Probabilité (1-5)]]*[[#This Row],[Impact (1-5)]]*[[#This Row],[Poids Domaine (auto)]]*[[#This Row],[Facteur Horizon (auto)]]*coef_mode/25),4),0)</f>
        <v>0</v>
      </c>
      <c r="N119">
        <f>IF([[#This Row],[Score (%)]]&gt;=seuil_haut,"Haute",IF([[#This Row],[Score (%)]]&gt;=seuil_moyen,"Moyenne",IF([[#This Row],[Score (%)]]&gt;0,"Basse","")))</f>
        <v>0</v>
      </c>
    </row>
    <row r="120" spans="11:14">
      <c r="K12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0">
        <f>IFERROR(SUMIFS(TableHor[Facteur],TableHor[Horizon],[[#This Row],Horizon]),1)</f>
        <v>0</v>
      </c>
      <c r="M120" s="6">
        <f>IFERROR(ROUND(([[#This Row],[Probabilité (1-5)]]*[[#This Row],[Impact (1-5)]]*[[#This Row],[Poids Domaine (auto)]]*[[#This Row],[Facteur Horizon (auto)]]*coef_mode/25),4),0)</f>
        <v>0</v>
      </c>
      <c r="N120">
        <f>IF([[#This Row],[Score (%)]]&gt;=seuil_haut,"Haute",IF([[#This Row],[Score (%)]]&gt;=seuil_moyen,"Moyenne",IF([[#This Row],[Score (%)]]&gt;0,"Basse","")))</f>
        <v>0</v>
      </c>
    </row>
    <row r="121" spans="11:14">
      <c r="K12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1">
        <f>IFERROR(SUMIFS(TableHor[Facteur],TableHor[Horizon],[[#This Row],Horizon]),1)</f>
        <v>0</v>
      </c>
      <c r="M121" s="6">
        <f>IFERROR(ROUND(([[#This Row],[Probabilité (1-5)]]*[[#This Row],[Impact (1-5)]]*[[#This Row],[Poids Domaine (auto)]]*[[#This Row],[Facteur Horizon (auto)]]*coef_mode/25),4),0)</f>
        <v>0</v>
      </c>
      <c r="N121">
        <f>IF([[#This Row],[Score (%)]]&gt;=seuil_haut,"Haute",IF([[#This Row],[Score (%)]]&gt;=seuil_moyen,"Moyenne",IF([[#This Row],[Score (%)]]&gt;0,"Basse","")))</f>
        <v>0</v>
      </c>
    </row>
    <row r="122" spans="11:14">
      <c r="K12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2">
        <f>IFERROR(SUMIFS(TableHor[Facteur],TableHor[Horizon],[[#This Row],Horizon]),1)</f>
        <v>0</v>
      </c>
      <c r="M122" s="6">
        <f>IFERROR(ROUND(([[#This Row],[Probabilité (1-5)]]*[[#This Row],[Impact (1-5)]]*[[#This Row],[Poids Domaine (auto)]]*[[#This Row],[Facteur Horizon (auto)]]*coef_mode/25),4),0)</f>
        <v>0</v>
      </c>
      <c r="N122">
        <f>IF([[#This Row],[Score (%)]]&gt;=seuil_haut,"Haute",IF([[#This Row],[Score (%)]]&gt;=seuil_moyen,"Moyenne",IF([[#This Row],[Score (%)]]&gt;0,"Basse","")))</f>
        <v>0</v>
      </c>
    </row>
    <row r="123" spans="11:14">
      <c r="K12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3">
        <f>IFERROR(SUMIFS(TableHor[Facteur],TableHor[Horizon],[[#This Row],Horizon]),1)</f>
        <v>0</v>
      </c>
      <c r="M123" s="6">
        <f>IFERROR(ROUND(([[#This Row],[Probabilité (1-5)]]*[[#This Row],[Impact (1-5)]]*[[#This Row],[Poids Domaine (auto)]]*[[#This Row],[Facteur Horizon (auto)]]*coef_mode/25),4),0)</f>
        <v>0</v>
      </c>
      <c r="N123">
        <f>IF([[#This Row],[Score (%)]]&gt;=seuil_haut,"Haute",IF([[#This Row],[Score (%)]]&gt;=seuil_moyen,"Moyenne",IF([[#This Row],[Score (%)]]&gt;0,"Basse","")))</f>
        <v>0</v>
      </c>
    </row>
    <row r="124" spans="11:14">
      <c r="K12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4">
        <f>IFERROR(SUMIFS(TableHor[Facteur],TableHor[Horizon],[[#This Row],Horizon]),1)</f>
        <v>0</v>
      </c>
      <c r="M124" s="6">
        <f>IFERROR(ROUND(([[#This Row],[Probabilité (1-5)]]*[[#This Row],[Impact (1-5)]]*[[#This Row],[Poids Domaine (auto)]]*[[#This Row],[Facteur Horizon (auto)]]*coef_mode/25),4),0)</f>
        <v>0</v>
      </c>
      <c r="N124">
        <f>IF([[#This Row],[Score (%)]]&gt;=seuil_haut,"Haute",IF([[#This Row],[Score (%)]]&gt;=seuil_moyen,"Moyenne",IF([[#This Row],[Score (%)]]&gt;0,"Basse","")))</f>
        <v>0</v>
      </c>
    </row>
    <row r="125" spans="11:14">
      <c r="K12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5">
        <f>IFERROR(SUMIFS(TableHor[Facteur],TableHor[Horizon],[[#This Row],Horizon]),1)</f>
        <v>0</v>
      </c>
      <c r="M125" s="6">
        <f>IFERROR(ROUND(([[#This Row],[Probabilité (1-5)]]*[[#This Row],[Impact (1-5)]]*[[#This Row],[Poids Domaine (auto)]]*[[#This Row],[Facteur Horizon (auto)]]*coef_mode/25),4),0)</f>
        <v>0</v>
      </c>
      <c r="N125">
        <f>IF([[#This Row],[Score (%)]]&gt;=seuil_haut,"Haute",IF([[#This Row],[Score (%)]]&gt;=seuil_moyen,"Moyenne",IF([[#This Row],[Score (%)]]&gt;0,"Basse","")))</f>
        <v>0</v>
      </c>
    </row>
    <row r="126" spans="11:14">
      <c r="K12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6">
        <f>IFERROR(SUMIFS(TableHor[Facteur],TableHor[Horizon],[[#This Row],Horizon]),1)</f>
        <v>0</v>
      </c>
      <c r="M126" s="6">
        <f>IFERROR(ROUND(([[#This Row],[Probabilité (1-5)]]*[[#This Row],[Impact (1-5)]]*[[#This Row],[Poids Domaine (auto)]]*[[#This Row],[Facteur Horizon (auto)]]*coef_mode/25),4),0)</f>
        <v>0</v>
      </c>
      <c r="N126">
        <f>IF([[#This Row],[Score (%)]]&gt;=seuil_haut,"Haute",IF([[#This Row],[Score (%)]]&gt;=seuil_moyen,"Moyenne",IF([[#This Row],[Score (%)]]&gt;0,"Basse","")))</f>
        <v>0</v>
      </c>
    </row>
    <row r="127" spans="11:14">
      <c r="K12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7">
        <f>IFERROR(SUMIFS(TableHor[Facteur],TableHor[Horizon],[[#This Row],Horizon]),1)</f>
        <v>0</v>
      </c>
      <c r="M127" s="6">
        <f>IFERROR(ROUND(([[#This Row],[Probabilité (1-5)]]*[[#This Row],[Impact (1-5)]]*[[#This Row],[Poids Domaine (auto)]]*[[#This Row],[Facteur Horizon (auto)]]*coef_mode/25),4),0)</f>
        <v>0</v>
      </c>
      <c r="N127">
        <f>IF([[#This Row],[Score (%)]]&gt;=seuil_haut,"Haute",IF([[#This Row],[Score (%)]]&gt;=seuil_moyen,"Moyenne",IF([[#This Row],[Score (%)]]&gt;0,"Basse","")))</f>
        <v>0</v>
      </c>
    </row>
    <row r="128" spans="11:14">
      <c r="K12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8">
        <f>IFERROR(SUMIFS(TableHor[Facteur],TableHor[Horizon],[[#This Row],Horizon]),1)</f>
        <v>0</v>
      </c>
      <c r="M128" s="6">
        <f>IFERROR(ROUND(([[#This Row],[Probabilité (1-5)]]*[[#This Row],[Impact (1-5)]]*[[#This Row],[Poids Domaine (auto)]]*[[#This Row],[Facteur Horizon (auto)]]*coef_mode/25),4),0)</f>
        <v>0</v>
      </c>
      <c r="N128">
        <f>IF([[#This Row],[Score (%)]]&gt;=seuil_haut,"Haute",IF([[#This Row],[Score (%)]]&gt;=seuil_moyen,"Moyenne",IF([[#This Row],[Score (%)]]&gt;0,"Basse","")))</f>
        <v>0</v>
      </c>
    </row>
    <row r="129" spans="11:14">
      <c r="K12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29">
        <f>IFERROR(SUMIFS(TableHor[Facteur],TableHor[Horizon],[[#This Row],Horizon]),1)</f>
        <v>0</v>
      </c>
      <c r="M129" s="6">
        <f>IFERROR(ROUND(([[#This Row],[Probabilité (1-5)]]*[[#This Row],[Impact (1-5)]]*[[#This Row],[Poids Domaine (auto)]]*[[#This Row],[Facteur Horizon (auto)]]*coef_mode/25),4),0)</f>
        <v>0</v>
      </c>
      <c r="N129">
        <f>IF([[#This Row],[Score (%)]]&gt;=seuil_haut,"Haute",IF([[#This Row],[Score (%)]]&gt;=seuil_moyen,"Moyenne",IF([[#This Row],[Score (%)]]&gt;0,"Basse","")))</f>
        <v>0</v>
      </c>
    </row>
    <row r="130" spans="11:14">
      <c r="K13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0">
        <f>IFERROR(SUMIFS(TableHor[Facteur],TableHor[Horizon],[[#This Row],Horizon]),1)</f>
        <v>0</v>
      </c>
      <c r="M130" s="6">
        <f>IFERROR(ROUND(([[#This Row],[Probabilité (1-5)]]*[[#This Row],[Impact (1-5)]]*[[#This Row],[Poids Domaine (auto)]]*[[#This Row],[Facteur Horizon (auto)]]*coef_mode/25),4),0)</f>
        <v>0</v>
      </c>
      <c r="N130">
        <f>IF([[#This Row],[Score (%)]]&gt;=seuil_haut,"Haute",IF([[#This Row],[Score (%)]]&gt;=seuil_moyen,"Moyenne",IF([[#This Row],[Score (%)]]&gt;0,"Basse","")))</f>
        <v>0</v>
      </c>
    </row>
    <row r="131" spans="11:14">
      <c r="K13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1">
        <f>IFERROR(SUMIFS(TableHor[Facteur],TableHor[Horizon],[[#This Row],Horizon]),1)</f>
        <v>0</v>
      </c>
      <c r="M131" s="6">
        <f>IFERROR(ROUND(([[#This Row],[Probabilité (1-5)]]*[[#This Row],[Impact (1-5)]]*[[#This Row],[Poids Domaine (auto)]]*[[#This Row],[Facteur Horizon (auto)]]*coef_mode/25),4),0)</f>
        <v>0</v>
      </c>
      <c r="N131">
        <f>IF([[#This Row],[Score (%)]]&gt;=seuil_haut,"Haute",IF([[#This Row],[Score (%)]]&gt;=seuil_moyen,"Moyenne",IF([[#This Row],[Score (%)]]&gt;0,"Basse","")))</f>
        <v>0</v>
      </c>
    </row>
    <row r="132" spans="11:14">
      <c r="K13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2">
        <f>IFERROR(SUMIFS(TableHor[Facteur],TableHor[Horizon],[[#This Row],Horizon]),1)</f>
        <v>0</v>
      </c>
      <c r="M132" s="6">
        <f>IFERROR(ROUND(([[#This Row],[Probabilité (1-5)]]*[[#This Row],[Impact (1-5)]]*[[#This Row],[Poids Domaine (auto)]]*[[#This Row],[Facteur Horizon (auto)]]*coef_mode/25),4),0)</f>
        <v>0</v>
      </c>
      <c r="N132">
        <f>IF([[#This Row],[Score (%)]]&gt;=seuil_haut,"Haute",IF([[#This Row],[Score (%)]]&gt;=seuil_moyen,"Moyenne",IF([[#This Row],[Score (%)]]&gt;0,"Basse","")))</f>
        <v>0</v>
      </c>
    </row>
    <row r="133" spans="11:14">
      <c r="K13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3">
        <f>IFERROR(SUMIFS(TableHor[Facteur],TableHor[Horizon],[[#This Row],Horizon]),1)</f>
        <v>0</v>
      </c>
      <c r="M133" s="6">
        <f>IFERROR(ROUND(([[#This Row],[Probabilité (1-5)]]*[[#This Row],[Impact (1-5)]]*[[#This Row],[Poids Domaine (auto)]]*[[#This Row],[Facteur Horizon (auto)]]*coef_mode/25),4),0)</f>
        <v>0</v>
      </c>
      <c r="N133">
        <f>IF([[#This Row],[Score (%)]]&gt;=seuil_haut,"Haute",IF([[#This Row],[Score (%)]]&gt;=seuil_moyen,"Moyenne",IF([[#This Row],[Score (%)]]&gt;0,"Basse","")))</f>
        <v>0</v>
      </c>
    </row>
    <row r="134" spans="11:14">
      <c r="K13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4">
        <f>IFERROR(SUMIFS(TableHor[Facteur],TableHor[Horizon],[[#This Row],Horizon]),1)</f>
        <v>0</v>
      </c>
      <c r="M134" s="6">
        <f>IFERROR(ROUND(([[#This Row],[Probabilité (1-5)]]*[[#This Row],[Impact (1-5)]]*[[#This Row],[Poids Domaine (auto)]]*[[#This Row],[Facteur Horizon (auto)]]*coef_mode/25),4),0)</f>
        <v>0</v>
      </c>
      <c r="N134">
        <f>IF([[#This Row],[Score (%)]]&gt;=seuil_haut,"Haute",IF([[#This Row],[Score (%)]]&gt;=seuil_moyen,"Moyenne",IF([[#This Row],[Score (%)]]&gt;0,"Basse","")))</f>
        <v>0</v>
      </c>
    </row>
    <row r="135" spans="11:14">
      <c r="K13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5">
        <f>IFERROR(SUMIFS(TableHor[Facteur],TableHor[Horizon],[[#This Row],Horizon]),1)</f>
        <v>0</v>
      </c>
      <c r="M135" s="6">
        <f>IFERROR(ROUND(([[#This Row],[Probabilité (1-5)]]*[[#This Row],[Impact (1-5)]]*[[#This Row],[Poids Domaine (auto)]]*[[#This Row],[Facteur Horizon (auto)]]*coef_mode/25),4),0)</f>
        <v>0</v>
      </c>
      <c r="N135">
        <f>IF([[#This Row],[Score (%)]]&gt;=seuil_haut,"Haute",IF([[#This Row],[Score (%)]]&gt;=seuil_moyen,"Moyenne",IF([[#This Row],[Score (%)]]&gt;0,"Basse","")))</f>
        <v>0</v>
      </c>
    </row>
    <row r="136" spans="11:14">
      <c r="K13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6">
        <f>IFERROR(SUMIFS(TableHor[Facteur],TableHor[Horizon],[[#This Row],Horizon]),1)</f>
        <v>0</v>
      </c>
      <c r="M136" s="6">
        <f>IFERROR(ROUND(([[#This Row],[Probabilité (1-5)]]*[[#This Row],[Impact (1-5)]]*[[#This Row],[Poids Domaine (auto)]]*[[#This Row],[Facteur Horizon (auto)]]*coef_mode/25),4),0)</f>
        <v>0</v>
      </c>
      <c r="N136">
        <f>IF([[#This Row],[Score (%)]]&gt;=seuil_haut,"Haute",IF([[#This Row],[Score (%)]]&gt;=seuil_moyen,"Moyenne",IF([[#This Row],[Score (%)]]&gt;0,"Basse","")))</f>
        <v>0</v>
      </c>
    </row>
    <row r="137" spans="11:14">
      <c r="K13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7">
        <f>IFERROR(SUMIFS(TableHor[Facteur],TableHor[Horizon],[[#This Row],Horizon]),1)</f>
        <v>0</v>
      </c>
      <c r="M137" s="6">
        <f>IFERROR(ROUND(([[#This Row],[Probabilité (1-5)]]*[[#This Row],[Impact (1-5)]]*[[#This Row],[Poids Domaine (auto)]]*[[#This Row],[Facteur Horizon (auto)]]*coef_mode/25),4),0)</f>
        <v>0</v>
      </c>
      <c r="N137">
        <f>IF([[#This Row],[Score (%)]]&gt;=seuil_haut,"Haute",IF([[#This Row],[Score (%)]]&gt;=seuil_moyen,"Moyenne",IF([[#This Row],[Score (%)]]&gt;0,"Basse","")))</f>
        <v>0</v>
      </c>
    </row>
    <row r="138" spans="11:14">
      <c r="K13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8">
        <f>IFERROR(SUMIFS(TableHor[Facteur],TableHor[Horizon],[[#This Row],Horizon]),1)</f>
        <v>0</v>
      </c>
      <c r="M138" s="6">
        <f>IFERROR(ROUND(([[#This Row],[Probabilité (1-5)]]*[[#This Row],[Impact (1-5)]]*[[#This Row],[Poids Domaine (auto)]]*[[#This Row],[Facteur Horizon (auto)]]*coef_mode/25),4),0)</f>
        <v>0</v>
      </c>
      <c r="N138">
        <f>IF([[#This Row],[Score (%)]]&gt;=seuil_haut,"Haute",IF([[#This Row],[Score (%)]]&gt;=seuil_moyen,"Moyenne",IF([[#This Row],[Score (%)]]&gt;0,"Basse","")))</f>
        <v>0</v>
      </c>
    </row>
    <row r="139" spans="11:14">
      <c r="K13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39">
        <f>IFERROR(SUMIFS(TableHor[Facteur],TableHor[Horizon],[[#This Row],Horizon]),1)</f>
        <v>0</v>
      </c>
      <c r="M139" s="6">
        <f>IFERROR(ROUND(([[#This Row],[Probabilité (1-5)]]*[[#This Row],[Impact (1-5)]]*[[#This Row],[Poids Domaine (auto)]]*[[#This Row],[Facteur Horizon (auto)]]*coef_mode/25),4),0)</f>
        <v>0</v>
      </c>
      <c r="N139">
        <f>IF([[#This Row],[Score (%)]]&gt;=seuil_haut,"Haute",IF([[#This Row],[Score (%)]]&gt;=seuil_moyen,"Moyenne",IF([[#This Row],[Score (%)]]&gt;0,"Basse","")))</f>
        <v>0</v>
      </c>
    </row>
    <row r="140" spans="11:14">
      <c r="K14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0">
        <f>IFERROR(SUMIFS(TableHor[Facteur],TableHor[Horizon],[[#This Row],Horizon]),1)</f>
        <v>0</v>
      </c>
      <c r="M140" s="6">
        <f>IFERROR(ROUND(([[#This Row],[Probabilité (1-5)]]*[[#This Row],[Impact (1-5)]]*[[#This Row],[Poids Domaine (auto)]]*[[#This Row],[Facteur Horizon (auto)]]*coef_mode/25),4),0)</f>
        <v>0</v>
      </c>
      <c r="N140">
        <f>IF([[#This Row],[Score (%)]]&gt;=seuil_haut,"Haute",IF([[#This Row],[Score (%)]]&gt;=seuil_moyen,"Moyenne",IF([[#This Row],[Score (%)]]&gt;0,"Basse","")))</f>
        <v>0</v>
      </c>
    </row>
    <row r="141" spans="11:14">
      <c r="K14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1">
        <f>IFERROR(SUMIFS(TableHor[Facteur],TableHor[Horizon],[[#This Row],Horizon]),1)</f>
        <v>0</v>
      </c>
      <c r="M141" s="6">
        <f>IFERROR(ROUND(([[#This Row],[Probabilité (1-5)]]*[[#This Row],[Impact (1-5)]]*[[#This Row],[Poids Domaine (auto)]]*[[#This Row],[Facteur Horizon (auto)]]*coef_mode/25),4),0)</f>
        <v>0</v>
      </c>
      <c r="N141">
        <f>IF([[#This Row],[Score (%)]]&gt;=seuil_haut,"Haute",IF([[#This Row],[Score (%)]]&gt;=seuil_moyen,"Moyenne",IF([[#This Row],[Score (%)]]&gt;0,"Basse","")))</f>
        <v>0</v>
      </c>
    </row>
    <row r="142" spans="11:14">
      <c r="K14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2">
        <f>IFERROR(SUMIFS(TableHor[Facteur],TableHor[Horizon],[[#This Row],Horizon]),1)</f>
        <v>0</v>
      </c>
      <c r="M142" s="6">
        <f>IFERROR(ROUND(([[#This Row],[Probabilité (1-5)]]*[[#This Row],[Impact (1-5)]]*[[#This Row],[Poids Domaine (auto)]]*[[#This Row],[Facteur Horizon (auto)]]*coef_mode/25),4),0)</f>
        <v>0</v>
      </c>
      <c r="N142">
        <f>IF([[#This Row],[Score (%)]]&gt;=seuil_haut,"Haute",IF([[#This Row],[Score (%)]]&gt;=seuil_moyen,"Moyenne",IF([[#This Row],[Score (%)]]&gt;0,"Basse","")))</f>
        <v>0</v>
      </c>
    </row>
    <row r="143" spans="11:14">
      <c r="K14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3">
        <f>IFERROR(SUMIFS(TableHor[Facteur],TableHor[Horizon],[[#This Row],Horizon]),1)</f>
        <v>0</v>
      </c>
      <c r="M143" s="6">
        <f>IFERROR(ROUND(([[#This Row],[Probabilité (1-5)]]*[[#This Row],[Impact (1-5)]]*[[#This Row],[Poids Domaine (auto)]]*[[#This Row],[Facteur Horizon (auto)]]*coef_mode/25),4),0)</f>
        <v>0</v>
      </c>
      <c r="N143">
        <f>IF([[#This Row],[Score (%)]]&gt;=seuil_haut,"Haute",IF([[#This Row],[Score (%)]]&gt;=seuil_moyen,"Moyenne",IF([[#This Row],[Score (%)]]&gt;0,"Basse","")))</f>
        <v>0</v>
      </c>
    </row>
    <row r="144" spans="11:14">
      <c r="K14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4">
        <f>IFERROR(SUMIFS(TableHor[Facteur],TableHor[Horizon],[[#This Row],Horizon]),1)</f>
        <v>0</v>
      </c>
      <c r="M144" s="6">
        <f>IFERROR(ROUND(([[#This Row],[Probabilité (1-5)]]*[[#This Row],[Impact (1-5)]]*[[#This Row],[Poids Domaine (auto)]]*[[#This Row],[Facteur Horizon (auto)]]*coef_mode/25),4),0)</f>
        <v>0</v>
      </c>
      <c r="N144">
        <f>IF([[#This Row],[Score (%)]]&gt;=seuil_haut,"Haute",IF([[#This Row],[Score (%)]]&gt;=seuil_moyen,"Moyenne",IF([[#This Row],[Score (%)]]&gt;0,"Basse","")))</f>
        <v>0</v>
      </c>
    </row>
    <row r="145" spans="11:14">
      <c r="K14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5">
        <f>IFERROR(SUMIFS(TableHor[Facteur],TableHor[Horizon],[[#This Row],Horizon]),1)</f>
        <v>0</v>
      </c>
      <c r="M145" s="6">
        <f>IFERROR(ROUND(([[#This Row],[Probabilité (1-5)]]*[[#This Row],[Impact (1-5)]]*[[#This Row],[Poids Domaine (auto)]]*[[#This Row],[Facteur Horizon (auto)]]*coef_mode/25),4),0)</f>
        <v>0</v>
      </c>
      <c r="N145">
        <f>IF([[#This Row],[Score (%)]]&gt;=seuil_haut,"Haute",IF([[#This Row],[Score (%)]]&gt;=seuil_moyen,"Moyenne",IF([[#This Row],[Score (%)]]&gt;0,"Basse","")))</f>
        <v>0</v>
      </c>
    </row>
    <row r="146" spans="11:14">
      <c r="K14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6">
        <f>IFERROR(SUMIFS(TableHor[Facteur],TableHor[Horizon],[[#This Row],Horizon]),1)</f>
        <v>0</v>
      </c>
      <c r="M146" s="6">
        <f>IFERROR(ROUND(([[#This Row],[Probabilité (1-5)]]*[[#This Row],[Impact (1-5)]]*[[#This Row],[Poids Domaine (auto)]]*[[#This Row],[Facteur Horizon (auto)]]*coef_mode/25),4),0)</f>
        <v>0</v>
      </c>
      <c r="N146">
        <f>IF([[#This Row],[Score (%)]]&gt;=seuil_haut,"Haute",IF([[#This Row],[Score (%)]]&gt;=seuil_moyen,"Moyenne",IF([[#This Row],[Score (%)]]&gt;0,"Basse","")))</f>
        <v>0</v>
      </c>
    </row>
    <row r="147" spans="11:14">
      <c r="K14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7">
        <f>IFERROR(SUMIFS(TableHor[Facteur],TableHor[Horizon],[[#This Row],Horizon]),1)</f>
        <v>0</v>
      </c>
      <c r="M147" s="6">
        <f>IFERROR(ROUND(([[#This Row],[Probabilité (1-5)]]*[[#This Row],[Impact (1-5)]]*[[#This Row],[Poids Domaine (auto)]]*[[#This Row],[Facteur Horizon (auto)]]*coef_mode/25),4),0)</f>
        <v>0</v>
      </c>
      <c r="N147">
        <f>IF([[#This Row],[Score (%)]]&gt;=seuil_haut,"Haute",IF([[#This Row],[Score (%)]]&gt;=seuil_moyen,"Moyenne",IF([[#This Row],[Score (%)]]&gt;0,"Basse","")))</f>
        <v>0</v>
      </c>
    </row>
    <row r="148" spans="11:14">
      <c r="K14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8">
        <f>IFERROR(SUMIFS(TableHor[Facteur],TableHor[Horizon],[[#This Row],Horizon]),1)</f>
        <v>0</v>
      </c>
      <c r="M148" s="6">
        <f>IFERROR(ROUND(([[#This Row],[Probabilité (1-5)]]*[[#This Row],[Impact (1-5)]]*[[#This Row],[Poids Domaine (auto)]]*[[#This Row],[Facteur Horizon (auto)]]*coef_mode/25),4),0)</f>
        <v>0</v>
      </c>
      <c r="N148">
        <f>IF([[#This Row],[Score (%)]]&gt;=seuil_haut,"Haute",IF([[#This Row],[Score (%)]]&gt;=seuil_moyen,"Moyenne",IF([[#This Row],[Score (%)]]&gt;0,"Basse","")))</f>
        <v>0</v>
      </c>
    </row>
    <row r="149" spans="11:14">
      <c r="K14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49">
        <f>IFERROR(SUMIFS(TableHor[Facteur],TableHor[Horizon],[[#This Row],Horizon]),1)</f>
        <v>0</v>
      </c>
      <c r="M149" s="6">
        <f>IFERROR(ROUND(([[#This Row],[Probabilité (1-5)]]*[[#This Row],[Impact (1-5)]]*[[#This Row],[Poids Domaine (auto)]]*[[#This Row],[Facteur Horizon (auto)]]*coef_mode/25),4),0)</f>
        <v>0</v>
      </c>
      <c r="N149">
        <f>IF([[#This Row],[Score (%)]]&gt;=seuil_haut,"Haute",IF([[#This Row],[Score (%)]]&gt;=seuil_moyen,"Moyenne",IF([[#This Row],[Score (%)]]&gt;0,"Basse","")))</f>
        <v>0</v>
      </c>
    </row>
    <row r="150" spans="11:14">
      <c r="K15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0">
        <f>IFERROR(SUMIFS(TableHor[Facteur],TableHor[Horizon],[[#This Row],Horizon]),1)</f>
        <v>0</v>
      </c>
      <c r="M150" s="6">
        <f>IFERROR(ROUND(([[#This Row],[Probabilité (1-5)]]*[[#This Row],[Impact (1-5)]]*[[#This Row],[Poids Domaine (auto)]]*[[#This Row],[Facteur Horizon (auto)]]*coef_mode/25),4),0)</f>
        <v>0</v>
      </c>
      <c r="N150">
        <f>IF([[#This Row],[Score (%)]]&gt;=seuil_haut,"Haute",IF([[#This Row],[Score (%)]]&gt;=seuil_moyen,"Moyenne",IF([[#This Row],[Score (%)]]&gt;0,"Basse","")))</f>
        <v>0</v>
      </c>
    </row>
    <row r="151" spans="11:14">
      <c r="K15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1">
        <f>IFERROR(SUMIFS(TableHor[Facteur],TableHor[Horizon],[[#This Row],Horizon]),1)</f>
        <v>0</v>
      </c>
      <c r="M151" s="6">
        <f>IFERROR(ROUND(([[#This Row],[Probabilité (1-5)]]*[[#This Row],[Impact (1-5)]]*[[#This Row],[Poids Domaine (auto)]]*[[#This Row],[Facteur Horizon (auto)]]*coef_mode/25),4),0)</f>
        <v>0</v>
      </c>
      <c r="N151">
        <f>IF([[#This Row],[Score (%)]]&gt;=seuil_haut,"Haute",IF([[#This Row],[Score (%)]]&gt;=seuil_moyen,"Moyenne",IF([[#This Row],[Score (%)]]&gt;0,"Basse","")))</f>
        <v>0</v>
      </c>
    </row>
    <row r="152" spans="11:14">
      <c r="K15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2">
        <f>IFERROR(SUMIFS(TableHor[Facteur],TableHor[Horizon],[[#This Row],Horizon]),1)</f>
        <v>0</v>
      </c>
      <c r="M152" s="6">
        <f>IFERROR(ROUND(([[#This Row],[Probabilité (1-5)]]*[[#This Row],[Impact (1-5)]]*[[#This Row],[Poids Domaine (auto)]]*[[#This Row],[Facteur Horizon (auto)]]*coef_mode/25),4),0)</f>
        <v>0</v>
      </c>
      <c r="N152">
        <f>IF([[#This Row],[Score (%)]]&gt;=seuil_haut,"Haute",IF([[#This Row],[Score (%)]]&gt;=seuil_moyen,"Moyenne",IF([[#This Row],[Score (%)]]&gt;0,"Basse","")))</f>
        <v>0</v>
      </c>
    </row>
    <row r="153" spans="11:14">
      <c r="K15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3">
        <f>IFERROR(SUMIFS(TableHor[Facteur],TableHor[Horizon],[[#This Row],Horizon]),1)</f>
        <v>0</v>
      </c>
      <c r="M153" s="6">
        <f>IFERROR(ROUND(([[#This Row],[Probabilité (1-5)]]*[[#This Row],[Impact (1-5)]]*[[#This Row],[Poids Domaine (auto)]]*[[#This Row],[Facteur Horizon (auto)]]*coef_mode/25),4),0)</f>
        <v>0</v>
      </c>
      <c r="N153">
        <f>IF([[#This Row],[Score (%)]]&gt;=seuil_haut,"Haute",IF([[#This Row],[Score (%)]]&gt;=seuil_moyen,"Moyenne",IF([[#This Row],[Score (%)]]&gt;0,"Basse","")))</f>
        <v>0</v>
      </c>
    </row>
    <row r="154" spans="11:14">
      <c r="K15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4">
        <f>IFERROR(SUMIFS(TableHor[Facteur],TableHor[Horizon],[[#This Row],Horizon]),1)</f>
        <v>0</v>
      </c>
      <c r="M154" s="6">
        <f>IFERROR(ROUND(([[#This Row],[Probabilité (1-5)]]*[[#This Row],[Impact (1-5)]]*[[#This Row],[Poids Domaine (auto)]]*[[#This Row],[Facteur Horizon (auto)]]*coef_mode/25),4),0)</f>
        <v>0</v>
      </c>
      <c r="N154">
        <f>IF([[#This Row],[Score (%)]]&gt;=seuil_haut,"Haute",IF([[#This Row],[Score (%)]]&gt;=seuil_moyen,"Moyenne",IF([[#This Row],[Score (%)]]&gt;0,"Basse","")))</f>
        <v>0</v>
      </c>
    </row>
    <row r="155" spans="11:14">
      <c r="K15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5">
        <f>IFERROR(SUMIFS(TableHor[Facteur],TableHor[Horizon],[[#This Row],Horizon]),1)</f>
        <v>0</v>
      </c>
      <c r="M155" s="6">
        <f>IFERROR(ROUND(([[#This Row],[Probabilité (1-5)]]*[[#This Row],[Impact (1-5)]]*[[#This Row],[Poids Domaine (auto)]]*[[#This Row],[Facteur Horizon (auto)]]*coef_mode/25),4),0)</f>
        <v>0</v>
      </c>
      <c r="N155">
        <f>IF([[#This Row],[Score (%)]]&gt;=seuil_haut,"Haute",IF([[#This Row],[Score (%)]]&gt;=seuil_moyen,"Moyenne",IF([[#This Row],[Score (%)]]&gt;0,"Basse","")))</f>
        <v>0</v>
      </c>
    </row>
    <row r="156" spans="11:14">
      <c r="K15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6">
        <f>IFERROR(SUMIFS(TableHor[Facteur],TableHor[Horizon],[[#This Row],Horizon]),1)</f>
        <v>0</v>
      </c>
      <c r="M156" s="6">
        <f>IFERROR(ROUND(([[#This Row],[Probabilité (1-5)]]*[[#This Row],[Impact (1-5)]]*[[#This Row],[Poids Domaine (auto)]]*[[#This Row],[Facteur Horizon (auto)]]*coef_mode/25),4),0)</f>
        <v>0</v>
      </c>
      <c r="N156">
        <f>IF([[#This Row],[Score (%)]]&gt;=seuil_haut,"Haute",IF([[#This Row],[Score (%)]]&gt;=seuil_moyen,"Moyenne",IF([[#This Row],[Score (%)]]&gt;0,"Basse","")))</f>
        <v>0</v>
      </c>
    </row>
    <row r="157" spans="11:14">
      <c r="K15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7">
        <f>IFERROR(SUMIFS(TableHor[Facteur],TableHor[Horizon],[[#This Row],Horizon]),1)</f>
        <v>0</v>
      </c>
      <c r="M157" s="6">
        <f>IFERROR(ROUND(([[#This Row],[Probabilité (1-5)]]*[[#This Row],[Impact (1-5)]]*[[#This Row],[Poids Domaine (auto)]]*[[#This Row],[Facteur Horizon (auto)]]*coef_mode/25),4),0)</f>
        <v>0</v>
      </c>
      <c r="N157">
        <f>IF([[#This Row],[Score (%)]]&gt;=seuil_haut,"Haute",IF([[#This Row],[Score (%)]]&gt;=seuil_moyen,"Moyenne",IF([[#This Row],[Score (%)]]&gt;0,"Basse","")))</f>
        <v>0</v>
      </c>
    </row>
    <row r="158" spans="11:14">
      <c r="K15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8">
        <f>IFERROR(SUMIFS(TableHor[Facteur],TableHor[Horizon],[[#This Row],Horizon]),1)</f>
        <v>0</v>
      </c>
      <c r="M158" s="6">
        <f>IFERROR(ROUND(([[#This Row],[Probabilité (1-5)]]*[[#This Row],[Impact (1-5)]]*[[#This Row],[Poids Domaine (auto)]]*[[#This Row],[Facteur Horizon (auto)]]*coef_mode/25),4),0)</f>
        <v>0</v>
      </c>
      <c r="N158">
        <f>IF([[#This Row],[Score (%)]]&gt;=seuil_haut,"Haute",IF([[#This Row],[Score (%)]]&gt;=seuil_moyen,"Moyenne",IF([[#This Row],[Score (%)]]&gt;0,"Basse","")))</f>
        <v>0</v>
      </c>
    </row>
    <row r="159" spans="11:14">
      <c r="K15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59">
        <f>IFERROR(SUMIFS(TableHor[Facteur],TableHor[Horizon],[[#This Row],Horizon]),1)</f>
        <v>0</v>
      </c>
      <c r="M159" s="6">
        <f>IFERROR(ROUND(([[#This Row],[Probabilité (1-5)]]*[[#This Row],[Impact (1-5)]]*[[#This Row],[Poids Domaine (auto)]]*[[#This Row],[Facteur Horizon (auto)]]*coef_mode/25),4),0)</f>
        <v>0</v>
      </c>
      <c r="N159">
        <f>IF([[#This Row],[Score (%)]]&gt;=seuil_haut,"Haute",IF([[#This Row],[Score (%)]]&gt;=seuil_moyen,"Moyenne",IF([[#This Row],[Score (%)]]&gt;0,"Basse","")))</f>
        <v>0</v>
      </c>
    </row>
    <row r="160" spans="11:14">
      <c r="K16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0">
        <f>IFERROR(SUMIFS(TableHor[Facteur],TableHor[Horizon],[[#This Row],Horizon]),1)</f>
        <v>0</v>
      </c>
      <c r="M160" s="6">
        <f>IFERROR(ROUND(([[#This Row],[Probabilité (1-5)]]*[[#This Row],[Impact (1-5)]]*[[#This Row],[Poids Domaine (auto)]]*[[#This Row],[Facteur Horizon (auto)]]*coef_mode/25),4),0)</f>
        <v>0</v>
      </c>
      <c r="N160">
        <f>IF([[#This Row],[Score (%)]]&gt;=seuil_haut,"Haute",IF([[#This Row],[Score (%)]]&gt;=seuil_moyen,"Moyenne",IF([[#This Row],[Score (%)]]&gt;0,"Basse","")))</f>
        <v>0</v>
      </c>
    </row>
    <row r="161" spans="11:14">
      <c r="K16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1">
        <f>IFERROR(SUMIFS(TableHor[Facteur],TableHor[Horizon],[[#This Row],Horizon]),1)</f>
        <v>0</v>
      </c>
      <c r="M161" s="6">
        <f>IFERROR(ROUND(([[#This Row],[Probabilité (1-5)]]*[[#This Row],[Impact (1-5)]]*[[#This Row],[Poids Domaine (auto)]]*[[#This Row],[Facteur Horizon (auto)]]*coef_mode/25),4),0)</f>
        <v>0</v>
      </c>
      <c r="N161">
        <f>IF([[#This Row],[Score (%)]]&gt;=seuil_haut,"Haute",IF([[#This Row],[Score (%)]]&gt;=seuil_moyen,"Moyenne",IF([[#This Row],[Score (%)]]&gt;0,"Basse","")))</f>
        <v>0</v>
      </c>
    </row>
    <row r="162" spans="11:14">
      <c r="K16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2">
        <f>IFERROR(SUMIFS(TableHor[Facteur],TableHor[Horizon],[[#This Row],Horizon]),1)</f>
        <v>0</v>
      </c>
      <c r="M162" s="6">
        <f>IFERROR(ROUND(([[#This Row],[Probabilité (1-5)]]*[[#This Row],[Impact (1-5)]]*[[#This Row],[Poids Domaine (auto)]]*[[#This Row],[Facteur Horizon (auto)]]*coef_mode/25),4),0)</f>
        <v>0</v>
      </c>
      <c r="N162">
        <f>IF([[#This Row],[Score (%)]]&gt;=seuil_haut,"Haute",IF([[#This Row],[Score (%)]]&gt;=seuil_moyen,"Moyenne",IF([[#This Row],[Score (%)]]&gt;0,"Basse","")))</f>
        <v>0</v>
      </c>
    </row>
    <row r="163" spans="11:14">
      <c r="K16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3">
        <f>IFERROR(SUMIFS(TableHor[Facteur],TableHor[Horizon],[[#This Row],Horizon]),1)</f>
        <v>0</v>
      </c>
      <c r="M163" s="6">
        <f>IFERROR(ROUND(([[#This Row],[Probabilité (1-5)]]*[[#This Row],[Impact (1-5)]]*[[#This Row],[Poids Domaine (auto)]]*[[#This Row],[Facteur Horizon (auto)]]*coef_mode/25),4),0)</f>
        <v>0</v>
      </c>
      <c r="N163">
        <f>IF([[#This Row],[Score (%)]]&gt;=seuil_haut,"Haute",IF([[#This Row],[Score (%)]]&gt;=seuil_moyen,"Moyenne",IF([[#This Row],[Score (%)]]&gt;0,"Basse","")))</f>
        <v>0</v>
      </c>
    </row>
    <row r="164" spans="11:14">
      <c r="K16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4">
        <f>IFERROR(SUMIFS(TableHor[Facteur],TableHor[Horizon],[[#This Row],Horizon]),1)</f>
        <v>0</v>
      </c>
      <c r="M164" s="6">
        <f>IFERROR(ROUND(([[#This Row],[Probabilité (1-5)]]*[[#This Row],[Impact (1-5)]]*[[#This Row],[Poids Domaine (auto)]]*[[#This Row],[Facteur Horizon (auto)]]*coef_mode/25),4),0)</f>
        <v>0</v>
      </c>
      <c r="N164">
        <f>IF([[#This Row],[Score (%)]]&gt;=seuil_haut,"Haute",IF([[#This Row],[Score (%)]]&gt;=seuil_moyen,"Moyenne",IF([[#This Row],[Score (%)]]&gt;0,"Basse","")))</f>
        <v>0</v>
      </c>
    </row>
    <row r="165" spans="11:14">
      <c r="K16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5">
        <f>IFERROR(SUMIFS(TableHor[Facteur],TableHor[Horizon],[[#This Row],Horizon]),1)</f>
        <v>0</v>
      </c>
      <c r="M165" s="6">
        <f>IFERROR(ROUND(([[#This Row],[Probabilité (1-5)]]*[[#This Row],[Impact (1-5)]]*[[#This Row],[Poids Domaine (auto)]]*[[#This Row],[Facteur Horizon (auto)]]*coef_mode/25),4),0)</f>
        <v>0</v>
      </c>
      <c r="N165">
        <f>IF([[#This Row],[Score (%)]]&gt;=seuil_haut,"Haute",IF([[#This Row],[Score (%)]]&gt;=seuil_moyen,"Moyenne",IF([[#This Row],[Score (%)]]&gt;0,"Basse","")))</f>
        <v>0</v>
      </c>
    </row>
    <row r="166" spans="11:14">
      <c r="K16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6">
        <f>IFERROR(SUMIFS(TableHor[Facteur],TableHor[Horizon],[[#This Row],Horizon]),1)</f>
        <v>0</v>
      </c>
      <c r="M166" s="6">
        <f>IFERROR(ROUND(([[#This Row],[Probabilité (1-5)]]*[[#This Row],[Impact (1-5)]]*[[#This Row],[Poids Domaine (auto)]]*[[#This Row],[Facteur Horizon (auto)]]*coef_mode/25),4),0)</f>
        <v>0</v>
      </c>
      <c r="N166">
        <f>IF([[#This Row],[Score (%)]]&gt;=seuil_haut,"Haute",IF([[#This Row],[Score (%)]]&gt;=seuil_moyen,"Moyenne",IF([[#This Row],[Score (%)]]&gt;0,"Basse","")))</f>
        <v>0</v>
      </c>
    </row>
    <row r="167" spans="11:14">
      <c r="K16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7">
        <f>IFERROR(SUMIFS(TableHor[Facteur],TableHor[Horizon],[[#This Row],Horizon]),1)</f>
        <v>0</v>
      </c>
      <c r="M167" s="6">
        <f>IFERROR(ROUND(([[#This Row],[Probabilité (1-5)]]*[[#This Row],[Impact (1-5)]]*[[#This Row],[Poids Domaine (auto)]]*[[#This Row],[Facteur Horizon (auto)]]*coef_mode/25),4),0)</f>
        <v>0</v>
      </c>
      <c r="N167">
        <f>IF([[#This Row],[Score (%)]]&gt;=seuil_haut,"Haute",IF([[#This Row],[Score (%)]]&gt;=seuil_moyen,"Moyenne",IF([[#This Row],[Score (%)]]&gt;0,"Basse","")))</f>
        <v>0</v>
      </c>
    </row>
    <row r="168" spans="11:14">
      <c r="K16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8">
        <f>IFERROR(SUMIFS(TableHor[Facteur],TableHor[Horizon],[[#This Row],Horizon]),1)</f>
        <v>0</v>
      </c>
      <c r="M168" s="6">
        <f>IFERROR(ROUND(([[#This Row],[Probabilité (1-5)]]*[[#This Row],[Impact (1-5)]]*[[#This Row],[Poids Domaine (auto)]]*[[#This Row],[Facteur Horizon (auto)]]*coef_mode/25),4),0)</f>
        <v>0</v>
      </c>
      <c r="N168">
        <f>IF([[#This Row],[Score (%)]]&gt;=seuil_haut,"Haute",IF([[#This Row],[Score (%)]]&gt;=seuil_moyen,"Moyenne",IF([[#This Row],[Score (%)]]&gt;0,"Basse","")))</f>
        <v>0</v>
      </c>
    </row>
    <row r="169" spans="11:14">
      <c r="K16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69">
        <f>IFERROR(SUMIFS(TableHor[Facteur],TableHor[Horizon],[[#This Row],Horizon]),1)</f>
        <v>0</v>
      </c>
      <c r="M169" s="6">
        <f>IFERROR(ROUND(([[#This Row],[Probabilité (1-5)]]*[[#This Row],[Impact (1-5)]]*[[#This Row],[Poids Domaine (auto)]]*[[#This Row],[Facteur Horizon (auto)]]*coef_mode/25),4),0)</f>
        <v>0</v>
      </c>
      <c r="N169">
        <f>IF([[#This Row],[Score (%)]]&gt;=seuil_haut,"Haute",IF([[#This Row],[Score (%)]]&gt;=seuil_moyen,"Moyenne",IF([[#This Row],[Score (%)]]&gt;0,"Basse","")))</f>
        <v>0</v>
      </c>
    </row>
    <row r="170" spans="11:14">
      <c r="K17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0">
        <f>IFERROR(SUMIFS(TableHor[Facteur],TableHor[Horizon],[[#This Row],Horizon]),1)</f>
        <v>0</v>
      </c>
      <c r="M170" s="6">
        <f>IFERROR(ROUND(([[#This Row],[Probabilité (1-5)]]*[[#This Row],[Impact (1-5)]]*[[#This Row],[Poids Domaine (auto)]]*[[#This Row],[Facteur Horizon (auto)]]*coef_mode/25),4),0)</f>
        <v>0</v>
      </c>
      <c r="N170">
        <f>IF([[#This Row],[Score (%)]]&gt;=seuil_haut,"Haute",IF([[#This Row],[Score (%)]]&gt;=seuil_moyen,"Moyenne",IF([[#This Row],[Score (%)]]&gt;0,"Basse","")))</f>
        <v>0</v>
      </c>
    </row>
    <row r="171" spans="11:14">
      <c r="K17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1">
        <f>IFERROR(SUMIFS(TableHor[Facteur],TableHor[Horizon],[[#This Row],Horizon]),1)</f>
        <v>0</v>
      </c>
      <c r="M171" s="6">
        <f>IFERROR(ROUND(([[#This Row],[Probabilité (1-5)]]*[[#This Row],[Impact (1-5)]]*[[#This Row],[Poids Domaine (auto)]]*[[#This Row],[Facteur Horizon (auto)]]*coef_mode/25),4),0)</f>
        <v>0</v>
      </c>
      <c r="N171">
        <f>IF([[#This Row],[Score (%)]]&gt;=seuil_haut,"Haute",IF([[#This Row],[Score (%)]]&gt;=seuil_moyen,"Moyenne",IF([[#This Row],[Score (%)]]&gt;0,"Basse","")))</f>
        <v>0</v>
      </c>
    </row>
    <row r="172" spans="11:14">
      <c r="K17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2">
        <f>IFERROR(SUMIFS(TableHor[Facteur],TableHor[Horizon],[[#This Row],Horizon]),1)</f>
        <v>0</v>
      </c>
      <c r="M172" s="6">
        <f>IFERROR(ROUND(([[#This Row],[Probabilité (1-5)]]*[[#This Row],[Impact (1-5)]]*[[#This Row],[Poids Domaine (auto)]]*[[#This Row],[Facteur Horizon (auto)]]*coef_mode/25),4),0)</f>
        <v>0</v>
      </c>
      <c r="N172">
        <f>IF([[#This Row],[Score (%)]]&gt;=seuil_haut,"Haute",IF([[#This Row],[Score (%)]]&gt;=seuil_moyen,"Moyenne",IF([[#This Row],[Score (%)]]&gt;0,"Basse","")))</f>
        <v>0</v>
      </c>
    </row>
    <row r="173" spans="11:14">
      <c r="K17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3">
        <f>IFERROR(SUMIFS(TableHor[Facteur],TableHor[Horizon],[[#This Row],Horizon]),1)</f>
        <v>0</v>
      </c>
      <c r="M173" s="6">
        <f>IFERROR(ROUND(([[#This Row],[Probabilité (1-5)]]*[[#This Row],[Impact (1-5)]]*[[#This Row],[Poids Domaine (auto)]]*[[#This Row],[Facteur Horizon (auto)]]*coef_mode/25),4),0)</f>
        <v>0</v>
      </c>
      <c r="N173">
        <f>IF([[#This Row],[Score (%)]]&gt;=seuil_haut,"Haute",IF([[#This Row],[Score (%)]]&gt;=seuil_moyen,"Moyenne",IF([[#This Row],[Score (%)]]&gt;0,"Basse","")))</f>
        <v>0</v>
      </c>
    </row>
    <row r="174" spans="11:14">
      <c r="K17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4">
        <f>IFERROR(SUMIFS(TableHor[Facteur],TableHor[Horizon],[[#This Row],Horizon]),1)</f>
        <v>0</v>
      </c>
      <c r="M174" s="6">
        <f>IFERROR(ROUND(([[#This Row],[Probabilité (1-5)]]*[[#This Row],[Impact (1-5)]]*[[#This Row],[Poids Domaine (auto)]]*[[#This Row],[Facteur Horizon (auto)]]*coef_mode/25),4),0)</f>
        <v>0</v>
      </c>
      <c r="N174">
        <f>IF([[#This Row],[Score (%)]]&gt;=seuil_haut,"Haute",IF([[#This Row],[Score (%)]]&gt;=seuil_moyen,"Moyenne",IF([[#This Row],[Score (%)]]&gt;0,"Basse","")))</f>
        <v>0</v>
      </c>
    </row>
    <row r="175" spans="11:14">
      <c r="K17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5">
        <f>IFERROR(SUMIFS(TableHor[Facteur],TableHor[Horizon],[[#This Row],Horizon]),1)</f>
        <v>0</v>
      </c>
      <c r="M175" s="6">
        <f>IFERROR(ROUND(([[#This Row],[Probabilité (1-5)]]*[[#This Row],[Impact (1-5)]]*[[#This Row],[Poids Domaine (auto)]]*[[#This Row],[Facteur Horizon (auto)]]*coef_mode/25),4),0)</f>
        <v>0</v>
      </c>
      <c r="N175">
        <f>IF([[#This Row],[Score (%)]]&gt;=seuil_haut,"Haute",IF([[#This Row],[Score (%)]]&gt;=seuil_moyen,"Moyenne",IF([[#This Row],[Score (%)]]&gt;0,"Basse","")))</f>
        <v>0</v>
      </c>
    </row>
    <row r="176" spans="11:14">
      <c r="K17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6">
        <f>IFERROR(SUMIFS(TableHor[Facteur],TableHor[Horizon],[[#This Row],Horizon]),1)</f>
        <v>0</v>
      </c>
      <c r="M176" s="6">
        <f>IFERROR(ROUND(([[#This Row],[Probabilité (1-5)]]*[[#This Row],[Impact (1-5)]]*[[#This Row],[Poids Domaine (auto)]]*[[#This Row],[Facteur Horizon (auto)]]*coef_mode/25),4),0)</f>
        <v>0</v>
      </c>
      <c r="N176">
        <f>IF([[#This Row],[Score (%)]]&gt;=seuil_haut,"Haute",IF([[#This Row],[Score (%)]]&gt;=seuil_moyen,"Moyenne",IF([[#This Row],[Score (%)]]&gt;0,"Basse","")))</f>
        <v>0</v>
      </c>
    </row>
    <row r="177" spans="11:14">
      <c r="K17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7">
        <f>IFERROR(SUMIFS(TableHor[Facteur],TableHor[Horizon],[[#This Row],Horizon]),1)</f>
        <v>0</v>
      </c>
      <c r="M177" s="6">
        <f>IFERROR(ROUND(([[#This Row],[Probabilité (1-5)]]*[[#This Row],[Impact (1-5)]]*[[#This Row],[Poids Domaine (auto)]]*[[#This Row],[Facteur Horizon (auto)]]*coef_mode/25),4),0)</f>
        <v>0</v>
      </c>
      <c r="N177">
        <f>IF([[#This Row],[Score (%)]]&gt;=seuil_haut,"Haute",IF([[#This Row],[Score (%)]]&gt;=seuil_moyen,"Moyenne",IF([[#This Row],[Score (%)]]&gt;0,"Basse","")))</f>
        <v>0</v>
      </c>
    </row>
    <row r="178" spans="11:14">
      <c r="K17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8">
        <f>IFERROR(SUMIFS(TableHor[Facteur],TableHor[Horizon],[[#This Row],Horizon]),1)</f>
        <v>0</v>
      </c>
      <c r="M178" s="6">
        <f>IFERROR(ROUND(([[#This Row],[Probabilité (1-5)]]*[[#This Row],[Impact (1-5)]]*[[#This Row],[Poids Domaine (auto)]]*[[#This Row],[Facteur Horizon (auto)]]*coef_mode/25),4),0)</f>
        <v>0</v>
      </c>
      <c r="N178">
        <f>IF([[#This Row],[Score (%)]]&gt;=seuil_haut,"Haute",IF([[#This Row],[Score (%)]]&gt;=seuil_moyen,"Moyenne",IF([[#This Row],[Score (%)]]&gt;0,"Basse","")))</f>
        <v>0</v>
      </c>
    </row>
    <row r="179" spans="11:14">
      <c r="K17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79">
        <f>IFERROR(SUMIFS(TableHor[Facteur],TableHor[Horizon],[[#This Row],Horizon]),1)</f>
        <v>0</v>
      </c>
      <c r="M179" s="6">
        <f>IFERROR(ROUND(([[#This Row],[Probabilité (1-5)]]*[[#This Row],[Impact (1-5)]]*[[#This Row],[Poids Domaine (auto)]]*[[#This Row],[Facteur Horizon (auto)]]*coef_mode/25),4),0)</f>
        <v>0</v>
      </c>
      <c r="N179">
        <f>IF([[#This Row],[Score (%)]]&gt;=seuil_haut,"Haute",IF([[#This Row],[Score (%)]]&gt;=seuil_moyen,"Moyenne",IF([[#This Row],[Score (%)]]&gt;0,"Basse","")))</f>
        <v>0</v>
      </c>
    </row>
    <row r="180" spans="11:14">
      <c r="K18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0">
        <f>IFERROR(SUMIFS(TableHor[Facteur],TableHor[Horizon],[[#This Row],Horizon]),1)</f>
        <v>0</v>
      </c>
      <c r="M180" s="6">
        <f>IFERROR(ROUND(([[#This Row],[Probabilité (1-5)]]*[[#This Row],[Impact (1-5)]]*[[#This Row],[Poids Domaine (auto)]]*[[#This Row],[Facteur Horizon (auto)]]*coef_mode/25),4),0)</f>
        <v>0</v>
      </c>
      <c r="N180">
        <f>IF([[#This Row],[Score (%)]]&gt;=seuil_haut,"Haute",IF([[#This Row],[Score (%)]]&gt;=seuil_moyen,"Moyenne",IF([[#This Row],[Score (%)]]&gt;0,"Basse","")))</f>
        <v>0</v>
      </c>
    </row>
    <row r="181" spans="11:14">
      <c r="K18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1">
        <f>IFERROR(SUMIFS(TableHor[Facteur],TableHor[Horizon],[[#This Row],Horizon]),1)</f>
        <v>0</v>
      </c>
      <c r="M181" s="6">
        <f>IFERROR(ROUND(([[#This Row],[Probabilité (1-5)]]*[[#This Row],[Impact (1-5)]]*[[#This Row],[Poids Domaine (auto)]]*[[#This Row],[Facteur Horizon (auto)]]*coef_mode/25),4),0)</f>
        <v>0</v>
      </c>
      <c r="N181">
        <f>IF([[#This Row],[Score (%)]]&gt;=seuil_haut,"Haute",IF([[#This Row],[Score (%)]]&gt;=seuil_moyen,"Moyenne",IF([[#This Row],[Score (%)]]&gt;0,"Basse","")))</f>
        <v>0</v>
      </c>
    </row>
    <row r="182" spans="11:14">
      <c r="K18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2">
        <f>IFERROR(SUMIFS(TableHor[Facteur],TableHor[Horizon],[[#This Row],Horizon]),1)</f>
        <v>0</v>
      </c>
      <c r="M182" s="6">
        <f>IFERROR(ROUND(([[#This Row],[Probabilité (1-5)]]*[[#This Row],[Impact (1-5)]]*[[#This Row],[Poids Domaine (auto)]]*[[#This Row],[Facteur Horizon (auto)]]*coef_mode/25),4),0)</f>
        <v>0</v>
      </c>
      <c r="N182">
        <f>IF([[#This Row],[Score (%)]]&gt;=seuil_haut,"Haute",IF([[#This Row],[Score (%)]]&gt;=seuil_moyen,"Moyenne",IF([[#This Row],[Score (%)]]&gt;0,"Basse","")))</f>
        <v>0</v>
      </c>
    </row>
    <row r="183" spans="11:14">
      <c r="K18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3">
        <f>IFERROR(SUMIFS(TableHor[Facteur],TableHor[Horizon],[[#This Row],Horizon]),1)</f>
        <v>0</v>
      </c>
      <c r="M183" s="6">
        <f>IFERROR(ROUND(([[#This Row],[Probabilité (1-5)]]*[[#This Row],[Impact (1-5)]]*[[#This Row],[Poids Domaine (auto)]]*[[#This Row],[Facteur Horizon (auto)]]*coef_mode/25),4),0)</f>
        <v>0</v>
      </c>
      <c r="N183">
        <f>IF([[#This Row],[Score (%)]]&gt;=seuil_haut,"Haute",IF([[#This Row],[Score (%)]]&gt;=seuil_moyen,"Moyenne",IF([[#This Row],[Score (%)]]&gt;0,"Basse","")))</f>
        <v>0</v>
      </c>
    </row>
    <row r="184" spans="11:14">
      <c r="K18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4">
        <f>IFERROR(SUMIFS(TableHor[Facteur],TableHor[Horizon],[[#This Row],Horizon]),1)</f>
        <v>0</v>
      </c>
      <c r="M184" s="6">
        <f>IFERROR(ROUND(([[#This Row],[Probabilité (1-5)]]*[[#This Row],[Impact (1-5)]]*[[#This Row],[Poids Domaine (auto)]]*[[#This Row],[Facteur Horizon (auto)]]*coef_mode/25),4),0)</f>
        <v>0</v>
      </c>
      <c r="N184">
        <f>IF([[#This Row],[Score (%)]]&gt;=seuil_haut,"Haute",IF([[#This Row],[Score (%)]]&gt;=seuil_moyen,"Moyenne",IF([[#This Row],[Score (%)]]&gt;0,"Basse","")))</f>
        <v>0</v>
      </c>
    </row>
    <row r="185" spans="11:14">
      <c r="K18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5">
        <f>IFERROR(SUMIFS(TableHor[Facteur],TableHor[Horizon],[[#This Row],Horizon]),1)</f>
        <v>0</v>
      </c>
      <c r="M185" s="6">
        <f>IFERROR(ROUND(([[#This Row],[Probabilité (1-5)]]*[[#This Row],[Impact (1-5)]]*[[#This Row],[Poids Domaine (auto)]]*[[#This Row],[Facteur Horizon (auto)]]*coef_mode/25),4),0)</f>
        <v>0</v>
      </c>
      <c r="N185">
        <f>IF([[#This Row],[Score (%)]]&gt;=seuil_haut,"Haute",IF([[#This Row],[Score (%)]]&gt;=seuil_moyen,"Moyenne",IF([[#This Row],[Score (%)]]&gt;0,"Basse","")))</f>
        <v>0</v>
      </c>
    </row>
    <row r="186" spans="11:14">
      <c r="K18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6">
        <f>IFERROR(SUMIFS(TableHor[Facteur],TableHor[Horizon],[[#This Row],Horizon]),1)</f>
        <v>0</v>
      </c>
      <c r="M186" s="6">
        <f>IFERROR(ROUND(([[#This Row],[Probabilité (1-5)]]*[[#This Row],[Impact (1-5)]]*[[#This Row],[Poids Domaine (auto)]]*[[#This Row],[Facteur Horizon (auto)]]*coef_mode/25),4),0)</f>
        <v>0</v>
      </c>
      <c r="N186">
        <f>IF([[#This Row],[Score (%)]]&gt;=seuil_haut,"Haute",IF([[#This Row],[Score (%)]]&gt;=seuil_moyen,"Moyenne",IF([[#This Row],[Score (%)]]&gt;0,"Basse","")))</f>
        <v>0</v>
      </c>
    </row>
    <row r="187" spans="11:14">
      <c r="K18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7">
        <f>IFERROR(SUMIFS(TableHor[Facteur],TableHor[Horizon],[[#This Row],Horizon]),1)</f>
        <v>0</v>
      </c>
      <c r="M187" s="6">
        <f>IFERROR(ROUND(([[#This Row],[Probabilité (1-5)]]*[[#This Row],[Impact (1-5)]]*[[#This Row],[Poids Domaine (auto)]]*[[#This Row],[Facteur Horizon (auto)]]*coef_mode/25),4),0)</f>
        <v>0</v>
      </c>
      <c r="N187">
        <f>IF([[#This Row],[Score (%)]]&gt;=seuil_haut,"Haute",IF([[#This Row],[Score (%)]]&gt;=seuil_moyen,"Moyenne",IF([[#This Row],[Score (%)]]&gt;0,"Basse","")))</f>
        <v>0</v>
      </c>
    </row>
    <row r="188" spans="11:14">
      <c r="K18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8">
        <f>IFERROR(SUMIFS(TableHor[Facteur],TableHor[Horizon],[[#This Row],Horizon]),1)</f>
        <v>0</v>
      </c>
      <c r="M188" s="6">
        <f>IFERROR(ROUND(([[#This Row],[Probabilité (1-5)]]*[[#This Row],[Impact (1-5)]]*[[#This Row],[Poids Domaine (auto)]]*[[#This Row],[Facteur Horizon (auto)]]*coef_mode/25),4),0)</f>
        <v>0</v>
      </c>
      <c r="N188">
        <f>IF([[#This Row],[Score (%)]]&gt;=seuil_haut,"Haute",IF([[#This Row],[Score (%)]]&gt;=seuil_moyen,"Moyenne",IF([[#This Row],[Score (%)]]&gt;0,"Basse","")))</f>
        <v>0</v>
      </c>
    </row>
    <row r="189" spans="11:14">
      <c r="K18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89">
        <f>IFERROR(SUMIFS(TableHor[Facteur],TableHor[Horizon],[[#This Row],Horizon]),1)</f>
        <v>0</v>
      </c>
      <c r="M189" s="6">
        <f>IFERROR(ROUND(([[#This Row],[Probabilité (1-5)]]*[[#This Row],[Impact (1-5)]]*[[#This Row],[Poids Domaine (auto)]]*[[#This Row],[Facteur Horizon (auto)]]*coef_mode/25),4),0)</f>
        <v>0</v>
      </c>
      <c r="N189">
        <f>IF([[#This Row],[Score (%)]]&gt;=seuil_haut,"Haute",IF([[#This Row],[Score (%)]]&gt;=seuil_moyen,"Moyenne",IF([[#This Row],[Score (%)]]&gt;0,"Basse","")))</f>
        <v>0</v>
      </c>
    </row>
    <row r="190" spans="11:14">
      <c r="K19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0">
        <f>IFERROR(SUMIFS(TableHor[Facteur],TableHor[Horizon],[[#This Row],Horizon]),1)</f>
        <v>0</v>
      </c>
      <c r="M190" s="6">
        <f>IFERROR(ROUND(([[#This Row],[Probabilité (1-5)]]*[[#This Row],[Impact (1-5)]]*[[#This Row],[Poids Domaine (auto)]]*[[#This Row],[Facteur Horizon (auto)]]*coef_mode/25),4),0)</f>
        <v>0</v>
      </c>
      <c r="N190">
        <f>IF([[#This Row],[Score (%)]]&gt;=seuil_haut,"Haute",IF([[#This Row],[Score (%)]]&gt;=seuil_moyen,"Moyenne",IF([[#This Row],[Score (%)]]&gt;0,"Basse","")))</f>
        <v>0</v>
      </c>
    </row>
    <row r="191" spans="11:14">
      <c r="K19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1">
        <f>IFERROR(SUMIFS(TableHor[Facteur],TableHor[Horizon],[[#This Row],Horizon]),1)</f>
        <v>0</v>
      </c>
      <c r="M191" s="6">
        <f>IFERROR(ROUND(([[#This Row],[Probabilité (1-5)]]*[[#This Row],[Impact (1-5)]]*[[#This Row],[Poids Domaine (auto)]]*[[#This Row],[Facteur Horizon (auto)]]*coef_mode/25),4),0)</f>
        <v>0</v>
      </c>
      <c r="N191">
        <f>IF([[#This Row],[Score (%)]]&gt;=seuil_haut,"Haute",IF([[#This Row],[Score (%)]]&gt;=seuil_moyen,"Moyenne",IF([[#This Row],[Score (%)]]&gt;0,"Basse","")))</f>
        <v>0</v>
      </c>
    </row>
    <row r="192" spans="11:14">
      <c r="K19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2">
        <f>IFERROR(SUMIFS(TableHor[Facteur],TableHor[Horizon],[[#This Row],Horizon]),1)</f>
        <v>0</v>
      </c>
      <c r="M192" s="6">
        <f>IFERROR(ROUND(([[#This Row],[Probabilité (1-5)]]*[[#This Row],[Impact (1-5)]]*[[#This Row],[Poids Domaine (auto)]]*[[#This Row],[Facteur Horizon (auto)]]*coef_mode/25),4),0)</f>
        <v>0</v>
      </c>
      <c r="N192">
        <f>IF([[#This Row],[Score (%)]]&gt;=seuil_haut,"Haute",IF([[#This Row],[Score (%)]]&gt;=seuil_moyen,"Moyenne",IF([[#This Row],[Score (%)]]&gt;0,"Basse","")))</f>
        <v>0</v>
      </c>
    </row>
    <row r="193" spans="11:14">
      <c r="K19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3">
        <f>IFERROR(SUMIFS(TableHor[Facteur],TableHor[Horizon],[[#This Row],Horizon]),1)</f>
        <v>0</v>
      </c>
      <c r="M193" s="6">
        <f>IFERROR(ROUND(([[#This Row],[Probabilité (1-5)]]*[[#This Row],[Impact (1-5)]]*[[#This Row],[Poids Domaine (auto)]]*[[#This Row],[Facteur Horizon (auto)]]*coef_mode/25),4),0)</f>
        <v>0</v>
      </c>
      <c r="N193">
        <f>IF([[#This Row],[Score (%)]]&gt;=seuil_haut,"Haute",IF([[#This Row],[Score (%)]]&gt;=seuil_moyen,"Moyenne",IF([[#This Row],[Score (%)]]&gt;0,"Basse","")))</f>
        <v>0</v>
      </c>
    </row>
    <row r="194" spans="11:14">
      <c r="K19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4">
        <f>IFERROR(SUMIFS(TableHor[Facteur],TableHor[Horizon],[[#This Row],Horizon]),1)</f>
        <v>0</v>
      </c>
      <c r="M194" s="6">
        <f>IFERROR(ROUND(([[#This Row],[Probabilité (1-5)]]*[[#This Row],[Impact (1-5)]]*[[#This Row],[Poids Domaine (auto)]]*[[#This Row],[Facteur Horizon (auto)]]*coef_mode/25),4),0)</f>
        <v>0</v>
      </c>
      <c r="N194">
        <f>IF([[#This Row],[Score (%)]]&gt;=seuil_haut,"Haute",IF([[#This Row],[Score (%)]]&gt;=seuil_moyen,"Moyenne",IF([[#This Row],[Score (%)]]&gt;0,"Basse","")))</f>
        <v>0</v>
      </c>
    </row>
    <row r="195" spans="11:14">
      <c r="K19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5">
        <f>IFERROR(SUMIFS(TableHor[Facteur],TableHor[Horizon],[[#This Row],Horizon]),1)</f>
        <v>0</v>
      </c>
      <c r="M195" s="6">
        <f>IFERROR(ROUND(([[#This Row],[Probabilité (1-5)]]*[[#This Row],[Impact (1-5)]]*[[#This Row],[Poids Domaine (auto)]]*[[#This Row],[Facteur Horizon (auto)]]*coef_mode/25),4),0)</f>
        <v>0</v>
      </c>
      <c r="N195">
        <f>IF([[#This Row],[Score (%)]]&gt;=seuil_haut,"Haute",IF([[#This Row],[Score (%)]]&gt;=seuil_moyen,"Moyenne",IF([[#This Row],[Score (%)]]&gt;0,"Basse","")))</f>
        <v>0</v>
      </c>
    </row>
    <row r="196" spans="11:14">
      <c r="K19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6">
        <f>IFERROR(SUMIFS(TableHor[Facteur],TableHor[Horizon],[[#This Row],Horizon]),1)</f>
        <v>0</v>
      </c>
      <c r="M196" s="6">
        <f>IFERROR(ROUND(([[#This Row],[Probabilité (1-5)]]*[[#This Row],[Impact (1-5)]]*[[#This Row],[Poids Domaine (auto)]]*[[#This Row],[Facteur Horizon (auto)]]*coef_mode/25),4),0)</f>
        <v>0</v>
      </c>
      <c r="N196">
        <f>IF([[#This Row],[Score (%)]]&gt;=seuil_haut,"Haute",IF([[#This Row],[Score (%)]]&gt;=seuil_moyen,"Moyenne",IF([[#This Row],[Score (%)]]&gt;0,"Basse","")))</f>
        <v>0</v>
      </c>
    </row>
    <row r="197" spans="11:14">
      <c r="K19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7">
        <f>IFERROR(SUMIFS(TableHor[Facteur],TableHor[Horizon],[[#This Row],Horizon]),1)</f>
        <v>0</v>
      </c>
      <c r="M197" s="6">
        <f>IFERROR(ROUND(([[#This Row],[Probabilité (1-5)]]*[[#This Row],[Impact (1-5)]]*[[#This Row],[Poids Domaine (auto)]]*[[#This Row],[Facteur Horizon (auto)]]*coef_mode/25),4),0)</f>
        <v>0</v>
      </c>
      <c r="N197">
        <f>IF([[#This Row],[Score (%)]]&gt;=seuil_haut,"Haute",IF([[#This Row],[Score (%)]]&gt;=seuil_moyen,"Moyenne",IF([[#This Row],[Score (%)]]&gt;0,"Basse","")))</f>
        <v>0</v>
      </c>
    </row>
    <row r="198" spans="11:14">
      <c r="K19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8">
        <f>IFERROR(SUMIFS(TableHor[Facteur],TableHor[Horizon],[[#This Row],Horizon]),1)</f>
        <v>0</v>
      </c>
      <c r="M198" s="6">
        <f>IFERROR(ROUND(([[#This Row],[Probabilité (1-5)]]*[[#This Row],[Impact (1-5)]]*[[#This Row],[Poids Domaine (auto)]]*[[#This Row],[Facteur Horizon (auto)]]*coef_mode/25),4),0)</f>
        <v>0</v>
      </c>
      <c r="N198">
        <f>IF([[#This Row],[Score (%)]]&gt;=seuil_haut,"Haute",IF([[#This Row],[Score (%)]]&gt;=seuil_moyen,"Moyenne",IF([[#This Row],[Score (%)]]&gt;0,"Basse","")))</f>
        <v>0</v>
      </c>
    </row>
    <row r="199" spans="11:14">
      <c r="K19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199">
        <f>IFERROR(SUMIFS(TableHor[Facteur],TableHor[Horizon],[[#This Row],Horizon]),1)</f>
        <v>0</v>
      </c>
      <c r="M199" s="6">
        <f>IFERROR(ROUND(([[#This Row],[Probabilité (1-5)]]*[[#This Row],[Impact (1-5)]]*[[#This Row],[Poids Domaine (auto)]]*[[#This Row],[Facteur Horizon (auto)]]*coef_mode/25),4),0)</f>
        <v>0</v>
      </c>
      <c r="N199">
        <f>IF([[#This Row],[Score (%)]]&gt;=seuil_haut,"Haute",IF([[#This Row],[Score (%)]]&gt;=seuil_moyen,"Moyenne",IF([[#This Row],[Score (%)]]&gt;0,"Basse","")))</f>
        <v>0</v>
      </c>
    </row>
    <row r="200" spans="11:14">
      <c r="K20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0">
        <f>IFERROR(SUMIFS(TableHor[Facteur],TableHor[Horizon],[[#This Row],Horizon]),1)</f>
        <v>0</v>
      </c>
      <c r="M200" s="6">
        <f>IFERROR(ROUND(([[#This Row],[Probabilité (1-5)]]*[[#This Row],[Impact (1-5)]]*[[#This Row],[Poids Domaine (auto)]]*[[#This Row],[Facteur Horizon (auto)]]*coef_mode/25),4),0)</f>
        <v>0</v>
      </c>
      <c r="N200">
        <f>IF([[#This Row],[Score (%)]]&gt;=seuil_haut,"Haute",IF([[#This Row],[Score (%)]]&gt;=seuil_moyen,"Moyenne",IF([[#This Row],[Score (%)]]&gt;0,"Basse","")))</f>
        <v>0</v>
      </c>
    </row>
    <row r="201" spans="11:14">
      <c r="K20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1">
        <f>IFERROR(SUMIFS(TableHor[Facteur],TableHor[Horizon],[[#This Row],Horizon]),1)</f>
        <v>0</v>
      </c>
      <c r="M201" s="6">
        <f>IFERROR(ROUND(([[#This Row],[Probabilité (1-5)]]*[[#This Row],[Impact (1-5)]]*[[#This Row],[Poids Domaine (auto)]]*[[#This Row],[Facteur Horizon (auto)]]*coef_mode/25),4),0)</f>
        <v>0</v>
      </c>
      <c r="N201">
        <f>IF([[#This Row],[Score (%)]]&gt;=seuil_haut,"Haute",IF([[#This Row],[Score (%)]]&gt;=seuil_moyen,"Moyenne",IF([[#This Row],[Score (%)]]&gt;0,"Basse","")))</f>
        <v>0</v>
      </c>
    </row>
    <row r="202" spans="11:14">
      <c r="K20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2">
        <f>IFERROR(SUMIFS(TableHor[Facteur],TableHor[Horizon],[[#This Row],Horizon]),1)</f>
        <v>0</v>
      </c>
      <c r="M202" s="6">
        <f>IFERROR(ROUND(([[#This Row],[Probabilité (1-5)]]*[[#This Row],[Impact (1-5)]]*[[#This Row],[Poids Domaine (auto)]]*[[#This Row],[Facteur Horizon (auto)]]*coef_mode/25),4),0)</f>
        <v>0</v>
      </c>
      <c r="N202">
        <f>IF([[#This Row],[Score (%)]]&gt;=seuil_haut,"Haute",IF([[#This Row],[Score (%)]]&gt;=seuil_moyen,"Moyenne",IF([[#This Row],[Score (%)]]&gt;0,"Basse","")))</f>
        <v>0</v>
      </c>
    </row>
    <row r="203" spans="11:14">
      <c r="K20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3">
        <f>IFERROR(SUMIFS(TableHor[Facteur],TableHor[Horizon],[[#This Row],Horizon]),1)</f>
        <v>0</v>
      </c>
      <c r="M203" s="6">
        <f>IFERROR(ROUND(([[#This Row],[Probabilité (1-5)]]*[[#This Row],[Impact (1-5)]]*[[#This Row],[Poids Domaine (auto)]]*[[#This Row],[Facteur Horizon (auto)]]*coef_mode/25),4),0)</f>
        <v>0</v>
      </c>
      <c r="N203">
        <f>IF([[#This Row],[Score (%)]]&gt;=seuil_haut,"Haute",IF([[#This Row],[Score (%)]]&gt;=seuil_moyen,"Moyenne",IF([[#This Row],[Score (%)]]&gt;0,"Basse","")))</f>
        <v>0</v>
      </c>
    </row>
    <row r="204" spans="11:14">
      <c r="K20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4">
        <f>IFERROR(SUMIFS(TableHor[Facteur],TableHor[Horizon],[[#This Row],Horizon]),1)</f>
        <v>0</v>
      </c>
      <c r="M204" s="6">
        <f>IFERROR(ROUND(([[#This Row],[Probabilité (1-5)]]*[[#This Row],[Impact (1-5)]]*[[#This Row],[Poids Domaine (auto)]]*[[#This Row],[Facteur Horizon (auto)]]*coef_mode/25),4),0)</f>
        <v>0</v>
      </c>
      <c r="N204">
        <f>IF([[#This Row],[Score (%)]]&gt;=seuil_haut,"Haute",IF([[#This Row],[Score (%)]]&gt;=seuil_moyen,"Moyenne",IF([[#This Row],[Score (%)]]&gt;0,"Basse","")))</f>
        <v>0</v>
      </c>
    </row>
    <row r="205" spans="11:14">
      <c r="K20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5">
        <f>IFERROR(SUMIFS(TableHor[Facteur],TableHor[Horizon],[[#This Row],Horizon]),1)</f>
        <v>0</v>
      </c>
      <c r="M205" s="6">
        <f>IFERROR(ROUND(([[#This Row],[Probabilité (1-5)]]*[[#This Row],[Impact (1-5)]]*[[#This Row],[Poids Domaine (auto)]]*[[#This Row],[Facteur Horizon (auto)]]*coef_mode/25),4),0)</f>
        <v>0</v>
      </c>
      <c r="N205">
        <f>IF([[#This Row],[Score (%)]]&gt;=seuil_haut,"Haute",IF([[#This Row],[Score (%)]]&gt;=seuil_moyen,"Moyenne",IF([[#This Row],[Score (%)]]&gt;0,"Basse","")))</f>
        <v>0</v>
      </c>
    </row>
    <row r="206" spans="11:14">
      <c r="K20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6">
        <f>IFERROR(SUMIFS(TableHor[Facteur],TableHor[Horizon],[[#This Row],Horizon]),1)</f>
        <v>0</v>
      </c>
      <c r="M206" s="6">
        <f>IFERROR(ROUND(([[#This Row],[Probabilité (1-5)]]*[[#This Row],[Impact (1-5)]]*[[#This Row],[Poids Domaine (auto)]]*[[#This Row],[Facteur Horizon (auto)]]*coef_mode/25),4),0)</f>
        <v>0</v>
      </c>
      <c r="N206">
        <f>IF([[#This Row],[Score (%)]]&gt;=seuil_haut,"Haute",IF([[#This Row],[Score (%)]]&gt;=seuil_moyen,"Moyenne",IF([[#This Row],[Score (%)]]&gt;0,"Basse","")))</f>
        <v>0</v>
      </c>
    </row>
    <row r="207" spans="11:14">
      <c r="K20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7">
        <f>IFERROR(SUMIFS(TableHor[Facteur],TableHor[Horizon],[[#This Row],Horizon]),1)</f>
        <v>0</v>
      </c>
      <c r="M207" s="6">
        <f>IFERROR(ROUND(([[#This Row],[Probabilité (1-5)]]*[[#This Row],[Impact (1-5)]]*[[#This Row],[Poids Domaine (auto)]]*[[#This Row],[Facteur Horizon (auto)]]*coef_mode/25),4),0)</f>
        <v>0</v>
      </c>
      <c r="N207">
        <f>IF([[#This Row],[Score (%)]]&gt;=seuil_haut,"Haute",IF([[#This Row],[Score (%)]]&gt;=seuil_moyen,"Moyenne",IF([[#This Row],[Score (%)]]&gt;0,"Basse","")))</f>
        <v>0</v>
      </c>
    </row>
    <row r="208" spans="11:14">
      <c r="K20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8">
        <f>IFERROR(SUMIFS(TableHor[Facteur],TableHor[Horizon],[[#This Row],Horizon]),1)</f>
        <v>0</v>
      </c>
      <c r="M208" s="6">
        <f>IFERROR(ROUND(([[#This Row],[Probabilité (1-5)]]*[[#This Row],[Impact (1-5)]]*[[#This Row],[Poids Domaine (auto)]]*[[#This Row],[Facteur Horizon (auto)]]*coef_mode/25),4),0)</f>
        <v>0</v>
      </c>
      <c r="N208">
        <f>IF([[#This Row],[Score (%)]]&gt;=seuil_haut,"Haute",IF([[#This Row],[Score (%)]]&gt;=seuil_moyen,"Moyenne",IF([[#This Row],[Score (%)]]&gt;0,"Basse","")))</f>
        <v>0</v>
      </c>
    </row>
    <row r="209" spans="11:14">
      <c r="K20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09">
        <f>IFERROR(SUMIFS(TableHor[Facteur],TableHor[Horizon],[[#This Row],Horizon]),1)</f>
        <v>0</v>
      </c>
      <c r="M209" s="6">
        <f>IFERROR(ROUND(([[#This Row],[Probabilité (1-5)]]*[[#This Row],[Impact (1-5)]]*[[#This Row],[Poids Domaine (auto)]]*[[#This Row],[Facteur Horizon (auto)]]*coef_mode/25),4),0)</f>
        <v>0</v>
      </c>
      <c r="N209">
        <f>IF([[#This Row],[Score (%)]]&gt;=seuil_haut,"Haute",IF([[#This Row],[Score (%)]]&gt;=seuil_moyen,"Moyenne",IF([[#This Row],[Score (%)]]&gt;0,"Basse","")))</f>
        <v>0</v>
      </c>
    </row>
    <row r="210" spans="11:14">
      <c r="K21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0">
        <f>IFERROR(SUMIFS(TableHor[Facteur],TableHor[Horizon],[[#This Row],Horizon]),1)</f>
        <v>0</v>
      </c>
      <c r="M210" s="6">
        <f>IFERROR(ROUND(([[#This Row],[Probabilité (1-5)]]*[[#This Row],[Impact (1-5)]]*[[#This Row],[Poids Domaine (auto)]]*[[#This Row],[Facteur Horizon (auto)]]*coef_mode/25),4),0)</f>
        <v>0</v>
      </c>
      <c r="N210">
        <f>IF([[#This Row],[Score (%)]]&gt;=seuil_haut,"Haute",IF([[#This Row],[Score (%)]]&gt;=seuil_moyen,"Moyenne",IF([[#This Row],[Score (%)]]&gt;0,"Basse","")))</f>
        <v>0</v>
      </c>
    </row>
    <row r="211" spans="11:14">
      <c r="K21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1">
        <f>IFERROR(SUMIFS(TableHor[Facteur],TableHor[Horizon],[[#This Row],Horizon]),1)</f>
        <v>0</v>
      </c>
      <c r="M211" s="6">
        <f>IFERROR(ROUND(([[#This Row],[Probabilité (1-5)]]*[[#This Row],[Impact (1-5)]]*[[#This Row],[Poids Domaine (auto)]]*[[#This Row],[Facteur Horizon (auto)]]*coef_mode/25),4),0)</f>
        <v>0</v>
      </c>
      <c r="N211">
        <f>IF([[#This Row],[Score (%)]]&gt;=seuil_haut,"Haute",IF([[#This Row],[Score (%)]]&gt;=seuil_moyen,"Moyenne",IF([[#This Row],[Score (%)]]&gt;0,"Basse","")))</f>
        <v>0</v>
      </c>
    </row>
    <row r="212" spans="11:14">
      <c r="K21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2">
        <f>IFERROR(SUMIFS(TableHor[Facteur],TableHor[Horizon],[[#This Row],Horizon]),1)</f>
        <v>0</v>
      </c>
      <c r="M212" s="6">
        <f>IFERROR(ROUND(([[#This Row],[Probabilité (1-5)]]*[[#This Row],[Impact (1-5)]]*[[#This Row],[Poids Domaine (auto)]]*[[#This Row],[Facteur Horizon (auto)]]*coef_mode/25),4),0)</f>
        <v>0</v>
      </c>
      <c r="N212">
        <f>IF([[#This Row],[Score (%)]]&gt;=seuil_haut,"Haute",IF([[#This Row],[Score (%)]]&gt;=seuil_moyen,"Moyenne",IF([[#This Row],[Score (%)]]&gt;0,"Basse","")))</f>
        <v>0</v>
      </c>
    </row>
    <row r="213" spans="11:14">
      <c r="K21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3">
        <f>IFERROR(SUMIFS(TableHor[Facteur],TableHor[Horizon],[[#This Row],Horizon]),1)</f>
        <v>0</v>
      </c>
      <c r="M213" s="6">
        <f>IFERROR(ROUND(([[#This Row],[Probabilité (1-5)]]*[[#This Row],[Impact (1-5)]]*[[#This Row],[Poids Domaine (auto)]]*[[#This Row],[Facteur Horizon (auto)]]*coef_mode/25),4),0)</f>
        <v>0</v>
      </c>
      <c r="N213">
        <f>IF([[#This Row],[Score (%)]]&gt;=seuil_haut,"Haute",IF([[#This Row],[Score (%)]]&gt;=seuil_moyen,"Moyenne",IF([[#This Row],[Score (%)]]&gt;0,"Basse","")))</f>
        <v>0</v>
      </c>
    </row>
    <row r="214" spans="11:14">
      <c r="K21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4">
        <f>IFERROR(SUMIFS(TableHor[Facteur],TableHor[Horizon],[[#This Row],Horizon]),1)</f>
        <v>0</v>
      </c>
      <c r="M214" s="6">
        <f>IFERROR(ROUND(([[#This Row],[Probabilité (1-5)]]*[[#This Row],[Impact (1-5)]]*[[#This Row],[Poids Domaine (auto)]]*[[#This Row],[Facteur Horizon (auto)]]*coef_mode/25),4),0)</f>
        <v>0</v>
      </c>
      <c r="N214">
        <f>IF([[#This Row],[Score (%)]]&gt;=seuil_haut,"Haute",IF([[#This Row],[Score (%)]]&gt;=seuil_moyen,"Moyenne",IF([[#This Row],[Score (%)]]&gt;0,"Basse","")))</f>
        <v>0</v>
      </c>
    </row>
    <row r="215" spans="11:14">
      <c r="K21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5">
        <f>IFERROR(SUMIFS(TableHor[Facteur],TableHor[Horizon],[[#This Row],Horizon]),1)</f>
        <v>0</v>
      </c>
      <c r="M215" s="6">
        <f>IFERROR(ROUND(([[#This Row],[Probabilité (1-5)]]*[[#This Row],[Impact (1-5)]]*[[#This Row],[Poids Domaine (auto)]]*[[#This Row],[Facteur Horizon (auto)]]*coef_mode/25),4),0)</f>
        <v>0</v>
      </c>
      <c r="N215">
        <f>IF([[#This Row],[Score (%)]]&gt;=seuil_haut,"Haute",IF([[#This Row],[Score (%)]]&gt;=seuil_moyen,"Moyenne",IF([[#This Row],[Score (%)]]&gt;0,"Basse","")))</f>
        <v>0</v>
      </c>
    </row>
    <row r="216" spans="11:14">
      <c r="K21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6">
        <f>IFERROR(SUMIFS(TableHor[Facteur],TableHor[Horizon],[[#This Row],Horizon]),1)</f>
        <v>0</v>
      </c>
      <c r="M216" s="6">
        <f>IFERROR(ROUND(([[#This Row],[Probabilité (1-5)]]*[[#This Row],[Impact (1-5)]]*[[#This Row],[Poids Domaine (auto)]]*[[#This Row],[Facteur Horizon (auto)]]*coef_mode/25),4),0)</f>
        <v>0</v>
      </c>
      <c r="N216">
        <f>IF([[#This Row],[Score (%)]]&gt;=seuil_haut,"Haute",IF([[#This Row],[Score (%)]]&gt;=seuil_moyen,"Moyenne",IF([[#This Row],[Score (%)]]&gt;0,"Basse","")))</f>
        <v>0</v>
      </c>
    </row>
    <row r="217" spans="11:14">
      <c r="K21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7">
        <f>IFERROR(SUMIFS(TableHor[Facteur],TableHor[Horizon],[[#This Row],Horizon]),1)</f>
        <v>0</v>
      </c>
      <c r="M217" s="6">
        <f>IFERROR(ROUND(([[#This Row],[Probabilité (1-5)]]*[[#This Row],[Impact (1-5)]]*[[#This Row],[Poids Domaine (auto)]]*[[#This Row],[Facteur Horizon (auto)]]*coef_mode/25),4),0)</f>
        <v>0</v>
      </c>
      <c r="N217">
        <f>IF([[#This Row],[Score (%)]]&gt;=seuil_haut,"Haute",IF([[#This Row],[Score (%)]]&gt;=seuil_moyen,"Moyenne",IF([[#This Row],[Score (%)]]&gt;0,"Basse","")))</f>
        <v>0</v>
      </c>
    </row>
    <row r="218" spans="11:14">
      <c r="K21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8">
        <f>IFERROR(SUMIFS(TableHor[Facteur],TableHor[Horizon],[[#This Row],Horizon]),1)</f>
        <v>0</v>
      </c>
      <c r="M218" s="6">
        <f>IFERROR(ROUND(([[#This Row],[Probabilité (1-5)]]*[[#This Row],[Impact (1-5)]]*[[#This Row],[Poids Domaine (auto)]]*[[#This Row],[Facteur Horizon (auto)]]*coef_mode/25),4),0)</f>
        <v>0</v>
      </c>
      <c r="N218">
        <f>IF([[#This Row],[Score (%)]]&gt;=seuil_haut,"Haute",IF([[#This Row],[Score (%)]]&gt;=seuil_moyen,"Moyenne",IF([[#This Row],[Score (%)]]&gt;0,"Basse","")))</f>
        <v>0</v>
      </c>
    </row>
    <row r="219" spans="11:14">
      <c r="K21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19">
        <f>IFERROR(SUMIFS(TableHor[Facteur],TableHor[Horizon],[[#This Row],Horizon]),1)</f>
        <v>0</v>
      </c>
      <c r="M219" s="6">
        <f>IFERROR(ROUND(([[#This Row],[Probabilité (1-5)]]*[[#This Row],[Impact (1-5)]]*[[#This Row],[Poids Domaine (auto)]]*[[#This Row],[Facteur Horizon (auto)]]*coef_mode/25),4),0)</f>
        <v>0</v>
      </c>
      <c r="N219">
        <f>IF([[#This Row],[Score (%)]]&gt;=seuil_haut,"Haute",IF([[#This Row],[Score (%)]]&gt;=seuil_moyen,"Moyenne",IF([[#This Row],[Score (%)]]&gt;0,"Basse","")))</f>
        <v>0</v>
      </c>
    </row>
    <row r="220" spans="11:14">
      <c r="K22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0">
        <f>IFERROR(SUMIFS(TableHor[Facteur],TableHor[Horizon],[[#This Row],Horizon]),1)</f>
        <v>0</v>
      </c>
      <c r="M220" s="6">
        <f>IFERROR(ROUND(([[#This Row],[Probabilité (1-5)]]*[[#This Row],[Impact (1-5)]]*[[#This Row],[Poids Domaine (auto)]]*[[#This Row],[Facteur Horizon (auto)]]*coef_mode/25),4),0)</f>
        <v>0</v>
      </c>
      <c r="N220">
        <f>IF([[#This Row],[Score (%)]]&gt;=seuil_haut,"Haute",IF([[#This Row],[Score (%)]]&gt;=seuil_moyen,"Moyenne",IF([[#This Row],[Score (%)]]&gt;0,"Basse","")))</f>
        <v>0</v>
      </c>
    </row>
    <row r="221" spans="11:14">
      <c r="K22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1">
        <f>IFERROR(SUMIFS(TableHor[Facteur],TableHor[Horizon],[[#This Row],Horizon]),1)</f>
        <v>0</v>
      </c>
      <c r="M221" s="6">
        <f>IFERROR(ROUND(([[#This Row],[Probabilité (1-5)]]*[[#This Row],[Impact (1-5)]]*[[#This Row],[Poids Domaine (auto)]]*[[#This Row],[Facteur Horizon (auto)]]*coef_mode/25),4),0)</f>
        <v>0</v>
      </c>
      <c r="N221">
        <f>IF([[#This Row],[Score (%)]]&gt;=seuil_haut,"Haute",IF([[#This Row],[Score (%)]]&gt;=seuil_moyen,"Moyenne",IF([[#This Row],[Score (%)]]&gt;0,"Basse","")))</f>
        <v>0</v>
      </c>
    </row>
    <row r="222" spans="11:14">
      <c r="K22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2">
        <f>IFERROR(SUMIFS(TableHor[Facteur],TableHor[Horizon],[[#This Row],Horizon]),1)</f>
        <v>0</v>
      </c>
      <c r="M222" s="6">
        <f>IFERROR(ROUND(([[#This Row],[Probabilité (1-5)]]*[[#This Row],[Impact (1-5)]]*[[#This Row],[Poids Domaine (auto)]]*[[#This Row],[Facteur Horizon (auto)]]*coef_mode/25),4),0)</f>
        <v>0</v>
      </c>
      <c r="N222">
        <f>IF([[#This Row],[Score (%)]]&gt;=seuil_haut,"Haute",IF([[#This Row],[Score (%)]]&gt;=seuil_moyen,"Moyenne",IF([[#This Row],[Score (%)]]&gt;0,"Basse","")))</f>
        <v>0</v>
      </c>
    </row>
    <row r="223" spans="11:14">
      <c r="K22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3">
        <f>IFERROR(SUMIFS(TableHor[Facteur],TableHor[Horizon],[[#This Row],Horizon]),1)</f>
        <v>0</v>
      </c>
      <c r="M223" s="6">
        <f>IFERROR(ROUND(([[#This Row],[Probabilité (1-5)]]*[[#This Row],[Impact (1-5)]]*[[#This Row],[Poids Domaine (auto)]]*[[#This Row],[Facteur Horizon (auto)]]*coef_mode/25),4),0)</f>
        <v>0</v>
      </c>
      <c r="N223">
        <f>IF([[#This Row],[Score (%)]]&gt;=seuil_haut,"Haute",IF([[#This Row],[Score (%)]]&gt;=seuil_moyen,"Moyenne",IF([[#This Row],[Score (%)]]&gt;0,"Basse","")))</f>
        <v>0</v>
      </c>
    </row>
    <row r="224" spans="11:14">
      <c r="K22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4">
        <f>IFERROR(SUMIFS(TableHor[Facteur],TableHor[Horizon],[[#This Row],Horizon]),1)</f>
        <v>0</v>
      </c>
      <c r="M224" s="6">
        <f>IFERROR(ROUND(([[#This Row],[Probabilité (1-5)]]*[[#This Row],[Impact (1-5)]]*[[#This Row],[Poids Domaine (auto)]]*[[#This Row],[Facteur Horizon (auto)]]*coef_mode/25),4),0)</f>
        <v>0</v>
      </c>
      <c r="N224">
        <f>IF([[#This Row],[Score (%)]]&gt;=seuil_haut,"Haute",IF([[#This Row],[Score (%)]]&gt;=seuil_moyen,"Moyenne",IF([[#This Row],[Score (%)]]&gt;0,"Basse","")))</f>
        <v>0</v>
      </c>
    </row>
    <row r="225" spans="11:14">
      <c r="K22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5">
        <f>IFERROR(SUMIFS(TableHor[Facteur],TableHor[Horizon],[[#This Row],Horizon]),1)</f>
        <v>0</v>
      </c>
      <c r="M225" s="6">
        <f>IFERROR(ROUND(([[#This Row],[Probabilité (1-5)]]*[[#This Row],[Impact (1-5)]]*[[#This Row],[Poids Domaine (auto)]]*[[#This Row],[Facteur Horizon (auto)]]*coef_mode/25),4),0)</f>
        <v>0</v>
      </c>
      <c r="N225">
        <f>IF([[#This Row],[Score (%)]]&gt;=seuil_haut,"Haute",IF([[#This Row],[Score (%)]]&gt;=seuil_moyen,"Moyenne",IF([[#This Row],[Score (%)]]&gt;0,"Basse","")))</f>
        <v>0</v>
      </c>
    </row>
    <row r="226" spans="11:14">
      <c r="K22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6">
        <f>IFERROR(SUMIFS(TableHor[Facteur],TableHor[Horizon],[[#This Row],Horizon]),1)</f>
        <v>0</v>
      </c>
      <c r="M226" s="6">
        <f>IFERROR(ROUND(([[#This Row],[Probabilité (1-5)]]*[[#This Row],[Impact (1-5)]]*[[#This Row],[Poids Domaine (auto)]]*[[#This Row],[Facteur Horizon (auto)]]*coef_mode/25),4),0)</f>
        <v>0</v>
      </c>
      <c r="N226">
        <f>IF([[#This Row],[Score (%)]]&gt;=seuil_haut,"Haute",IF([[#This Row],[Score (%)]]&gt;=seuil_moyen,"Moyenne",IF([[#This Row],[Score (%)]]&gt;0,"Basse","")))</f>
        <v>0</v>
      </c>
    </row>
    <row r="227" spans="11:14">
      <c r="K22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7">
        <f>IFERROR(SUMIFS(TableHor[Facteur],TableHor[Horizon],[[#This Row],Horizon]),1)</f>
        <v>0</v>
      </c>
      <c r="M227" s="6">
        <f>IFERROR(ROUND(([[#This Row],[Probabilité (1-5)]]*[[#This Row],[Impact (1-5)]]*[[#This Row],[Poids Domaine (auto)]]*[[#This Row],[Facteur Horizon (auto)]]*coef_mode/25),4),0)</f>
        <v>0</v>
      </c>
      <c r="N227">
        <f>IF([[#This Row],[Score (%)]]&gt;=seuil_haut,"Haute",IF([[#This Row],[Score (%)]]&gt;=seuil_moyen,"Moyenne",IF([[#This Row],[Score (%)]]&gt;0,"Basse","")))</f>
        <v>0</v>
      </c>
    </row>
    <row r="228" spans="11:14">
      <c r="K22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8">
        <f>IFERROR(SUMIFS(TableHor[Facteur],TableHor[Horizon],[[#This Row],Horizon]),1)</f>
        <v>0</v>
      </c>
      <c r="M228" s="6">
        <f>IFERROR(ROUND(([[#This Row],[Probabilité (1-5)]]*[[#This Row],[Impact (1-5)]]*[[#This Row],[Poids Domaine (auto)]]*[[#This Row],[Facteur Horizon (auto)]]*coef_mode/25),4),0)</f>
        <v>0</v>
      </c>
      <c r="N228">
        <f>IF([[#This Row],[Score (%)]]&gt;=seuil_haut,"Haute",IF([[#This Row],[Score (%)]]&gt;=seuil_moyen,"Moyenne",IF([[#This Row],[Score (%)]]&gt;0,"Basse","")))</f>
        <v>0</v>
      </c>
    </row>
    <row r="229" spans="11:14">
      <c r="K22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29">
        <f>IFERROR(SUMIFS(TableHor[Facteur],TableHor[Horizon],[[#This Row],Horizon]),1)</f>
        <v>0</v>
      </c>
      <c r="M229" s="6">
        <f>IFERROR(ROUND(([[#This Row],[Probabilité (1-5)]]*[[#This Row],[Impact (1-5)]]*[[#This Row],[Poids Domaine (auto)]]*[[#This Row],[Facteur Horizon (auto)]]*coef_mode/25),4),0)</f>
        <v>0</v>
      </c>
      <c r="N229">
        <f>IF([[#This Row],[Score (%)]]&gt;=seuil_haut,"Haute",IF([[#This Row],[Score (%)]]&gt;=seuil_moyen,"Moyenne",IF([[#This Row],[Score (%)]]&gt;0,"Basse","")))</f>
        <v>0</v>
      </c>
    </row>
    <row r="230" spans="11:14">
      <c r="K23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0">
        <f>IFERROR(SUMIFS(TableHor[Facteur],TableHor[Horizon],[[#This Row],Horizon]),1)</f>
        <v>0</v>
      </c>
      <c r="M230" s="6">
        <f>IFERROR(ROUND(([[#This Row],[Probabilité (1-5)]]*[[#This Row],[Impact (1-5)]]*[[#This Row],[Poids Domaine (auto)]]*[[#This Row],[Facteur Horizon (auto)]]*coef_mode/25),4),0)</f>
        <v>0</v>
      </c>
      <c r="N230">
        <f>IF([[#This Row],[Score (%)]]&gt;=seuil_haut,"Haute",IF([[#This Row],[Score (%)]]&gt;=seuil_moyen,"Moyenne",IF([[#This Row],[Score (%)]]&gt;0,"Basse","")))</f>
        <v>0</v>
      </c>
    </row>
    <row r="231" spans="11:14">
      <c r="K23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1">
        <f>IFERROR(SUMIFS(TableHor[Facteur],TableHor[Horizon],[[#This Row],Horizon]),1)</f>
        <v>0</v>
      </c>
      <c r="M231" s="6">
        <f>IFERROR(ROUND(([[#This Row],[Probabilité (1-5)]]*[[#This Row],[Impact (1-5)]]*[[#This Row],[Poids Domaine (auto)]]*[[#This Row],[Facteur Horizon (auto)]]*coef_mode/25),4),0)</f>
        <v>0</v>
      </c>
      <c r="N231">
        <f>IF([[#This Row],[Score (%)]]&gt;=seuil_haut,"Haute",IF([[#This Row],[Score (%)]]&gt;=seuil_moyen,"Moyenne",IF([[#This Row],[Score (%)]]&gt;0,"Basse","")))</f>
        <v>0</v>
      </c>
    </row>
    <row r="232" spans="11:14">
      <c r="K23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2">
        <f>IFERROR(SUMIFS(TableHor[Facteur],TableHor[Horizon],[[#This Row],Horizon]),1)</f>
        <v>0</v>
      </c>
      <c r="M232" s="6">
        <f>IFERROR(ROUND(([[#This Row],[Probabilité (1-5)]]*[[#This Row],[Impact (1-5)]]*[[#This Row],[Poids Domaine (auto)]]*[[#This Row],[Facteur Horizon (auto)]]*coef_mode/25),4),0)</f>
        <v>0</v>
      </c>
      <c r="N232">
        <f>IF([[#This Row],[Score (%)]]&gt;=seuil_haut,"Haute",IF([[#This Row],[Score (%)]]&gt;=seuil_moyen,"Moyenne",IF([[#This Row],[Score (%)]]&gt;0,"Basse","")))</f>
        <v>0</v>
      </c>
    </row>
    <row r="233" spans="11:14">
      <c r="K23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3">
        <f>IFERROR(SUMIFS(TableHor[Facteur],TableHor[Horizon],[[#This Row],Horizon]),1)</f>
        <v>0</v>
      </c>
      <c r="M233" s="6">
        <f>IFERROR(ROUND(([[#This Row],[Probabilité (1-5)]]*[[#This Row],[Impact (1-5)]]*[[#This Row],[Poids Domaine (auto)]]*[[#This Row],[Facteur Horizon (auto)]]*coef_mode/25),4),0)</f>
        <v>0</v>
      </c>
      <c r="N233">
        <f>IF([[#This Row],[Score (%)]]&gt;=seuil_haut,"Haute",IF([[#This Row],[Score (%)]]&gt;=seuil_moyen,"Moyenne",IF([[#This Row],[Score (%)]]&gt;0,"Basse","")))</f>
        <v>0</v>
      </c>
    </row>
    <row r="234" spans="11:14">
      <c r="K23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4">
        <f>IFERROR(SUMIFS(TableHor[Facteur],TableHor[Horizon],[[#This Row],Horizon]),1)</f>
        <v>0</v>
      </c>
      <c r="M234" s="6">
        <f>IFERROR(ROUND(([[#This Row],[Probabilité (1-5)]]*[[#This Row],[Impact (1-5)]]*[[#This Row],[Poids Domaine (auto)]]*[[#This Row],[Facteur Horizon (auto)]]*coef_mode/25),4),0)</f>
        <v>0</v>
      </c>
      <c r="N234">
        <f>IF([[#This Row],[Score (%)]]&gt;=seuil_haut,"Haute",IF([[#This Row],[Score (%)]]&gt;=seuil_moyen,"Moyenne",IF([[#This Row],[Score (%)]]&gt;0,"Basse","")))</f>
        <v>0</v>
      </c>
    </row>
    <row r="235" spans="11:14">
      <c r="K23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5">
        <f>IFERROR(SUMIFS(TableHor[Facteur],TableHor[Horizon],[[#This Row],Horizon]),1)</f>
        <v>0</v>
      </c>
      <c r="M235" s="6">
        <f>IFERROR(ROUND(([[#This Row],[Probabilité (1-5)]]*[[#This Row],[Impact (1-5)]]*[[#This Row],[Poids Domaine (auto)]]*[[#This Row],[Facteur Horizon (auto)]]*coef_mode/25),4),0)</f>
        <v>0</v>
      </c>
      <c r="N235">
        <f>IF([[#This Row],[Score (%)]]&gt;=seuil_haut,"Haute",IF([[#This Row],[Score (%)]]&gt;=seuil_moyen,"Moyenne",IF([[#This Row],[Score (%)]]&gt;0,"Basse","")))</f>
        <v>0</v>
      </c>
    </row>
    <row r="236" spans="11:14">
      <c r="K23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6">
        <f>IFERROR(SUMIFS(TableHor[Facteur],TableHor[Horizon],[[#This Row],Horizon]),1)</f>
        <v>0</v>
      </c>
      <c r="M236" s="6">
        <f>IFERROR(ROUND(([[#This Row],[Probabilité (1-5)]]*[[#This Row],[Impact (1-5)]]*[[#This Row],[Poids Domaine (auto)]]*[[#This Row],[Facteur Horizon (auto)]]*coef_mode/25),4),0)</f>
        <v>0</v>
      </c>
      <c r="N236">
        <f>IF([[#This Row],[Score (%)]]&gt;=seuil_haut,"Haute",IF([[#This Row],[Score (%)]]&gt;=seuil_moyen,"Moyenne",IF([[#This Row],[Score (%)]]&gt;0,"Basse","")))</f>
        <v>0</v>
      </c>
    </row>
    <row r="237" spans="11:14">
      <c r="K23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7">
        <f>IFERROR(SUMIFS(TableHor[Facteur],TableHor[Horizon],[[#This Row],Horizon]),1)</f>
        <v>0</v>
      </c>
      <c r="M237" s="6">
        <f>IFERROR(ROUND(([[#This Row],[Probabilité (1-5)]]*[[#This Row],[Impact (1-5)]]*[[#This Row],[Poids Domaine (auto)]]*[[#This Row],[Facteur Horizon (auto)]]*coef_mode/25),4),0)</f>
        <v>0</v>
      </c>
      <c r="N237">
        <f>IF([[#This Row],[Score (%)]]&gt;=seuil_haut,"Haute",IF([[#This Row],[Score (%)]]&gt;=seuil_moyen,"Moyenne",IF([[#This Row],[Score (%)]]&gt;0,"Basse","")))</f>
        <v>0</v>
      </c>
    </row>
    <row r="238" spans="11:14">
      <c r="K23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8">
        <f>IFERROR(SUMIFS(TableHor[Facteur],TableHor[Horizon],[[#This Row],Horizon]),1)</f>
        <v>0</v>
      </c>
      <c r="M238" s="6">
        <f>IFERROR(ROUND(([[#This Row],[Probabilité (1-5)]]*[[#This Row],[Impact (1-5)]]*[[#This Row],[Poids Domaine (auto)]]*[[#This Row],[Facteur Horizon (auto)]]*coef_mode/25),4),0)</f>
        <v>0</v>
      </c>
      <c r="N238">
        <f>IF([[#This Row],[Score (%)]]&gt;=seuil_haut,"Haute",IF([[#This Row],[Score (%)]]&gt;=seuil_moyen,"Moyenne",IF([[#This Row],[Score (%)]]&gt;0,"Basse","")))</f>
        <v>0</v>
      </c>
    </row>
    <row r="239" spans="11:14">
      <c r="K23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39">
        <f>IFERROR(SUMIFS(TableHor[Facteur],TableHor[Horizon],[[#This Row],Horizon]),1)</f>
        <v>0</v>
      </c>
      <c r="M239" s="6">
        <f>IFERROR(ROUND(([[#This Row],[Probabilité (1-5)]]*[[#This Row],[Impact (1-5)]]*[[#This Row],[Poids Domaine (auto)]]*[[#This Row],[Facteur Horizon (auto)]]*coef_mode/25),4),0)</f>
        <v>0</v>
      </c>
      <c r="N239">
        <f>IF([[#This Row],[Score (%)]]&gt;=seuil_haut,"Haute",IF([[#This Row],[Score (%)]]&gt;=seuil_moyen,"Moyenne",IF([[#This Row],[Score (%)]]&gt;0,"Basse","")))</f>
        <v>0</v>
      </c>
    </row>
    <row r="240" spans="11:14">
      <c r="K24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0">
        <f>IFERROR(SUMIFS(TableHor[Facteur],TableHor[Horizon],[[#This Row],Horizon]),1)</f>
        <v>0</v>
      </c>
      <c r="M240" s="6">
        <f>IFERROR(ROUND(([[#This Row],[Probabilité (1-5)]]*[[#This Row],[Impact (1-5)]]*[[#This Row],[Poids Domaine (auto)]]*[[#This Row],[Facteur Horizon (auto)]]*coef_mode/25),4),0)</f>
        <v>0</v>
      </c>
      <c r="N240">
        <f>IF([[#This Row],[Score (%)]]&gt;=seuil_haut,"Haute",IF([[#This Row],[Score (%)]]&gt;=seuil_moyen,"Moyenne",IF([[#This Row],[Score (%)]]&gt;0,"Basse","")))</f>
        <v>0</v>
      </c>
    </row>
    <row r="241" spans="11:14">
      <c r="K24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1">
        <f>IFERROR(SUMIFS(TableHor[Facteur],TableHor[Horizon],[[#This Row],Horizon]),1)</f>
        <v>0</v>
      </c>
      <c r="M241" s="6">
        <f>IFERROR(ROUND(([[#This Row],[Probabilité (1-5)]]*[[#This Row],[Impact (1-5)]]*[[#This Row],[Poids Domaine (auto)]]*[[#This Row],[Facteur Horizon (auto)]]*coef_mode/25),4),0)</f>
        <v>0</v>
      </c>
      <c r="N241">
        <f>IF([[#This Row],[Score (%)]]&gt;=seuil_haut,"Haute",IF([[#This Row],[Score (%)]]&gt;=seuil_moyen,"Moyenne",IF([[#This Row],[Score (%)]]&gt;0,"Basse","")))</f>
        <v>0</v>
      </c>
    </row>
    <row r="242" spans="11:14">
      <c r="K24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2">
        <f>IFERROR(SUMIFS(TableHor[Facteur],TableHor[Horizon],[[#This Row],Horizon]),1)</f>
        <v>0</v>
      </c>
      <c r="M242" s="6">
        <f>IFERROR(ROUND(([[#This Row],[Probabilité (1-5)]]*[[#This Row],[Impact (1-5)]]*[[#This Row],[Poids Domaine (auto)]]*[[#This Row],[Facteur Horizon (auto)]]*coef_mode/25),4),0)</f>
        <v>0</v>
      </c>
      <c r="N242">
        <f>IF([[#This Row],[Score (%)]]&gt;=seuil_haut,"Haute",IF([[#This Row],[Score (%)]]&gt;=seuil_moyen,"Moyenne",IF([[#This Row],[Score (%)]]&gt;0,"Basse","")))</f>
        <v>0</v>
      </c>
    </row>
    <row r="243" spans="11:14">
      <c r="K24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3">
        <f>IFERROR(SUMIFS(TableHor[Facteur],TableHor[Horizon],[[#This Row],Horizon]),1)</f>
        <v>0</v>
      </c>
      <c r="M243" s="6">
        <f>IFERROR(ROUND(([[#This Row],[Probabilité (1-5)]]*[[#This Row],[Impact (1-5)]]*[[#This Row],[Poids Domaine (auto)]]*[[#This Row],[Facteur Horizon (auto)]]*coef_mode/25),4),0)</f>
        <v>0</v>
      </c>
      <c r="N243">
        <f>IF([[#This Row],[Score (%)]]&gt;=seuil_haut,"Haute",IF([[#This Row],[Score (%)]]&gt;=seuil_moyen,"Moyenne",IF([[#This Row],[Score (%)]]&gt;0,"Basse","")))</f>
        <v>0</v>
      </c>
    </row>
    <row r="244" spans="11:14">
      <c r="K24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4">
        <f>IFERROR(SUMIFS(TableHor[Facteur],TableHor[Horizon],[[#This Row],Horizon]),1)</f>
        <v>0</v>
      </c>
      <c r="M244" s="6">
        <f>IFERROR(ROUND(([[#This Row],[Probabilité (1-5)]]*[[#This Row],[Impact (1-5)]]*[[#This Row],[Poids Domaine (auto)]]*[[#This Row],[Facteur Horizon (auto)]]*coef_mode/25),4),0)</f>
        <v>0</v>
      </c>
      <c r="N244">
        <f>IF([[#This Row],[Score (%)]]&gt;=seuil_haut,"Haute",IF([[#This Row],[Score (%)]]&gt;=seuil_moyen,"Moyenne",IF([[#This Row],[Score (%)]]&gt;0,"Basse","")))</f>
        <v>0</v>
      </c>
    </row>
    <row r="245" spans="11:14">
      <c r="K24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5">
        <f>IFERROR(SUMIFS(TableHor[Facteur],TableHor[Horizon],[[#This Row],Horizon]),1)</f>
        <v>0</v>
      </c>
      <c r="M245" s="6">
        <f>IFERROR(ROUND(([[#This Row],[Probabilité (1-5)]]*[[#This Row],[Impact (1-5)]]*[[#This Row],[Poids Domaine (auto)]]*[[#This Row],[Facteur Horizon (auto)]]*coef_mode/25),4),0)</f>
        <v>0</v>
      </c>
      <c r="N245">
        <f>IF([[#This Row],[Score (%)]]&gt;=seuil_haut,"Haute",IF([[#This Row],[Score (%)]]&gt;=seuil_moyen,"Moyenne",IF([[#This Row],[Score (%)]]&gt;0,"Basse","")))</f>
        <v>0</v>
      </c>
    </row>
    <row r="246" spans="11:14">
      <c r="K24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6">
        <f>IFERROR(SUMIFS(TableHor[Facteur],TableHor[Horizon],[[#This Row],Horizon]),1)</f>
        <v>0</v>
      </c>
      <c r="M246" s="6">
        <f>IFERROR(ROUND(([[#This Row],[Probabilité (1-5)]]*[[#This Row],[Impact (1-5)]]*[[#This Row],[Poids Domaine (auto)]]*[[#This Row],[Facteur Horizon (auto)]]*coef_mode/25),4),0)</f>
        <v>0</v>
      </c>
      <c r="N246">
        <f>IF([[#This Row],[Score (%)]]&gt;=seuil_haut,"Haute",IF([[#This Row],[Score (%)]]&gt;=seuil_moyen,"Moyenne",IF([[#This Row],[Score (%)]]&gt;0,"Basse","")))</f>
        <v>0</v>
      </c>
    </row>
    <row r="247" spans="11:14">
      <c r="K24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7">
        <f>IFERROR(SUMIFS(TableHor[Facteur],TableHor[Horizon],[[#This Row],Horizon]),1)</f>
        <v>0</v>
      </c>
      <c r="M247" s="6">
        <f>IFERROR(ROUND(([[#This Row],[Probabilité (1-5)]]*[[#This Row],[Impact (1-5)]]*[[#This Row],[Poids Domaine (auto)]]*[[#This Row],[Facteur Horizon (auto)]]*coef_mode/25),4),0)</f>
        <v>0</v>
      </c>
      <c r="N247">
        <f>IF([[#This Row],[Score (%)]]&gt;=seuil_haut,"Haute",IF([[#This Row],[Score (%)]]&gt;=seuil_moyen,"Moyenne",IF([[#This Row],[Score (%)]]&gt;0,"Basse","")))</f>
        <v>0</v>
      </c>
    </row>
    <row r="248" spans="11:14">
      <c r="K24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8">
        <f>IFERROR(SUMIFS(TableHor[Facteur],TableHor[Horizon],[[#This Row],Horizon]),1)</f>
        <v>0</v>
      </c>
      <c r="M248" s="6">
        <f>IFERROR(ROUND(([[#This Row],[Probabilité (1-5)]]*[[#This Row],[Impact (1-5)]]*[[#This Row],[Poids Domaine (auto)]]*[[#This Row],[Facteur Horizon (auto)]]*coef_mode/25),4),0)</f>
        <v>0</v>
      </c>
      <c r="N248">
        <f>IF([[#This Row],[Score (%)]]&gt;=seuil_haut,"Haute",IF([[#This Row],[Score (%)]]&gt;=seuil_moyen,"Moyenne",IF([[#This Row],[Score (%)]]&gt;0,"Basse","")))</f>
        <v>0</v>
      </c>
    </row>
    <row r="249" spans="11:14">
      <c r="K24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49">
        <f>IFERROR(SUMIFS(TableHor[Facteur],TableHor[Horizon],[[#This Row],Horizon]),1)</f>
        <v>0</v>
      </c>
      <c r="M249" s="6">
        <f>IFERROR(ROUND(([[#This Row],[Probabilité (1-5)]]*[[#This Row],[Impact (1-5)]]*[[#This Row],[Poids Domaine (auto)]]*[[#This Row],[Facteur Horizon (auto)]]*coef_mode/25),4),0)</f>
        <v>0</v>
      </c>
      <c r="N249">
        <f>IF([[#This Row],[Score (%)]]&gt;=seuil_haut,"Haute",IF([[#This Row],[Score (%)]]&gt;=seuil_moyen,"Moyenne",IF([[#This Row],[Score (%)]]&gt;0,"Basse","")))</f>
        <v>0</v>
      </c>
    </row>
    <row r="250" spans="11:14">
      <c r="K25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0">
        <f>IFERROR(SUMIFS(TableHor[Facteur],TableHor[Horizon],[[#This Row],Horizon]),1)</f>
        <v>0</v>
      </c>
      <c r="M250" s="6">
        <f>IFERROR(ROUND(([[#This Row],[Probabilité (1-5)]]*[[#This Row],[Impact (1-5)]]*[[#This Row],[Poids Domaine (auto)]]*[[#This Row],[Facteur Horizon (auto)]]*coef_mode/25),4),0)</f>
        <v>0</v>
      </c>
      <c r="N250">
        <f>IF([[#This Row],[Score (%)]]&gt;=seuil_haut,"Haute",IF([[#This Row],[Score (%)]]&gt;=seuil_moyen,"Moyenne",IF([[#This Row],[Score (%)]]&gt;0,"Basse","")))</f>
        <v>0</v>
      </c>
    </row>
    <row r="251" spans="11:14">
      <c r="K25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1">
        <f>IFERROR(SUMIFS(TableHor[Facteur],TableHor[Horizon],[[#This Row],Horizon]),1)</f>
        <v>0</v>
      </c>
      <c r="M251" s="6">
        <f>IFERROR(ROUND(([[#This Row],[Probabilité (1-5)]]*[[#This Row],[Impact (1-5)]]*[[#This Row],[Poids Domaine (auto)]]*[[#This Row],[Facteur Horizon (auto)]]*coef_mode/25),4),0)</f>
        <v>0</v>
      </c>
      <c r="N251">
        <f>IF([[#This Row],[Score (%)]]&gt;=seuil_haut,"Haute",IF([[#This Row],[Score (%)]]&gt;=seuil_moyen,"Moyenne",IF([[#This Row],[Score (%)]]&gt;0,"Basse","")))</f>
        <v>0</v>
      </c>
    </row>
    <row r="252" spans="11:14">
      <c r="K25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2">
        <f>IFERROR(SUMIFS(TableHor[Facteur],TableHor[Horizon],[[#This Row],Horizon]),1)</f>
        <v>0</v>
      </c>
      <c r="M252" s="6">
        <f>IFERROR(ROUND(([[#This Row],[Probabilité (1-5)]]*[[#This Row],[Impact (1-5)]]*[[#This Row],[Poids Domaine (auto)]]*[[#This Row],[Facteur Horizon (auto)]]*coef_mode/25),4),0)</f>
        <v>0</v>
      </c>
      <c r="N252">
        <f>IF([[#This Row],[Score (%)]]&gt;=seuil_haut,"Haute",IF([[#This Row],[Score (%)]]&gt;=seuil_moyen,"Moyenne",IF([[#This Row],[Score (%)]]&gt;0,"Basse","")))</f>
        <v>0</v>
      </c>
    </row>
    <row r="253" spans="11:14">
      <c r="K25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3">
        <f>IFERROR(SUMIFS(TableHor[Facteur],TableHor[Horizon],[[#This Row],Horizon]),1)</f>
        <v>0</v>
      </c>
      <c r="M253" s="6">
        <f>IFERROR(ROUND(([[#This Row],[Probabilité (1-5)]]*[[#This Row],[Impact (1-5)]]*[[#This Row],[Poids Domaine (auto)]]*[[#This Row],[Facteur Horizon (auto)]]*coef_mode/25),4),0)</f>
        <v>0</v>
      </c>
      <c r="N253">
        <f>IF([[#This Row],[Score (%)]]&gt;=seuil_haut,"Haute",IF([[#This Row],[Score (%)]]&gt;=seuil_moyen,"Moyenne",IF([[#This Row],[Score (%)]]&gt;0,"Basse","")))</f>
        <v>0</v>
      </c>
    </row>
    <row r="254" spans="11:14">
      <c r="K25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4">
        <f>IFERROR(SUMIFS(TableHor[Facteur],TableHor[Horizon],[[#This Row],Horizon]),1)</f>
        <v>0</v>
      </c>
      <c r="M254" s="6">
        <f>IFERROR(ROUND(([[#This Row],[Probabilité (1-5)]]*[[#This Row],[Impact (1-5)]]*[[#This Row],[Poids Domaine (auto)]]*[[#This Row],[Facteur Horizon (auto)]]*coef_mode/25),4),0)</f>
        <v>0</v>
      </c>
      <c r="N254">
        <f>IF([[#This Row],[Score (%)]]&gt;=seuil_haut,"Haute",IF([[#This Row],[Score (%)]]&gt;=seuil_moyen,"Moyenne",IF([[#This Row],[Score (%)]]&gt;0,"Basse","")))</f>
        <v>0</v>
      </c>
    </row>
    <row r="255" spans="11:14">
      <c r="K25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5">
        <f>IFERROR(SUMIFS(TableHor[Facteur],TableHor[Horizon],[[#This Row],Horizon]),1)</f>
        <v>0</v>
      </c>
      <c r="M255" s="6">
        <f>IFERROR(ROUND(([[#This Row],[Probabilité (1-5)]]*[[#This Row],[Impact (1-5)]]*[[#This Row],[Poids Domaine (auto)]]*[[#This Row],[Facteur Horizon (auto)]]*coef_mode/25),4),0)</f>
        <v>0</v>
      </c>
      <c r="N255">
        <f>IF([[#This Row],[Score (%)]]&gt;=seuil_haut,"Haute",IF([[#This Row],[Score (%)]]&gt;=seuil_moyen,"Moyenne",IF([[#This Row],[Score (%)]]&gt;0,"Basse","")))</f>
        <v>0</v>
      </c>
    </row>
    <row r="256" spans="11:14">
      <c r="K25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6">
        <f>IFERROR(SUMIFS(TableHor[Facteur],TableHor[Horizon],[[#This Row],Horizon]),1)</f>
        <v>0</v>
      </c>
      <c r="M256" s="6">
        <f>IFERROR(ROUND(([[#This Row],[Probabilité (1-5)]]*[[#This Row],[Impact (1-5)]]*[[#This Row],[Poids Domaine (auto)]]*[[#This Row],[Facteur Horizon (auto)]]*coef_mode/25),4),0)</f>
        <v>0</v>
      </c>
      <c r="N256">
        <f>IF([[#This Row],[Score (%)]]&gt;=seuil_haut,"Haute",IF([[#This Row],[Score (%)]]&gt;=seuil_moyen,"Moyenne",IF([[#This Row],[Score (%)]]&gt;0,"Basse","")))</f>
        <v>0</v>
      </c>
    </row>
    <row r="257" spans="11:14">
      <c r="K25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7">
        <f>IFERROR(SUMIFS(TableHor[Facteur],TableHor[Horizon],[[#This Row],Horizon]),1)</f>
        <v>0</v>
      </c>
      <c r="M257" s="6">
        <f>IFERROR(ROUND(([[#This Row],[Probabilité (1-5)]]*[[#This Row],[Impact (1-5)]]*[[#This Row],[Poids Domaine (auto)]]*[[#This Row],[Facteur Horizon (auto)]]*coef_mode/25),4),0)</f>
        <v>0</v>
      </c>
      <c r="N257">
        <f>IF([[#This Row],[Score (%)]]&gt;=seuil_haut,"Haute",IF([[#This Row],[Score (%)]]&gt;=seuil_moyen,"Moyenne",IF([[#This Row],[Score (%)]]&gt;0,"Basse","")))</f>
        <v>0</v>
      </c>
    </row>
    <row r="258" spans="11:14">
      <c r="K25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8">
        <f>IFERROR(SUMIFS(TableHor[Facteur],TableHor[Horizon],[[#This Row],Horizon]),1)</f>
        <v>0</v>
      </c>
      <c r="M258" s="6">
        <f>IFERROR(ROUND(([[#This Row],[Probabilité (1-5)]]*[[#This Row],[Impact (1-5)]]*[[#This Row],[Poids Domaine (auto)]]*[[#This Row],[Facteur Horizon (auto)]]*coef_mode/25),4),0)</f>
        <v>0</v>
      </c>
      <c r="N258">
        <f>IF([[#This Row],[Score (%)]]&gt;=seuil_haut,"Haute",IF([[#This Row],[Score (%)]]&gt;=seuil_moyen,"Moyenne",IF([[#This Row],[Score (%)]]&gt;0,"Basse","")))</f>
        <v>0</v>
      </c>
    </row>
    <row r="259" spans="11:14">
      <c r="K25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59">
        <f>IFERROR(SUMIFS(TableHor[Facteur],TableHor[Horizon],[[#This Row],Horizon]),1)</f>
        <v>0</v>
      </c>
      <c r="M259" s="6">
        <f>IFERROR(ROUND(([[#This Row],[Probabilité (1-5)]]*[[#This Row],[Impact (1-5)]]*[[#This Row],[Poids Domaine (auto)]]*[[#This Row],[Facteur Horizon (auto)]]*coef_mode/25),4),0)</f>
        <v>0</v>
      </c>
      <c r="N259">
        <f>IF([[#This Row],[Score (%)]]&gt;=seuil_haut,"Haute",IF([[#This Row],[Score (%)]]&gt;=seuil_moyen,"Moyenne",IF([[#This Row],[Score (%)]]&gt;0,"Basse","")))</f>
        <v>0</v>
      </c>
    </row>
    <row r="260" spans="11:14">
      <c r="K26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0">
        <f>IFERROR(SUMIFS(TableHor[Facteur],TableHor[Horizon],[[#This Row],Horizon]),1)</f>
        <v>0</v>
      </c>
      <c r="M260" s="6">
        <f>IFERROR(ROUND(([[#This Row],[Probabilité (1-5)]]*[[#This Row],[Impact (1-5)]]*[[#This Row],[Poids Domaine (auto)]]*[[#This Row],[Facteur Horizon (auto)]]*coef_mode/25),4),0)</f>
        <v>0</v>
      </c>
      <c r="N260">
        <f>IF([[#This Row],[Score (%)]]&gt;=seuil_haut,"Haute",IF([[#This Row],[Score (%)]]&gt;=seuil_moyen,"Moyenne",IF([[#This Row],[Score (%)]]&gt;0,"Basse","")))</f>
        <v>0</v>
      </c>
    </row>
    <row r="261" spans="11:14">
      <c r="K26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1">
        <f>IFERROR(SUMIFS(TableHor[Facteur],TableHor[Horizon],[[#This Row],Horizon]),1)</f>
        <v>0</v>
      </c>
      <c r="M261" s="6">
        <f>IFERROR(ROUND(([[#This Row],[Probabilité (1-5)]]*[[#This Row],[Impact (1-5)]]*[[#This Row],[Poids Domaine (auto)]]*[[#This Row],[Facteur Horizon (auto)]]*coef_mode/25),4),0)</f>
        <v>0</v>
      </c>
      <c r="N261">
        <f>IF([[#This Row],[Score (%)]]&gt;=seuil_haut,"Haute",IF([[#This Row],[Score (%)]]&gt;=seuil_moyen,"Moyenne",IF([[#This Row],[Score (%)]]&gt;0,"Basse","")))</f>
        <v>0</v>
      </c>
    </row>
    <row r="262" spans="11:14">
      <c r="K26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2">
        <f>IFERROR(SUMIFS(TableHor[Facteur],TableHor[Horizon],[[#This Row],Horizon]),1)</f>
        <v>0</v>
      </c>
      <c r="M262" s="6">
        <f>IFERROR(ROUND(([[#This Row],[Probabilité (1-5)]]*[[#This Row],[Impact (1-5)]]*[[#This Row],[Poids Domaine (auto)]]*[[#This Row],[Facteur Horizon (auto)]]*coef_mode/25),4),0)</f>
        <v>0</v>
      </c>
      <c r="N262">
        <f>IF([[#This Row],[Score (%)]]&gt;=seuil_haut,"Haute",IF([[#This Row],[Score (%)]]&gt;=seuil_moyen,"Moyenne",IF([[#This Row],[Score (%)]]&gt;0,"Basse","")))</f>
        <v>0</v>
      </c>
    </row>
    <row r="263" spans="11:14">
      <c r="K26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3">
        <f>IFERROR(SUMIFS(TableHor[Facteur],TableHor[Horizon],[[#This Row],Horizon]),1)</f>
        <v>0</v>
      </c>
      <c r="M263" s="6">
        <f>IFERROR(ROUND(([[#This Row],[Probabilité (1-5)]]*[[#This Row],[Impact (1-5)]]*[[#This Row],[Poids Domaine (auto)]]*[[#This Row],[Facteur Horizon (auto)]]*coef_mode/25),4),0)</f>
        <v>0</v>
      </c>
      <c r="N263">
        <f>IF([[#This Row],[Score (%)]]&gt;=seuil_haut,"Haute",IF([[#This Row],[Score (%)]]&gt;=seuil_moyen,"Moyenne",IF([[#This Row],[Score (%)]]&gt;0,"Basse","")))</f>
        <v>0</v>
      </c>
    </row>
    <row r="264" spans="11:14">
      <c r="K26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4">
        <f>IFERROR(SUMIFS(TableHor[Facteur],TableHor[Horizon],[[#This Row],Horizon]),1)</f>
        <v>0</v>
      </c>
      <c r="M264" s="6">
        <f>IFERROR(ROUND(([[#This Row],[Probabilité (1-5)]]*[[#This Row],[Impact (1-5)]]*[[#This Row],[Poids Domaine (auto)]]*[[#This Row],[Facteur Horizon (auto)]]*coef_mode/25),4),0)</f>
        <v>0</v>
      </c>
      <c r="N264">
        <f>IF([[#This Row],[Score (%)]]&gt;=seuil_haut,"Haute",IF([[#This Row],[Score (%)]]&gt;=seuil_moyen,"Moyenne",IF([[#This Row],[Score (%)]]&gt;0,"Basse","")))</f>
        <v>0</v>
      </c>
    </row>
    <row r="265" spans="11:14">
      <c r="K26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5">
        <f>IFERROR(SUMIFS(TableHor[Facteur],TableHor[Horizon],[[#This Row],Horizon]),1)</f>
        <v>0</v>
      </c>
      <c r="M265" s="6">
        <f>IFERROR(ROUND(([[#This Row],[Probabilité (1-5)]]*[[#This Row],[Impact (1-5)]]*[[#This Row],[Poids Domaine (auto)]]*[[#This Row],[Facteur Horizon (auto)]]*coef_mode/25),4),0)</f>
        <v>0</v>
      </c>
      <c r="N265">
        <f>IF([[#This Row],[Score (%)]]&gt;=seuil_haut,"Haute",IF([[#This Row],[Score (%)]]&gt;=seuil_moyen,"Moyenne",IF([[#This Row],[Score (%)]]&gt;0,"Basse","")))</f>
        <v>0</v>
      </c>
    </row>
    <row r="266" spans="11:14">
      <c r="K26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6">
        <f>IFERROR(SUMIFS(TableHor[Facteur],TableHor[Horizon],[[#This Row],Horizon]),1)</f>
        <v>0</v>
      </c>
      <c r="M266" s="6">
        <f>IFERROR(ROUND(([[#This Row],[Probabilité (1-5)]]*[[#This Row],[Impact (1-5)]]*[[#This Row],[Poids Domaine (auto)]]*[[#This Row],[Facteur Horizon (auto)]]*coef_mode/25),4),0)</f>
        <v>0</v>
      </c>
      <c r="N266">
        <f>IF([[#This Row],[Score (%)]]&gt;=seuil_haut,"Haute",IF([[#This Row],[Score (%)]]&gt;=seuil_moyen,"Moyenne",IF([[#This Row],[Score (%)]]&gt;0,"Basse","")))</f>
        <v>0</v>
      </c>
    </row>
    <row r="267" spans="11:14">
      <c r="K26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7">
        <f>IFERROR(SUMIFS(TableHor[Facteur],TableHor[Horizon],[[#This Row],Horizon]),1)</f>
        <v>0</v>
      </c>
      <c r="M267" s="6">
        <f>IFERROR(ROUND(([[#This Row],[Probabilité (1-5)]]*[[#This Row],[Impact (1-5)]]*[[#This Row],[Poids Domaine (auto)]]*[[#This Row],[Facteur Horizon (auto)]]*coef_mode/25),4),0)</f>
        <v>0</v>
      </c>
      <c r="N267">
        <f>IF([[#This Row],[Score (%)]]&gt;=seuil_haut,"Haute",IF([[#This Row],[Score (%)]]&gt;=seuil_moyen,"Moyenne",IF([[#This Row],[Score (%)]]&gt;0,"Basse","")))</f>
        <v>0</v>
      </c>
    </row>
    <row r="268" spans="11:14">
      <c r="K26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8">
        <f>IFERROR(SUMIFS(TableHor[Facteur],TableHor[Horizon],[[#This Row],Horizon]),1)</f>
        <v>0</v>
      </c>
      <c r="M268" s="6">
        <f>IFERROR(ROUND(([[#This Row],[Probabilité (1-5)]]*[[#This Row],[Impact (1-5)]]*[[#This Row],[Poids Domaine (auto)]]*[[#This Row],[Facteur Horizon (auto)]]*coef_mode/25),4),0)</f>
        <v>0</v>
      </c>
      <c r="N268">
        <f>IF([[#This Row],[Score (%)]]&gt;=seuil_haut,"Haute",IF([[#This Row],[Score (%)]]&gt;=seuil_moyen,"Moyenne",IF([[#This Row],[Score (%)]]&gt;0,"Basse","")))</f>
        <v>0</v>
      </c>
    </row>
    <row r="269" spans="11:14">
      <c r="K26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69">
        <f>IFERROR(SUMIFS(TableHor[Facteur],TableHor[Horizon],[[#This Row],Horizon]),1)</f>
        <v>0</v>
      </c>
      <c r="M269" s="6">
        <f>IFERROR(ROUND(([[#This Row],[Probabilité (1-5)]]*[[#This Row],[Impact (1-5)]]*[[#This Row],[Poids Domaine (auto)]]*[[#This Row],[Facteur Horizon (auto)]]*coef_mode/25),4),0)</f>
        <v>0</v>
      </c>
      <c r="N269">
        <f>IF([[#This Row],[Score (%)]]&gt;=seuil_haut,"Haute",IF([[#This Row],[Score (%)]]&gt;=seuil_moyen,"Moyenne",IF([[#This Row],[Score (%)]]&gt;0,"Basse","")))</f>
        <v>0</v>
      </c>
    </row>
    <row r="270" spans="11:14">
      <c r="K27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0">
        <f>IFERROR(SUMIFS(TableHor[Facteur],TableHor[Horizon],[[#This Row],Horizon]),1)</f>
        <v>0</v>
      </c>
      <c r="M270" s="6">
        <f>IFERROR(ROUND(([[#This Row],[Probabilité (1-5)]]*[[#This Row],[Impact (1-5)]]*[[#This Row],[Poids Domaine (auto)]]*[[#This Row],[Facteur Horizon (auto)]]*coef_mode/25),4),0)</f>
        <v>0</v>
      </c>
      <c r="N270">
        <f>IF([[#This Row],[Score (%)]]&gt;=seuil_haut,"Haute",IF([[#This Row],[Score (%)]]&gt;=seuil_moyen,"Moyenne",IF([[#This Row],[Score (%)]]&gt;0,"Basse","")))</f>
        <v>0</v>
      </c>
    </row>
    <row r="271" spans="11:14">
      <c r="K27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1">
        <f>IFERROR(SUMIFS(TableHor[Facteur],TableHor[Horizon],[[#This Row],Horizon]),1)</f>
        <v>0</v>
      </c>
      <c r="M271" s="6">
        <f>IFERROR(ROUND(([[#This Row],[Probabilité (1-5)]]*[[#This Row],[Impact (1-5)]]*[[#This Row],[Poids Domaine (auto)]]*[[#This Row],[Facteur Horizon (auto)]]*coef_mode/25),4),0)</f>
        <v>0</v>
      </c>
      <c r="N271">
        <f>IF([[#This Row],[Score (%)]]&gt;=seuil_haut,"Haute",IF([[#This Row],[Score (%)]]&gt;=seuil_moyen,"Moyenne",IF([[#This Row],[Score (%)]]&gt;0,"Basse","")))</f>
        <v>0</v>
      </c>
    </row>
    <row r="272" spans="11:14">
      <c r="K27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2">
        <f>IFERROR(SUMIFS(TableHor[Facteur],TableHor[Horizon],[[#This Row],Horizon]),1)</f>
        <v>0</v>
      </c>
      <c r="M272" s="6">
        <f>IFERROR(ROUND(([[#This Row],[Probabilité (1-5)]]*[[#This Row],[Impact (1-5)]]*[[#This Row],[Poids Domaine (auto)]]*[[#This Row],[Facteur Horizon (auto)]]*coef_mode/25),4),0)</f>
        <v>0</v>
      </c>
      <c r="N272">
        <f>IF([[#This Row],[Score (%)]]&gt;=seuil_haut,"Haute",IF([[#This Row],[Score (%)]]&gt;=seuil_moyen,"Moyenne",IF([[#This Row],[Score (%)]]&gt;0,"Basse","")))</f>
        <v>0</v>
      </c>
    </row>
    <row r="273" spans="11:14">
      <c r="K27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3">
        <f>IFERROR(SUMIFS(TableHor[Facteur],TableHor[Horizon],[[#This Row],Horizon]),1)</f>
        <v>0</v>
      </c>
      <c r="M273" s="6">
        <f>IFERROR(ROUND(([[#This Row],[Probabilité (1-5)]]*[[#This Row],[Impact (1-5)]]*[[#This Row],[Poids Domaine (auto)]]*[[#This Row],[Facteur Horizon (auto)]]*coef_mode/25),4),0)</f>
        <v>0</v>
      </c>
      <c r="N273">
        <f>IF([[#This Row],[Score (%)]]&gt;=seuil_haut,"Haute",IF([[#This Row],[Score (%)]]&gt;=seuil_moyen,"Moyenne",IF([[#This Row],[Score (%)]]&gt;0,"Basse","")))</f>
        <v>0</v>
      </c>
    </row>
    <row r="274" spans="11:14">
      <c r="K27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4">
        <f>IFERROR(SUMIFS(TableHor[Facteur],TableHor[Horizon],[[#This Row],Horizon]),1)</f>
        <v>0</v>
      </c>
      <c r="M274" s="6">
        <f>IFERROR(ROUND(([[#This Row],[Probabilité (1-5)]]*[[#This Row],[Impact (1-5)]]*[[#This Row],[Poids Domaine (auto)]]*[[#This Row],[Facteur Horizon (auto)]]*coef_mode/25),4),0)</f>
        <v>0</v>
      </c>
      <c r="N274">
        <f>IF([[#This Row],[Score (%)]]&gt;=seuil_haut,"Haute",IF([[#This Row],[Score (%)]]&gt;=seuil_moyen,"Moyenne",IF([[#This Row],[Score (%)]]&gt;0,"Basse","")))</f>
        <v>0</v>
      </c>
    </row>
    <row r="275" spans="11:14">
      <c r="K27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5">
        <f>IFERROR(SUMIFS(TableHor[Facteur],TableHor[Horizon],[[#This Row],Horizon]),1)</f>
        <v>0</v>
      </c>
      <c r="M275" s="6">
        <f>IFERROR(ROUND(([[#This Row],[Probabilité (1-5)]]*[[#This Row],[Impact (1-5)]]*[[#This Row],[Poids Domaine (auto)]]*[[#This Row],[Facteur Horizon (auto)]]*coef_mode/25),4),0)</f>
        <v>0</v>
      </c>
      <c r="N275">
        <f>IF([[#This Row],[Score (%)]]&gt;=seuil_haut,"Haute",IF([[#This Row],[Score (%)]]&gt;=seuil_moyen,"Moyenne",IF([[#This Row],[Score (%)]]&gt;0,"Basse","")))</f>
        <v>0</v>
      </c>
    </row>
    <row r="276" spans="11:14">
      <c r="K27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6">
        <f>IFERROR(SUMIFS(TableHor[Facteur],TableHor[Horizon],[[#This Row],Horizon]),1)</f>
        <v>0</v>
      </c>
      <c r="M276" s="6">
        <f>IFERROR(ROUND(([[#This Row],[Probabilité (1-5)]]*[[#This Row],[Impact (1-5)]]*[[#This Row],[Poids Domaine (auto)]]*[[#This Row],[Facteur Horizon (auto)]]*coef_mode/25),4),0)</f>
        <v>0</v>
      </c>
      <c r="N276">
        <f>IF([[#This Row],[Score (%)]]&gt;=seuil_haut,"Haute",IF([[#This Row],[Score (%)]]&gt;=seuil_moyen,"Moyenne",IF([[#This Row],[Score (%)]]&gt;0,"Basse","")))</f>
        <v>0</v>
      </c>
    </row>
    <row r="277" spans="11:14">
      <c r="K27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7">
        <f>IFERROR(SUMIFS(TableHor[Facteur],TableHor[Horizon],[[#This Row],Horizon]),1)</f>
        <v>0</v>
      </c>
      <c r="M277" s="6">
        <f>IFERROR(ROUND(([[#This Row],[Probabilité (1-5)]]*[[#This Row],[Impact (1-5)]]*[[#This Row],[Poids Domaine (auto)]]*[[#This Row],[Facteur Horizon (auto)]]*coef_mode/25),4),0)</f>
        <v>0</v>
      </c>
      <c r="N277">
        <f>IF([[#This Row],[Score (%)]]&gt;=seuil_haut,"Haute",IF([[#This Row],[Score (%)]]&gt;=seuil_moyen,"Moyenne",IF([[#This Row],[Score (%)]]&gt;0,"Basse","")))</f>
        <v>0</v>
      </c>
    </row>
    <row r="278" spans="11:14">
      <c r="K27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8">
        <f>IFERROR(SUMIFS(TableHor[Facteur],TableHor[Horizon],[[#This Row],Horizon]),1)</f>
        <v>0</v>
      </c>
      <c r="M278" s="6">
        <f>IFERROR(ROUND(([[#This Row],[Probabilité (1-5)]]*[[#This Row],[Impact (1-5)]]*[[#This Row],[Poids Domaine (auto)]]*[[#This Row],[Facteur Horizon (auto)]]*coef_mode/25),4),0)</f>
        <v>0</v>
      </c>
      <c r="N278">
        <f>IF([[#This Row],[Score (%)]]&gt;=seuil_haut,"Haute",IF([[#This Row],[Score (%)]]&gt;=seuil_moyen,"Moyenne",IF([[#This Row],[Score (%)]]&gt;0,"Basse","")))</f>
        <v>0</v>
      </c>
    </row>
    <row r="279" spans="11:14">
      <c r="K27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79">
        <f>IFERROR(SUMIFS(TableHor[Facteur],TableHor[Horizon],[[#This Row],Horizon]),1)</f>
        <v>0</v>
      </c>
      <c r="M279" s="6">
        <f>IFERROR(ROUND(([[#This Row],[Probabilité (1-5)]]*[[#This Row],[Impact (1-5)]]*[[#This Row],[Poids Domaine (auto)]]*[[#This Row],[Facteur Horizon (auto)]]*coef_mode/25),4),0)</f>
        <v>0</v>
      </c>
      <c r="N279">
        <f>IF([[#This Row],[Score (%)]]&gt;=seuil_haut,"Haute",IF([[#This Row],[Score (%)]]&gt;=seuil_moyen,"Moyenne",IF([[#This Row],[Score (%)]]&gt;0,"Basse","")))</f>
        <v>0</v>
      </c>
    </row>
    <row r="280" spans="11:14">
      <c r="K28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0">
        <f>IFERROR(SUMIFS(TableHor[Facteur],TableHor[Horizon],[[#This Row],Horizon]),1)</f>
        <v>0</v>
      </c>
      <c r="M280" s="6">
        <f>IFERROR(ROUND(([[#This Row],[Probabilité (1-5)]]*[[#This Row],[Impact (1-5)]]*[[#This Row],[Poids Domaine (auto)]]*[[#This Row],[Facteur Horizon (auto)]]*coef_mode/25),4),0)</f>
        <v>0</v>
      </c>
      <c r="N280">
        <f>IF([[#This Row],[Score (%)]]&gt;=seuil_haut,"Haute",IF([[#This Row],[Score (%)]]&gt;=seuil_moyen,"Moyenne",IF([[#This Row],[Score (%)]]&gt;0,"Basse","")))</f>
        <v>0</v>
      </c>
    </row>
    <row r="281" spans="11:14">
      <c r="K28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1">
        <f>IFERROR(SUMIFS(TableHor[Facteur],TableHor[Horizon],[[#This Row],Horizon]),1)</f>
        <v>0</v>
      </c>
      <c r="M281" s="6">
        <f>IFERROR(ROUND(([[#This Row],[Probabilité (1-5)]]*[[#This Row],[Impact (1-5)]]*[[#This Row],[Poids Domaine (auto)]]*[[#This Row],[Facteur Horizon (auto)]]*coef_mode/25),4),0)</f>
        <v>0</v>
      </c>
      <c r="N281">
        <f>IF([[#This Row],[Score (%)]]&gt;=seuil_haut,"Haute",IF([[#This Row],[Score (%)]]&gt;=seuil_moyen,"Moyenne",IF([[#This Row],[Score (%)]]&gt;0,"Basse","")))</f>
        <v>0</v>
      </c>
    </row>
    <row r="282" spans="11:14">
      <c r="K28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2">
        <f>IFERROR(SUMIFS(TableHor[Facteur],TableHor[Horizon],[[#This Row],Horizon]),1)</f>
        <v>0</v>
      </c>
      <c r="M282" s="6">
        <f>IFERROR(ROUND(([[#This Row],[Probabilité (1-5)]]*[[#This Row],[Impact (1-5)]]*[[#This Row],[Poids Domaine (auto)]]*[[#This Row],[Facteur Horizon (auto)]]*coef_mode/25),4),0)</f>
        <v>0</v>
      </c>
      <c r="N282">
        <f>IF([[#This Row],[Score (%)]]&gt;=seuil_haut,"Haute",IF([[#This Row],[Score (%)]]&gt;=seuil_moyen,"Moyenne",IF([[#This Row],[Score (%)]]&gt;0,"Basse","")))</f>
        <v>0</v>
      </c>
    </row>
    <row r="283" spans="11:14">
      <c r="K28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3">
        <f>IFERROR(SUMIFS(TableHor[Facteur],TableHor[Horizon],[[#This Row],Horizon]),1)</f>
        <v>0</v>
      </c>
      <c r="M283" s="6">
        <f>IFERROR(ROUND(([[#This Row],[Probabilité (1-5)]]*[[#This Row],[Impact (1-5)]]*[[#This Row],[Poids Domaine (auto)]]*[[#This Row],[Facteur Horizon (auto)]]*coef_mode/25),4),0)</f>
        <v>0</v>
      </c>
      <c r="N283">
        <f>IF([[#This Row],[Score (%)]]&gt;=seuil_haut,"Haute",IF([[#This Row],[Score (%)]]&gt;=seuil_moyen,"Moyenne",IF([[#This Row],[Score (%)]]&gt;0,"Basse","")))</f>
        <v>0</v>
      </c>
    </row>
    <row r="284" spans="11:14">
      <c r="K28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4">
        <f>IFERROR(SUMIFS(TableHor[Facteur],TableHor[Horizon],[[#This Row],Horizon]),1)</f>
        <v>0</v>
      </c>
      <c r="M284" s="6">
        <f>IFERROR(ROUND(([[#This Row],[Probabilité (1-5)]]*[[#This Row],[Impact (1-5)]]*[[#This Row],[Poids Domaine (auto)]]*[[#This Row],[Facteur Horizon (auto)]]*coef_mode/25),4),0)</f>
        <v>0</v>
      </c>
      <c r="N284">
        <f>IF([[#This Row],[Score (%)]]&gt;=seuil_haut,"Haute",IF([[#This Row],[Score (%)]]&gt;=seuil_moyen,"Moyenne",IF([[#This Row],[Score (%)]]&gt;0,"Basse","")))</f>
        <v>0</v>
      </c>
    </row>
    <row r="285" spans="11:14">
      <c r="K28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5">
        <f>IFERROR(SUMIFS(TableHor[Facteur],TableHor[Horizon],[[#This Row],Horizon]),1)</f>
        <v>0</v>
      </c>
      <c r="M285" s="6">
        <f>IFERROR(ROUND(([[#This Row],[Probabilité (1-5)]]*[[#This Row],[Impact (1-5)]]*[[#This Row],[Poids Domaine (auto)]]*[[#This Row],[Facteur Horizon (auto)]]*coef_mode/25),4),0)</f>
        <v>0</v>
      </c>
      <c r="N285">
        <f>IF([[#This Row],[Score (%)]]&gt;=seuil_haut,"Haute",IF([[#This Row],[Score (%)]]&gt;=seuil_moyen,"Moyenne",IF([[#This Row],[Score (%)]]&gt;0,"Basse","")))</f>
        <v>0</v>
      </c>
    </row>
    <row r="286" spans="11:14">
      <c r="K28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6">
        <f>IFERROR(SUMIFS(TableHor[Facteur],TableHor[Horizon],[[#This Row],Horizon]),1)</f>
        <v>0</v>
      </c>
      <c r="M286" s="6">
        <f>IFERROR(ROUND(([[#This Row],[Probabilité (1-5)]]*[[#This Row],[Impact (1-5)]]*[[#This Row],[Poids Domaine (auto)]]*[[#This Row],[Facteur Horizon (auto)]]*coef_mode/25),4),0)</f>
        <v>0</v>
      </c>
      <c r="N286">
        <f>IF([[#This Row],[Score (%)]]&gt;=seuil_haut,"Haute",IF([[#This Row],[Score (%)]]&gt;=seuil_moyen,"Moyenne",IF([[#This Row],[Score (%)]]&gt;0,"Basse","")))</f>
        <v>0</v>
      </c>
    </row>
    <row r="287" spans="11:14">
      <c r="K28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7">
        <f>IFERROR(SUMIFS(TableHor[Facteur],TableHor[Horizon],[[#This Row],Horizon]),1)</f>
        <v>0</v>
      </c>
      <c r="M287" s="6">
        <f>IFERROR(ROUND(([[#This Row],[Probabilité (1-5)]]*[[#This Row],[Impact (1-5)]]*[[#This Row],[Poids Domaine (auto)]]*[[#This Row],[Facteur Horizon (auto)]]*coef_mode/25),4),0)</f>
        <v>0</v>
      </c>
      <c r="N287">
        <f>IF([[#This Row],[Score (%)]]&gt;=seuil_haut,"Haute",IF([[#This Row],[Score (%)]]&gt;=seuil_moyen,"Moyenne",IF([[#This Row],[Score (%)]]&gt;0,"Basse","")))</f>
        <v>0</v>
      </c>
    </row>
    <row r="288" spans="11:14">
      <c r="K28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8">
        <f>IFERROR(SUMIFS(TableHor[Facteur],TableHor[Horizon],[[#This Row],Horizon]),1)</f>
        <v>0</v>
      </c>
      <c r="M288" s="6">
        <f>IFERROR(ROUND(([[#This Row],[Probabilité (1-5)]]*[[#This Row],[Impact (1-5)]]*[[#This Row],[Poids Domaine (auto)]]*[[#This Row],[Facteur Horizon (auto)]]*coef_mode/25),4),0)</f>
        <v>0</v>
      </c>
      <c r="N288">
        <f>IF([[#This Row],[Score (%)]]&gt;=seuil_haut,"Haute",IF([[#This Row],[Score (%)]]&gt;=seuil_moyen,"Moyenne",IF([[#This Row],[Score (%)]]&gt;0,"Basse","")))</f>
        <v>0</v>
      </c>
    </row>
    <row r="289" spans="11:14">
      <c r="K28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89">
        <f>IFERROR(SUMIFS(TableHor[Facteur],TableHor[Horizon],[[#This Row],Horizon]),1)</f>
        <v>0</v>
      </c>
      <c r="M289" s="6">
        <f>IFERROR(ROUND(([[#This Row],[Probabilité (1-5)]]*[[#This Row],[Impact (1-5)]]*[[#This Row],[Poids Domaine (auto)]]*[[#This Row],[Facteur Horizon (auto)]]*coef_mode/25),4),0)</f>
        <v>0</v>
      </c>
      <c r="N289">
        <f>IF([[#This Row],[Score (%)]]&gt;=seuil_haut,"Haute",IF([[#This Row],[Score (%)]]&gt;=seuil_moyen,"Moyenne",IF([[#This Row],[Score (%)]]&gt;0,"Basse","")))</f>
        <v>0</v>
      </c>
    </row>
    <row r="290" spans="11:14">
      <c r="K29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0">
        <f>IFERROR(SUMIFS(TableHor[Facteur],TableHor[Horizon],[[#This Row],Horizon]),1)</f>
        <v>0</v>
      </c>
      <c r="M290" s="6">
        <f>IFERROR(ROUND(([[#This Row],[Probabilité (1-5)]]*[[#This Row],[Impact (1-5)]]*[[#This Row],[Poids Domaine (auto)]]*[[#This Row],[Facteur Horizon (auto)]]*coef_mode/25),4),0)</f>
        <v>0</v>
      </c>
      <c r="N290">
        <f>IF([[#This Row],[Score (%)]]&gt;=seuil_haut,"Haute",IF([[#This Row],[Score (%)]]&gt;=seuil_moyen,"Moyenne",IF([[#This Row],[Score (%)]]&gt;0,"Basse","")))</f>
        <v>0</v>
      </c>
    </row>
    <row r="291" spans="11:14">
      <c r="K29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1">
        <f>IFERROR(SUMIFS(TableHor[Facteur],TableHor[Horizon],[[#This Row],Horizon]),1)</f>
        <v>0</v>
      </c>
      <c r="M291" s="6">
        <f>IFERROR(ROUND(([[#This Row],[Probabilité (1-5)]]*[[#This Row],[Impact (1-5)]]*[[#This Row],[Poids Domaine (auto)]]*[[#This Row],[Facteur Horizon (auto)]]*coef_mode/25),4),0)</f>
        <v>0</v>
      </c>
      <c r="N291">
        <f>IF([[#This Row],[Score (%)]]&gt;=seuil_haut,"Haute",IF([[#This Row],[Score (%)]]&gt;=seuil_moyen,"Moyenne",IF([[#This Row],[Score (%)]]&gt;0,"Basse","")))</f>
        <v>0</v>
      </c>
    </row>
    <row r="292" spans="11:14">
      <c r="K29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2">
        <f>IFERROR(SUMIFS(TableHor[Facteur],TableHor[Horizon],[[#This Row],Horizon]),1)</f>
        <v>0</v>
      </c>
      <c r="M292" s="6">
        <f>IFERROR(ROUND(([[#This Row],[Probabilité (1-5)]]*[[#This Row],[Impact (1-5)]]*[[#This Row],[Poids Domaine (auto)]]*[[#This Row],[Facteur Horizon (auto)]]*coef_mode/25),4),0)</f>
        <v>0</v>
      </c>
      <c r="N292">
        <f>IF([[#This Row],[Score (%)]]&gt;=seuil_haut,"Haute",IF([[#This Row],[Score (%)]]&gt;=seuil_moyen,"Moyenne",IF([[#This Row],[Score (%)]]&gt;0,"Basse","")))</f>
        <v>0</v>
      </c>
    </row>
    <row r="293" spans="11:14">
      <c r="K29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3">
        <f>IFERROR(SUMIFS(TableHor[Facteur],TableHor[Horizon],[[#This Row],Horizon]),1)</f>
        <v>0</v>
      </c>
      <c r="M293" s="6">
        <f>IFERROR(ROUND(([[#This Row],[Probabilité (1-5)]]*[[#This Row],[Impact (1-5)]]*[[#This Row],[Poids Domaine (auto)]]*[[#This Row],[Facteur Horizon (auto)]]*coef_mode/25),4),0)</f>
        <v>0</v>
      </c>
      <c r="N293">
        <f>IF([[#This Row],[Score (%)]]&gt;=seuil_haut,"Haute",IF([[#This Row],[Score (%)]]&gt;=seuil_moyen,"Moyenne",IF([[#This Row],[Score (%)]]&gt;0,"Basse","")))</f>
        <v>0</v>
      </c>
    </row>
    <row r="294" spans="11:14">
      <c r="K29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4">
        <f>IFERROR(SUMIFS(TableHor[Facteur],TableHor[Horizon],[[#This Row],Horizon]),1)</f>
        <v>0</v>
      </c>
      <c r="M294" s="6">
        <f>IFERROR(ROUND(([[#This Row],[Probabilité (1-5)]]*[[#This Row],[Impact (1-5)]]*[[#This Row],[Poids Domaine (auto)]]*[[#This Row],[Facteur Horizon (auto)]]*coef_mode/25),4),0)</f>
        <v>0</v>
      </c>
      <c r="N294">
        <f>IF([[#This Row],[Score (%)]]&gt;=seuil_haut,"Haute",IF([[#This Row],[Score (%)]]&gt;=seuil_moyen,"Moyenne",IF([[#This Row],[Score (%)]]&gt;0,"Basse","")))</f>
        <v>0</v>
      </c>
    </row>
    <row r="295" spans="11:14">
      <c r="K29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5">
        <f>IFERROR(SUMIFS(TableHor[Facteur],TableHor[Horizon],[[#This Row],Horizon]),1)</f>
        <v>0</v>
      </c>
      <c r="M295" s="6">
        <f>IFERROR(ROUND(([[#This Row],[Probabilité (1-5)]]*[[#This Row],[Impact (1-5)]]*[[#This Row],[Poids Domaine (auto)]]*[[#This Row],[Facteur Horizon (auto)]]*coef_mode/25),4),0)</f>
        <v>0</v>
      </c>
      <c r="N295">
        <f>IF([[#This Row],[Score (%)]]&gt;=seuil_haut,"Haute",IF([[#This Row],[Score (%)]]&gt;=seuil_moyen,"Moyenne",IF([[#This Row],[Score (%)]]&gt;0,"Basse","")))</f>
        <v>0</v>
      </c>
    </row>
    <row r="296" spans="11:14">
      <c r="K29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6">
        <f>IFERROR(SUMIFS(TableHor[Facteur],TableHor[Horizon],[[#This Row],Horizon]),1)</f>
        <v>0</v>
      </c>
      <c r="M296" s="6">
        <f>IFERROR(ROUND(([[#This Row],[Probabilité (1-5)]]*[[#This Row],[Impact (1-5)]]*[[#This Row],[Poids Domaine (auto)]]*[[#This Row],[Facteur Horizon (auto)]]*coef_mode/25),4),0)</f>
        <v>0</v>
      </c>
      <c r="N296">
        <f>IF([[#This Row],[Score (%)]]&gt;=seuil_haut,"Haute",IF([[#This Row],[Score (%)]]&gt;=seuil_moyen,"Moyenne",IF([[#This Row],[Score (%)]]&gt;0,"Basse","")))</f>
        <v>0</v>
      </c>
    </row>
    <row r="297" spans="11:14">
      <c r="K29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7">
        <f>IFERROR(SUMIFS(TableHor[Facteur],TableHor[Horizon],[[#This Row],Horizon]),1)</f>
        <v>0</v>
      </c>
      <c r="M297" s="6">
        <f>IFERROR(ROUND(([[#This Row],[Probabilité (1-5)]]*[[#This Row],[Impact (1-5)]]*[[#This Row],[Poids Domaine (auto)]]*[[#This Row],[Facteur Horizon (auto)]]*coef_mode/25),4),0)</f>
        <v>0</v>
      </c>
      <c r="N297">
        <f>IF([[#This Row],[Score (%)]]&gt;=seuil_haut,"Haute",IF([[#This Row],[Score (%)]]&gt;=seuil_moyen,"Moyenne",IF([[#This Row],[Score (%)]]&gt;0,"Basse","")))</f>
        <v>0</v>
      </c>
    </row>
    <row r="298" spans="11:14">
      <c r="K29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8">
        <f>IFERROR(SUMIFS(TableHor[Facteur],TableHor[Horizon],[[#This Row],Horizon]),1)</f>
        <v>0</v>
      </c>
      <c r="M298" s="6">
        <f>IFERROR(ROUND(([[#This Row],[Probabilité (1-5)]]*[[#This Row],[Impact (1-5)]]*[[#This Row],[Poids Domaine (auto)]]*[[#This Row],[Facteur Horizon (auto)]]*coef_mode/25),4),0)</f>
        <v>0</v>
      </c>
      <c r="N298">
        <f>IF([[#This Row],[Score (%)]]&gt;=seuil_haut,"Haute",IF([[#This Row],[Score (%)]]&gt;=seuil_moyen,"Moyenne",IF([[#This Row],[Score (%)]]&gt;0,"Basse","")))</f>
        <v>0</v>
      </c>
    </row>
    <row r="299" spans="11:14">
      <c r="K29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299">
        <f>IFERROR(SUMIFS(TableHor[Facteur],TableHor[Horizon],[[#This Row],Horizon]),1)</f>
        <v>0</v>
      </c>
      <c r="M299" s="6">
        <f>IFERROR(ROUND(([[#This Row],[Probabilité (1-5)]]*[[#This Row],[Impact (1-5)]]*[[#This Row],[Poids Domaine (auto)]]*[[#This Row],[Facteur Horizon (auto)]]*coef_mode/25),4),0)</f>
        <v>0</v>
      </c>
      <c r="N299">
        <f>IF([[#This Row],[Score (%)]]&gt;=seuil_haut,"Haute",IF([[#This Row],[Score (%)]]&gt;=seuil_moyen,"Moyenne",IF([[#This Row],[Score (%)]]&gt;0,"Basse","")))</f>
        <v>0</v>
      </c>
    </row>
    <row r="300" spans="11:14">
      <c r="K30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0">
        <f>IFERROR(SUMIFS(TableHor[Facteur],TableHor[Horizon],[[#This Row],Horizon]),1)</f>
        <v>0</v>
      </c>
      <c r="M300" s="6">
        <f>IFERROR(ROUND(([[#This Row],[Probabilité (1-5)]]*[[#This Row],[Impact (1-5)]]*[[#This Row],[Poids Domaine (auto)]]*[[#This Row],[Facteur Horizon (auto)]]*coef_mode/25),4),0)</f>
        <v>0</v>
      </c>
      <c r="N300">
        <f>IF([[#This Row],[Score (%)]]&gt;=seuil_haut,"Haute",IF([[#This Row],[Score (%)]]&gt;=seuil_moyen,"Moyenne",IF([[#This Row],[Score (%)]]&gt;0,"Basse","")))</f>
        <v>0</v>
      </c>
    </row>
    <row r="301" spans="11:14">
      <c r="K30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1">
        <f>IFERROR(SUMIFS(TableHor[Facteur],TableHor[Horizon],[[#This Row],Horizon]),1)</f>
        <v>0</v>
      </c>
      <c r="M301" s="6">
        <f>IFERROR(ROUND(([[#This Row],[Probabilité (1-5)]]*[[#This Row],[Impact (1-5)]]*[[#This Row],[Poids Domaine (auto)]]*[[#This Row],[Facteur Horizon (auto)]]*coef_mode/25),4),0)</f>
        <v>0</v>
      </c>
      <c r="N301">
        <f>IF([[#This Row],[Score (%)]]&gt;=seuil_haut,"Haute",IF([[#This Row],[Score (%)]]&gt;=seuil_moyen,"Moyenne",IF([[#This Row],[Score (%)]]&gt;0,"Basse","")))</f>
        <v>0</v>
      </c>
    </row>
    <row r="302" spans="11:14">
      <c r="K30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2">
        <f>IFERROR(SUMIFS(TableHor[Facteur],TableHor[Horizon],[[#This Row],Horizon]),1)</f>
        <v>0</v>
      </c>
      <c r="M302" s="6">
        <f>IFERROR(ROUND(([[#This Row],[Probabilité (1-5)]]*[[#This Row],[Impact (1-5)]]*[[#This Row],[Poids Domaine (auto)]]*[[#This Row],[Facteur Horizon (auto)]]*coef_mode/25),4),0)</f>
        <v>0</v>
      </c>
      <c r="N302">
        <f>IF([[#This Row],[Score (%)]]&gt;=seuil_haut,"Haute",IF([[#This Row],[Score (%)]]&gt;=seuil_moyen,"Moyenne",IF([[#This Row],[Score (%)]]&gt;0,"Basse","")))</f>
        <v>0</v>
      </c>
    </row>
    <row r="303" spans="11:14">
      <c r="K30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3">
        <f>IFERROR(SUMIFS(TableHor[Facteur],TableHor[Horizon],[[#This Row],Horizon]),1)</f>
        <v>0</v>
      </c>
      <c r="M303" s="6">
        <f>IFERROR(ROUND(([[#This Row],[Probabilité (1-5)]]*[[#This Row],[Impact (1-5)]]*[[#This Row],[Poids Domaine (auto)]]*[[#This Row],[Facteur Horizon (auto)]]*coef_mode/25),4),0)</f>
        <v>0</v>
      </c>
      <c r="N303">
        <f>IF([[#This Row],[Score (%)]]&gt;=seuil_haut,"Haute",IF([[#This Row],[Score (%)]]&gt;=seuil_moyen,"Moyenne",IF([[#This Row],[Score (%)]]&gt;0,"Basse","")))</f>
        <v>0</v>
      </c>
    </row>
    <row r="304" spans="11:14">
      <c r="K30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4">
        <f>IFERROR(SUMIFS(TableHor[Facteur],TableHor[Horizon],[[#This Row],Horizon]),1)</f>
        <v>0</v>
      </c>
      <c r="M304" s="6">
        <f>IFERROR(ROUND(([[#This Row],[Probabilité (1-5)]]*[[#This Row],[Impact (1-5)]]*[[#This Row],[Poids Domaine (auto)]]*[[#This Row],[Facteur Horizon (auto)]]*coef_mode/25),4),0)</f>
        <v>0</v>
      </c>
      <c r="N304">
        <f>IF([[#This Row],[Score (%)]]&gt;=seuil_haut,"Haute",IF([[#This Row],[Score (%)]]&gt;=seuil_moyen,"Moyenne",IF([[#This Row],[Score (%)]]&gt;0,"Basse","")))</f>
        <v>0</v>
      </c>
    </row>
    <row r="305" spans="11:14">
      <c r="K30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5">
        <f>IFERROR(SUMIFS(TableHor[Facteur],TableHor[Horizon],[[#This Row],Horizon]),1)</f>
        <v>0</v>
      </c>
      <c r="M305" s="6">
        <f>IFERROR(ROUND(([[#This Row],[Probabilité (1-5)]]*[[#This Row],[Impact (1-5)]]*[[#This Row],[Poids Domaine (auto)]]*[[#This Row],[Facteur Horizon (auto)]]*coef_mode/25),4),0)</f>
        <v>0</v>
      </c>
      <c r="N305">
        <f>IF([[#This Row],[Score (%)]]&gt;=seuil_haut,"Haute",IF([[#This Row],[Score (%)]]&gt;=seuil_moyen,"Moyenne",IF([[#This Row],[Score (%)]]&gt;0,"Basse","")))</f>
        <v>0</v>
      </c>
    </row>
    <row r="306" spans="11:14">
      <c r="K30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6">
        <f>IFERROR(SUMIFS(TableHor[Facteur],TableHor[Horizon],[[#This Row],Horizon]),1)</f>
        <v>0</v>
      </c>
      <c r="M306" s="6">
        <f>IFERROR(ROUND(([[#This Row],[Probabilité (1-5)]]*[[#This Row],[Impact (1-5)]]*[[#This Row],[Poids Domaine (auto)]]*[[#This Row],[Facteur Horizon (auto)]]*coef_mode/25),4),0)</f>
        <v>0</v>
      </c>
      <c r="N306">
        <f>IF([[#This Row],[Score (%)]]&gt;=seuil_haut,"Haute",IF([[#This Row],[Score (%)]]&gt;=seuil_moyen,"Moyenne",IF([[#This Row],[Score (%)]]&gt;0,"Basse","")))</f>
        <v>0</v>
      </c>
    </row>
    <row r="307" spans="11:14">
      <c r="K30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7">
        <f>IFERROR(SUMIFS(TableHor[Facteur],TableHor[Horizon],[[#This Row],Horizon]),1)</f>
        <v>0</v>
      </c>
      <c r="M307" s="6">
        <f>IFERROR(ROUND(([[#This Row],[Probabilité (1-5)]]*[[#This Row],[Impact (1-5)]]*[[#This Row],[Poids Domaine (auto)]]*[[#This Row],[Facteur Horizon (auto)]]*coef_mode/25),4),0)</f>
        <v>0</v>
      </c>
      <c r="N307">
        <f>IF([[#This Row],[Score (%)]]&gt;=seuil_haut,"Haute",IF([[#This Row],[Score (%)]]&gt;=seuil_moyen,"Moyenne",IF([[#This Row],[Score (%)]]&gt;0,"Basse","")))</f>
        <v>0</v>
      </c>
    </row>
    <row r="308" spans="11:14">
      <c r="K30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8">
        <f>IFERROR(SUMIFS(TableHor[Facteur],TableHor[Horizon],[[#This Row],Horizon]),1)</f>
        <v>0</v>
      </c>
      <c r="M308" s="6">
        <f>IFERROR(ROUND(([[#This Row],[Probabilité (1-5)]]*[[#This Row],[Impact (1-5)]]*[[#This Row],[Poids Domaine (auto)]]*[[#This Row],[Facteur Horizon (auto)]]*coef_mode/25),4),0)</f>
        <v>0</v>
      </c>
      <c r="N308">
        <f>IF([[#This Row],[Score (%)]]&gt;=seuil_haut,"Haute",IF([[#This Row],[Score (%)]]&gt;=seuil_moyen,"Moyenne",IF([[#This Row],[Score (%)]]&gt;0,"Basse","")))</f>
        <v>0</v>
      </c>
    </row>
    <row r="309" spans="11:14">
      <c r="K30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09">
        <f>IFERROR(SUMIFS(TableHor[Facteur],TableHor[Horizon],[[#This Row],Horizon]),1)</f>
        <v>0</v>
      </c>
      <c r="M309" s="6">
        <f>IFERROR(ROUND(([[#This Row],[Probabilité (1-5)]]*[[#This Row],[Impact (1-5)]]*[[#This Row],[Poids Domaine (auto)]]*[[#This Row],[Facteur Horizon (auto)]]*coef_mode/25),4),0)</f>
        <v>0</v>
      </c>
      <c r="N309">
        <f>IF([[#This Row],[Score (%)]]&gt;=seuil_haut,"Haute",IF([[#This Row],[Score (%)]]&gt;=seuil_moyen,"Moyenne",IF([[#This Row],[Score (%)]]&gt;0,"Basse","")))</f>
        <v>0</v>
      </c>
    </row>
    <row r="310" spans="11:14">
      <c r="K31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0">
        <f>IFERROR(SUMIFS(TableHor[Facteur],TableHor[Horizon],[[#This Row],Horizon]),1)</f>
        <v>0</v>
      </c>
      <c r="M310" s="6">
        <f>IFERROR(ROUND(([[#This Row],[Probabilité (1-5)]]*[[#This Row],[Impact (1-5)]]*[[#This Row],[Poids Domaine (auto)]]*[[#This Row],[Facteur Horizon (auto)]]*coef_mode/25),4),0)</f>
        <v>0</v>
      </c>
      <c r="N310">
        <f>IF([[#This Row],[Score (%)]]&gt;=seuil_haut,"Haute",IF([[#This Row],[Score (%)]]&gt;=seuil_moyen,"Moyenne",IF([[#This Row],[Score (%)]]&gt;0,"Basse","")))</f>
        <v>0</v>
      </c>
    </row>
    <row r="311" spans="11:14">
      <c r="K31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1">
        <f>IFERROR(SUMIFS(TableHor[Facteur],TableHor[Horizon],[[#This Row],Horizon]),1)</f>
        <v>0</v>
      </c>
      <c r="M311" s="6">
        <f>IFERROR(ROUND(([[#This Row],[Probabilité (1-5)]]*[[#This Row],[Impact (1-5)]]*[[#This Row],[Poids Domaine (auto)]]*[[#This Row],[Facteur Horizon (auto)]]*coef_mode/25),4),0)</f>
        <v>0</v>
      </c>
      <c r="N311">
        <f>IF([[#This Row],[Score (%)]]&gt;=seuil_haut,"Haute",IF([[#This Row],[Score (%)]]&gt;=seuil_moyen,"Moyenne",IF([[#This Row],[Score (%)]]&gt;0,"Basse","")))</f>
        <v>0</v>
      </c>
    </row>
    <row r="312" spans="11:14">
      <c r="K31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2">
        <f>IFERROR(SUMIFS(TableHor[Facteur],TableHor[Horizon],[[#This Row],Horizon]),1)</f>
        <v>0</v>
      </c>
      <c r="M312" s="6">
        <f>IFERROR(ROUND(([[#This Row],[Probabilité (1-5)]]*[[#This Row],[Impact (1-5)]]*[[#This Row],[Poids Domaine (auto)]]*[[#This Row],[Facteur Horizon (auto)]]*coef_mode/25),4),0)</f>
        <v>0</v>
      </c>
      <c r="N312">
        <f>IF([[#This Row],[Score (%)]]&gt;=seuil_haut,"Haute",IF([[#This Row],[Score (%)]]&gt;=seuil_moyen,"Moyenne",IF([[#This Row],[Score (%)]]&gt;0,"Basse","")))</f>
        <v>0</v>
      </c>
    </row>
    <row r="313" spans="11:14">
      <c r="K31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3">
        <f>IFERROR(SUMIFS(TableHor[Facteur],TableHor[Horizon],[[#This Row],Horizon]),1)</f>
        <v>0</v>
      </c>
      <c r="M313" s="6">
        <f>IFERROR(ROUND(([[#This Row],[Probabilité (1-5)]]*[[#This Row],[Impact (1-5)]]*[[#This Row],[Poids Domaine (auto)]]*[[#This Row],[Facteur Horizon (auto)]]*coef_mode/25),4),0)</f>
        <v>0</v>
      </c>
      <c r="N313">
        <f>IF([[#This Row],[Score (%)]]&gt;=seuil_haut,"Haute",IF([[#This Row],[Score (%)]]&gt;=seuil_moyen,"Moyenne",IF([[#This Row],[Score (%)]]&gt;0,"Basse","")))</f>
        <v>0</v>
      </c>
    </row>
    <row r="314" spans="11:14">
      <c r="K31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4">
        <f>IFERROR(SUMIFS(TableHor[Facteur],TableHor[Horizon],[[#This Row],Horizon]),1)</f>
        <v>0</v>
      </c>
      <c r="M314" s="6">
        <f>IFERROR(ROUND(([[#This Row],[Probabilité (1-5)]]*[[#This Row],[Impact (1-5)]]*[[#This Row],[Poids Domaine (auto)]]*[[#This Row],[Facteur Horizon (auto)]]*coef_mode/25),4),0)</f>
        <v>0</v>
      </c>
      <c r="N314">
        <f>IF([[#This Row],[Score (%)]]&gt;=seuil_haut,"Haute",IF([[#This Row],[Score (%)]]&gt;=seuil_moyen,"Moyenne",IF([[#This Row],[Score (%)]]&gt;0,"Basse","")))</f>
        <v>0</v>
      </c>
    </row>
    <row r="315" spans="11:14">
      <c r="K31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5">
        <f>IFERROR(SUMIFS(TableHor[Facteur],TableHor[Horizon],[[#This Row],Horizon]),1)</f>
        <v>0</v>
      </c>
      <c r="M315" s="6">
        <f>IFERROR(ROUND(([[#This Row],[Probabilité (1-5)]]*[[#This Row],[Impact (1-5)]]*[[#This Row],[Poids Domaine (auto)]]*[[#This Row],[Facteur Horizon (auto)]]*coef_mode/25),4),0)</f>
        <v>0</v>
      </c>
      <c r="N315">
        <f>IF([[#This Row],[Score (%)]]&gt;=seuil_haut,"Haute",IF([[#This Row],[Score (%)]]&gt;=seuil_moyen,"Moyenne",IF([[#This Row],[Score (%)]]&gt;0,"Basse","")))</f>
        <v>0</v>
      </c>
    </row>
    <row r="316" spans="11:14">
      <c r="K31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6">
        <f>IFERROR(SUMIFS(TableHor[Facteur],TableHor[Horizon],[[#This Row],Horizon]),1)</f>
        <v>0</v>
      </c>
      <c r="M316" s="6">
        <f>IFERROR(ROUND(([[#This Row],[Probabilité (1-5)]]*[[#This Row],[Impact (1-5)]]*[[#This Row],[Poids Domaine (auto)]]*[[#This Row],[Facteur Horizon (auto)]]*coef_mode/25),4),0)</f>
        <v>0</v>
      </c>
      <c r="N316">
        <f>IF([[#This Row],[Score (%)]]&gt;=seuil_haut,"Haute",IF([[#This Row],[Score (%)]]&gt;=seuil_moyen,"Moyenne",IF([[#This Row],[Score (%)]]&gt;0,"Basse","")))</f>
        <v>0</v>
      </c>
    </row>
    <row r="317" spans="11:14">
      <c r="K31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7">
        <f>IFERROR(SUMIFS(TableHor[Facteur],TableHor[Horizon],[[#This Row],Horizon]),1)</f>
        <v>0</v>
      </c>
      <c r="M317" s="6">
        <f>IFERROR(ROUND(([[#This Row],[Probabilité (1-5)]]*[[#This Row],[Impact (1-5)]]*[[#This Row],[Poids Domaine (auto)]]*[[#This Row],[Facteur Horizon (auto)]]*coef_mode/25),4),0)</f>
        <v>0</v>
      </c>
      <c r="N317">
        <f>IF([[#This Row],[Score (%)]]&gt;=seuil_haut,"Haute",IF([[#This Row],[Score (%)]]&gt;=seuil_moyen,"Moyenne",IF([[#This Row],[Score (%)]]&gt;0,"Basse","")))</f>
        <v>0</v>
      </c>
    </row>
    <row r="318" spans="11:14">
      <c r="K31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8">
        <f>IFERROR(SUMIFS(TableHor[Facteur],TableHor[Horizon],[[#This Row],Horizon]),1)</f>
        <v>0</v>
      </c>
      <c r="M318" s="6">
        <f>IFERROR(ROUND(([[#This Row],[Probabilité (1-5)]]*[[#This Row],[Impact (1-5)]]*[[#This Row],[Poids Domaine (auto)]]*[[#This Row],[Facteur Horizon (auto)]]*coef_mode/25),4),0)</f>
        <v>0</v>
      </c>
      <c r="N318">
        <f>IF([[#This Row],[Score (%)]]&gt;=seuil_haut,"Haute",IF([[#This Row],[Score (%)]]&gt;=seuil_moyen,"Moyenne",IF([[#This Row],[Score (%)]]&gt;0,"Basse","")))</f>
        <v>0</v>
      </c>
    </row>
    <row r="319" spans="11:14">
      <c r="K31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19">
        <f>IFERROR(SUMIFS(TableHor[Facteur],TableHor[Horizon],[[#This Row],Horizon]),1)</f>
        <v>0</v>
      </c>
      <c r="M319" s="6">
        <f>IFERROR(ROUND(([[#This Row],[Probabilité (1-5)]]*[[#This Row],[Impact (1-5)]]*[[#This Row],[Poids Domaine (auto)]]*[[#This Row],[Facteur Horizon (auto)]]*coef_mode/25),4),0)</f>
        <v>0</v>
      </c>
      <c r="N319">
        <f>IF([[#This Row],[Score (%)]]&gt;=seuil_haut,"Haute",IF([[#This Row],[Score (%)]]&gt;=seuil_moyen,"Moyenne",IF([[#This Row],[Score (%)]]&gt;0,"Basse","")))</f>
        <v>0</v>
      </c>
    </row>
    <row r="320" spans="11:14">
      <c r="K32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0">
        <f>IFERROR(SUMIFS(TableHor[Facteur],TableHor[Horizon],[[#This Row],Horizon]),1)</f>
        <v>0</v>
      </c>
      <c r="M320" s="6">
        <f>IFERROR(ROUND(([[#This Row],[Probabilité (1-5)]]*[[#This Row],[Impact (1-5)]]*[[#This Row],[Poids Domaine (auto)]]*[[#This Row],[Facteur Horizon (auto)]]*coef_mode/25),4),0)</f>
        <v>0</v>
      </c>
      <c r="N320">
        <f>IF([[#This Row],[Score (%)]]&gt;=seuil_haut,"Haute",IF([[#This Row],[Score (%)]]&gt;=seuil_moyen,"Moyenne",IF([[#This Row],[Score (%)]]&gt;0,"Basse","")))</f>
        <v>0</v>
      </c>
    </row>
    <row r="321" spans="11:14">
      <c r="K32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1">
        <f>IFERROR(SUMIFS(TableHor[Facteur],TableHor[Horizon],[[#This Row],Horizon]),1)</f>
        <v>0</v>
      </c>
      <c r="M321" s="6">
        <f>IFERROR(ROUND(([[#This Row],[Probabilité (1-5)]]*[[#This Row],[Impact (1-5)]]*[[#This Row],[Poids Domaine (auto)]]*[[#This Row],[Facteur Horizon (auto)]]*coef_mode/25),4),0)</f>
        <v>0</v>
      </c>
      <c r="N321">
        <f>IF([[#This Row],[Score (%)]]&gt;=seuil_haut,"Haute",IF([[#This Row],[Score (%)]]&gt;=seuil_moyen,"Moyenne",IF([[#This Row],[Score (%)]]&gt;0,"Basse","")))</f>
        <v>0</v>
      </c>
    </row>
    <row r="322" spans="11:14">
      <c r="K32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2">
        <f>IFERROR(SUMIFS(TableHor[Facteur],TableHor[Horizon],[[#This Row],Horizon]),1)</f>
        <v>0</v>
      </c>
      <c r="M322" s="6">
        <f>IFERROR(ROUND(([[#This Row],[Probabilité (1-5)]]*[[#This Row],[Impact (1-5)]]*[[#This Row],[Poids Domaine (auto)]]*[[#This Row],[Facteur Horizon (auto)]]*coef_mode/25),4),0)</f>
        <v>0</v>
      </c>
      <c r="N322">
        <f>IF([[#This Row],[Score (%)]]&gt;=seuil_haut,"Haute",IF([[#This Row],[Score (%)]]&gt;=seuil_moyen,"Moyenne",IF([[#This Row],[Score (%)]]&gt;0,"Basse","")))</f>
        <v>0</v>
      </c>
    </row>
    <row r="323" spans="11:14">
      <c r="K32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3">
        <f>IFERROR(SUMIFS(TableHor[Facteur],TableHor[Horizon],[[#This Row],Horizon]),1)</f>
        <v>0</v>
      </c>
      <c r="M323" s="6">
        <f>IFERROR(ROUND(([[#This Row],[Probabilité (1-5)]]*[[#This Row],[Impact (1-5)]]*[[#This Row],[Poids Domaine (auto)]]*[[#This Row],[Facteur Horizon (auto)]]*coef_mode/25),4),0)</f>
        <v>0</v>
      </c>
      <c r="N323">
        <f>IF([[#This Row],[Score (%)]]&gt;=seuil_haut,"Haute",IF([[#This Row],[Score (%)]]&gt;=seuil_moyen,"Moyenne",IF([[#This Row],[Score (%)]]&gt;0,"Basse","")))</f>
        <v>0</v>
      </c>
    </row>
    <row r="324" spans="11:14">
      <c r="K32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4">
        <f>IFERROR(SUMIFS(TableHor[Facteur],TableHor[Horizon],[[#This Row],Horizon]),1)</f>
        <v>0</v>
      </c>
      <c r="M324" s="6">
        <f>IFERROR(ROUND(([[#This Row],[Probabilité (1-5)]]*[[#This Row],[Impact (1-5)]]*[[#This Row],[Poids Domaine (auto)]]*[[#This Row],[Facteur Horizon (auto)]]*coef_mode/25),4),0)</f>
        <v>0</v>
      </c>
      <c r="N324">
        <f>IF([[#This Row],[Score (%)]]&gt;=seuil_haut,"Haute",IF([[#This Row],[Score (%)]]&gt;=seuil_moyen,"Moyenne",IF([[#This Row],[Score (%)]]&gt;0,"Basse","")))</f>
        <v>0</v>
      </c>
    </row>
    <row r="325" spans="11:14">
      <c r="K32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5">
        <f>IFERROR(SUMIFS(TableHor[Facteur],TableHor[Horizon],[[#This Row],Horizon]),1)</f>
        <v>0</v>
      </c>
      <c r="M325" s="6">
        <f>IFERROR(ROUND(([[#This Row],[Probabilité (1-5)]]*[[#This Row],[Impact (1-5)]]*[[#This Row],[Poids Domaine (auto)]]*[[#This Row],[Facteur Horizon (auto)]]*coef_mode/25),4),0)</f>
        <v>0</v>
      </c>
      <c r="N325">
        <f>IF([[#This Row],[Score (%)]]&gt;=seuil_haut,"Haute",IF([[#This Row],[Score (%)]]&gt;=seuil_moyen,"Moyenne",IF([[#This Row],[Score (%)]]&gt;0,"Basse","")))</f>
        <v>0</v>
      </c>
    </row>
    <row r="326" spans="11:14">
      <c r="K32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6">
        <f>IFERROR(SUMIFS(TableHor[Facteur],TableHor[Horizon],[[#This Row],Horizon]),1)</f>
        <v>0</v>
      </c>
      <c r="M326" s="6">
        <f>IFERROR(ROUND(([[#This Row],[Probabilité (1-5)]]*[[#This Row],[Impact (1-5)]]*[[#This Row],[Poids Domaine (auto)]]*[[#This Row],[Facteur Horizon (auto)]]*coef_mode/25),4),0)</f>
        <v>0</v>
      </c>
      <c r="N326">
        <f>IF([[#This Row],[Score (%)]]&gt;=seuil_haut,"Haute",IF([[#This Row],[Score (%)]]&gt;=seuil_moyen,"Moyenne",IF([[#This Row],[Score (%)]]&gt;0,"Basse","")))</f>
        <v>0</v>
      </c>
    </row>
    <row r="327" spans="11:14">
      <c r="K32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7">
        <f>IFERROR(SUMIFS(TableHor[Facteur],TableHor[Horizon],[[#This Row],Horizon]),1)</f>
        <v>0</v>
      </c>
      <c r="M327" s="6">
        <f>IFERROR(ROUND(([[#This Row],[Probabilité (1-5)]]*[[#This Row],[Impact (1-5)]]*[[#This Row],[Poids Domaine (auto)]]*[[#This Row],[Facteur Horizon (auto)]]*coef_mode/25),4),0)</f>
        <v>0</v>
      </c>
      <c r="N327">
        <f>IF([[#This Row],[Score (%)]]&gt;=seuil_haut,"Haute",IF([[#This Row],[Score (%)]]&gt;=seuil_moyen,"Moyenne",IF([[#This Row],[Score (%)]]&gt;0,"Basse","")))</f>
        <v>0</v>
      </c>
    </row>
    <row r="328" spans="11:14">
      <c r="K32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8">
        <f>IFERROR(SUMIFS(TableHor[Facteur],TableHor[Horizon],[[#This Row],Horizon]),1)</f>
        <v>0</v>
      </c>
      <c r="M328" s="6">
        <f>IFERROR(ROUND(([[#This Row],[Probabilité (1-5)]]*[[#This Row],[Impact (1-5)]]*[[#This Row],[Poids Domaine (auto)]]*[[#This Row],[Facteur Horizon (auto)]]*coef_mode/25),4),0)</f>
        <v>0</v>
      </c>
      <c r="N328">
        <f>IF([[#This Row],[Score (%)]]&gt;=seuil_haut,"Haute",IF([[#This Row],[Score (%)]]&gt;=seuil_moyen,"Moyenne",IF([[#This Row],[Score (%)]]&gt;0,"Basse","")))</f>
        <v>0</v>
      </c>
    </row>
    <row r="329" spans="11:14">
      <c r="K32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29">
        <f>IFERROR(SUMIFS(TableHor[Facteur],TableHor[Horizon],[[#This Row],Horizon]),1)</f>
        <v>0</v>
      </c>
      <c r="M329" s="6">
        <f>IFERROR(ROUND(([[#This Row],[Probabilité (1-5)]]*[[#This Row],[Impact (1-5)]]*[[#This Row],[Poids Domaine (auto)]]*[[#This Row],[Facteur Horizon (auto)]]*coef_mode/25),4),0)</f>
        <v>0</v>
      </c>
      <c r="N329">
        <f>IF([[#This Row],[Score (%)]]&gt;=seuil_haut,"Haute",IF([[#This Row],[Score (%)]]&gt;=seuil_moyen,"Moyenne",IF([[#This Row],[Score (%)]]&gt;0,"Basse","")))</f>
        <v>0</v>
      </c>
    </row>
    <row r="330" spans="11:14">
      <c r="K33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0">
        <f>IFERROR(SUMIFS(TableHor[Facteur],TableHor[Horizon],[[#This Row],Horizon]),1)</f>
        <v>0</v>
      </c>
      <c r="M330" s="6">
        <f>IFERROR(ROUND(([[#This Row],[Probabilité (1-5)]]*[[#This Row],[Impact (1-5)]]*[[#This Row],[Poids Domaine (auto)]]*[[#This Row],[Facteur Horizon (auto)]]*coef_mode/25),4),0)</f>
        <v>0</v>
      </c>
      <c r="N330">
        <f>IF([[#This Row],[Score (%)]]&gt;=seuil_haut,"Haute",IF([[#This Row],[Score (%)]]&gt;=seuil_moyen,"Moyenne",IF([[#This Row],[Score (%)]]&gt;0,"Basse","")))</f>
        <v>0</v>
      </c>
    </row>
    <row r="331" spans="11:14">
      <c r="K33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1">
        <f>IFERROR(SUMIFS(TableHor[Facteur],TableHor[Horizon],[[#This Row],Horizon]),1)</f>
        <v>0</v>
      </c>
      <c r="M331" s="6">
        <f>IFERROR(ROUND(([[#This Row],[Probabilité (1-5)]]*[[#This Row],[Impact (1-5)]]*[[#This Row],[Poids Domaine (auto)]]*[[#This Row],[Facteur Horizon (auto)]]*coef_mode/25),4),0)</f>
        <v>0</v>
      </c>
      <c r="N331">
        <f>IF([[#This Row],[Score (%)]]&gt;=seuil_haut,"Haute",IF([[#This Row],[Score (%)]]&gt;=seuil_moyen,"Moyenne",IF([[#This Row],[Score (%)]]&gt;0,"Basse","")))</f>
        <v>0</v>
      </c>
    </row>
    <row r="332" spans="11:14">
      <c r="K33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2">
        <f>IFERROR(SUMIFS(TableHor[Facteur],TableHor[Horizon],[[#This Row],Horizon]),1)</f>
        <v>0</v>
      </c>
      <c r="M332" s="6">
        <f>IFERROR(ROUND(([[#This Row],[Probabilité (1-5)]]*[[#This Row],[Impact (1-5)]]*[[#This Row],[Poids Domaine (auto)]]*[[#This Row],[Facteur Horizon (auto)]]*coef_mode/25),4),0)</f>
        <v>0</v>
      </c>
      <c r="N332">
        <f>IF([[#This Row],[Score (%)]]&gt;=seuil_haut,"Haute",IF([[#This Row],[Score (%)]]&gt;=seuil_moyen,"Moyenne",IF([[#This Row],[Score (%)]]&gt;0,"Basse","")))</f>
        <v>0</v>
      </c>
    </row>
    <row r="333" spans="11:14">
      <c r="K33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3">
        <f>IFERROR(SUMIFS(TableHor[Facteur],TableHor[Horizon],[[#This Row],Horizon]),1)</f>
        <v>0</v>
      </c>
      <c r="M333" s="6">
        <f>IFERROR(ROUND(([[#This Row],[Probabilité (1-5)]]*[[#This Row],[Impact (1-5)]]*[[#This Row],[Poids Domaine (auto)]]*[[#This Row],[Facteur Horizon (auto)]]*coef_mode/25),4),0)</f>
        <v>0</v>
      </c>
      <c r="N333">
        <f>IF([[#This Row],[Score (%)]]&gt;=seuil_haut,"Haute",IF([[#This Row],[Score (%)]]&gt;=seuil_moyen,"Moyenne",IF([[#This Row],[Score (%)]]&gt;0,"Basse","")))</f>
        <v>0</v>
      </c>
    </row>
    <row r="334" spans="11:14">
      <c r="K33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4">
        <f>IFERROR(SUMIFS(TableHor[Facteur],TableHor[Horizon],[[#This Row],Horizon]),1)</f>
        <v>0</v>
      </c>
      <c r="M334" s="6">
        <f>IFERROR(ROUND(([[#This Row],[Probabilité (1-5)]]*[[#This Row],[Impact (1-5)]]*[[#This Row],[Poids Domaine (auto)]]*[[#This Row],[Facteur Horizon (auto)]]*coef_mode/25),4),0)</f>
        <v>0</v>
      </c>
      <c r="N334">
        <f>IF([[#This Row],[Score (%)]]&gt;=seuil_haut,"Haute",IF([[#This Row],[Score (%)]]&gt;=seuil_moyen,"Moyenne",IF([[#This Row],[Score (%)]]&gt;0,"Basse","")))</f>
        <v>0</v>
      </c>
    </row>
    <row r="335" spans="11:14">
      <c r="K33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5">
        <f>IFERROR(SUMIFS(TableHor[Facteur],TableHor[Horizon],[[#This Row],Horizon]),1)</f>
        <v>0</v>
      </c>
      <c r="M335" s="6">
        <f>IFERROR(ROUND(([[#This Row],[Probabilité (1-5)]]*[[#This Row],[Impact (1-5)]]*[[#This Row],[Poids Domaine (auto)]]*[[#This Row],[Facteur Horizon (auto)]]*coef_mode/25),4),0)</f>
        <v>0</v>
      </c>
      <c r="N335">
        <f>IF([[#This Row],[Score (%)]]&gt;=seuil_haut,"Haute",IF([[#This Row],[Score (%)]]&gt;=seuil_moyen,"Moyenne",IF([[#This Row],[Score (%)]]&gt;0,"Basse","")))</f>
        <v>0</v>
      </c>
    </row>
    <row r="336" spans="11:14">
      <c r="K33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6">
        <f>IFERROR(SUMIFS(TableHor[Facteur],TableHor[Horizon],[[#This Row],Horizon]),1)</f>
        <v>0</v>
      </c>
      <c r="M336" s="6">
        <f>IFERROR(ROUND(([[#This Row],[Probabilité (1-5)]]*[[#This Row],[Impact (1-5)]]*[[#This Row],[Poids Domaine (auto)]]*[[#This Row],[Facteur Horizon (auto)]]*coef_mode/25),4),0)</f>
        <v>0</v>
      </c>
      <c r="N336">
        <f>IF([[#This Row],[Score (%)]]&gt;=seuil_haut,"Haute",IF([[#This Row],[Score (%)]]&gt;=seuil_moyen,"Moyenne",IF([[#This Row],[Score (%)]]&gt;0,"Basse","")))</f>
        <v>0</v>
      </c>
    </row>
    <row r="337" spans="11:14">
      <c r="K33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7">
        <f>IFERROR(SUMIFS(TableHor[Facteur],TableHor[Horizon],[[#This Row],Horizon]),1)</f>
        <v>0</v>
      </c>
      <c r="M337" s="6">
        <f>IFERROR(ROUND(([[#This Row],[Probabilité (1-5)]]*[[#This Row],[Impact (1-5)]]*[[#This Row],[Poids Domaine (auto)]]*[[#This Row],[Facteur Horizon (auto)]]*coef_mode/25),4),0)</f>
        <v>0</v>
      </c>
      <c r="N337">
        <f>IF([[#This Row],[Score (%)]]&gt;=seuil_haut,"Haute",IF([[#This Row],[Score (%)]]&gt;=seuil_moyen,"Moyenne",IF([[#This Row],[Score (%)]]&gt;0,"Basse","")))</f>
        <v>0</v>
      </c>
    </row>
    <row r="338" spans="11:14">
      <c r="K33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8">
        <f>IFERROR(SUMIFS(TableHor[Facteur],TableHor[Horizon],[[#This Row],Horizon]),1)</f>
        <v>0</v>
      </c>
      <c r="M338" s="6">
        <f>IFERROR(ROUND(([[#This Row],[Probabilité (1-5)]]*[[#This Row],[Impact (1-5)]]*[[#This Row],[Poids Domaine (auto)]]*[[#This Row],[Facteur Horizon (auto)]]*coef_mode/25),4),0)</f>
        <v>0</v>
      </c>
      <c r="N338">
        <f>IF([[#This Row],[Score (%)]]&gt;=seuil_haut,"Haute",IF([[#This Row],[Score (%)]]&gt;=seuil_moyen,"Moyenne",IF([[#This Row],[Score (%)]]&gt;0,"Basse","")))</f>
        <v>0</v>
      </c>
    </row>
    <row r="339" spans="11:14">
      <c r="K33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39">
        <f>IFERROR(SUMIFS(TableHor[Facteur],TableHor[Horizon],[[#This Row],Horizon]),1)</f>
        <v>0</v>
      </c>
      <c r="M339" s="6">
        <f>IFERROR(ROUND(([[#This Row],[Probabilité (1-5)]]*[[#This Row],[Impact (1-5)]]*[[#This Row],[Poids Domaine (auto)]]*[[#This Row],[Facteur Horizon (auto)]]*coef_mode/25),4),0)</f>
        <v>0</v>
      </c>
      <c r="N339">
        <f>IF([[#This Row],[Score (%)]]&gt;=seuil_haut,"Haute",IF([[#This Row],[Score (%)]]&gt;=seuil_moyen,"Moyenne",IF([[#This Row],[Score (%)]]&gt;0,"Basse","")))</f>
        <v>0</v>
      </c>
    </row>
    <row r="340" spans="11:14">
      <c r="K34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0">
        <f>IFERROR(SUMIFS(TableHor[Facteur],TableHor[Horizon],[[#This Row],Horizon]),1)</f>
        <v>0</v>
      </c>
      <c r="M340" s="6">
        <f>IFERROR(ROUND(([[#This Row],[Probabilité (1-5)]]*[[#This Row],[Impact (1-5)]]*[[#This Row],[Poids Domaine (auto)]]*[[#This Row],[Facteur Horizon (auto)]]*coef_mode/25),4),0)</f>
        <v>0</v>
      </c>
      <c r="N340">
        <f>IF([[#This Row],[Score (%)]]&gt;=seuil_haut,"Haute",IF([[#This Row],[Score (%)]]&gt;=seuil_moyen,"Moyenne",IF([[#This Row],[Score (%)]]&gt;0,"Basse","")))</f>
        <v>0</v>
      </c>
    </row>
    <row r="341" spans="11:14">
      <c r="K34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1">
        <f>IFERROR(SUMIFS(TableHor[Facteur],TableHor[Horizon],[[#This Row],Horizon]),1)</f>
        <v>0</v>
      </c>
      <c r="M341" s="6">
        <f>IFERROR(ROUND(([[#This Row],[Probabilité (1-5)]]*[[#This Row],[Impact (1-5)]]*[[#This Row],[Poids Domaine (auto)]]*[[#This Row],[Facteur Horizon (auto)]]*coef_mode/25),4),0)</f>
        <v>0</v>
      </c>
      <c r="N341">
        <f>IF([[#This Row],[Score (%)]]&gt;=seuil_haut,"Haute",IF([[#This Row],[Score (%)]]&gt;=seuil_moyen,"Moyenne",IF([[#This Row],[Score (%)]]&gt;0,"Basse","")))</f>
        <v>0</v>
      </c>
    </row>
    <row r="342" spans="11:14">
      <c r="K34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2">
        <f>IFERROR(SUMIFS(TableHor[Facteur],TableHor[Horizon],[[#This Row],Horizon]),1)</f>
        <v>0</v>
      </c>
      <c r="M342" s="6">
        <f>IFERROR(ROUND(([[#This Row],[Probabilité (1-5)]]*[[#This Row],[Impact (1-5)]]*[[#This Row],[Poids Domaine (auto)]]*[[#This Row],[Facteur Horizon (auto)]]*coef_mode/25),4),0)</f>
        <v>0</v>
      </c>
      <c r="N342">
        <f>IF([[#This Row],[Score (%)]]&gt;=seuil_haut,"Haute",IF([[#This Row],[Score (%)]]&gt;=seuil_moyen,"Moyenne",IF([[#This Row],[Score (%)]]&gt;0,"Basse","")))</f>
        <v>0</v>
      </c>
    </row>
    <row r="343" spans="11:14">
      <c r="K34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3">
        <f>IFERROR(SUMIFS(TableHor[Facteur],TableHor[Horizon],[[#This Row],Horizon]),1)</f>
        <v>0</v>
      </c>
      <c r="M343" s="6">
        <f>IFERROR(ROUND(([[#This Row],[Probabilité (1-5)]]*[[#This Row],[Impact (1-5)]]*[[#This Row],[Poids Domaine (auto)]]*[[#This Row],[Facteur Horizon (auto)]]*coef_mode/25),4),0)</f>
        <v>0</v>
      </c>
      <c r="N343">
        <f>IF([[#This Row],[Score (%)]]&gt;=seuil_haut,"Haute",IF([[#This Row],[Score (%)]]&gt;=seuil_moyen,"Moyenne",IF([[#This Row],[Score (%)]]&gt;0,"Basse","")))</f>
        <v>0</v>
      </c>
    </row>
    <row r="344" spans="11:14">
      <c r="K34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4">
        <f>IFERROR(SUMIFS(TableHor[Facteur],TableHor[Horizon],[[#This Row],Horizon]),1)</f>
        <v>0</v>
      </c>
      <c r="M344" s="6">
        <f>IFERROR(ROUND(([[#This Row],[Probabilité (1-5)]]*[[#This Row],[Impact (1-5)]]*[[#This Row],[Poids Domaine (auto)]]*[[#This Row],[Facteur Horizon (auto)]]*coef_mode/25),4),0)</f>
        <v>0</v>
      </c>
      <c r="N344">
        <f>IF([[#This Row],[Score (%)]]&gt;=seuil_haut,"Haute",IF([[#This Row],[Score (%)]]&gt;=seuil_moyen,"Moyenne",IF([[#This Row],[Score (%)]]&gt;0,"Basse","")))</f>
        <v>0</v>
      </c>
    </row>
    <row r="345" spans="11:14">
      <c r="K34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5">
        <f>IFERROR(SUMIFS(TableHor[Facteur],TableHor[Horizon],[[#This Row],Horizon]),1)</f>
        <v>0</v>
      </c>
      <c r="M345" s="6">
        <f>IFERROR(ROUND(([[#This Row],[Probabilité (1-5)]]*[[#This Row],[Impact (1-5)]]*[[#This Row],[Poids Domaine (auto)]]*[[#This Row],[Facteur Horizon (auto)]]*coef_mode/25),4),0)</f>
        <v>0</v>
      </c>
      <c r="N345">
        <f>IF([[#This Row],[Score (%)]]&gt;=seuil_haut,"Haute",IF([[#This Row],[Score (%)]]&gt;=seuil_moyen,"Moyenne",IF([[#This Row],[Score (%)]]&gt;0,"Basse","")))</f>
        <v>0</v>
      </c>
    </row>
    <row r="346" spans="11:14">
      <c r="K34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6">
        <f>IFERROR(SUMIFS(TableHor[Facteur],TableHor[Horizon],[[#This Row],Horizon]),1)</f>
        <v>0</v>
      </c>
      <c r="M346" s="6">
        <f>IFERROR(ROUND(([[#This Row],[Probabilité (1-5)]]*[[#This Row],[Impact (1-5)]]*[[#This Row],[Poids Domaine (auto)]]*[[#This Row],[Facteur Horizon (auto)]]*coef_mode/25),4),0)</f>
        <v>0</v>
      </c>
      <c r="N346">
        <f>IF([[#This Row],[Score (%)]]&gt;=seuil_haut,"Haute",IF([[#This Row],[Score (%)]]&gt;=seuil_moyen,"Moyenne",IF([[#This Row],[Score (%)]]&gt;0,"Basse","")))</f>
        <v>0</v>
      </c>
    </row>
    <row r="347" spans="11:14">
      <c r="K34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7">
        <f>IFERROR(SUMIFS(TableHor[Facteur],TableHor[Horizon],[[#This Row],Horizon]),1)</f>
        <v>0</v>
      </c>
      <c r="M347" s="6">
        <f>IFERROR(ROUND(([[#This Row],[Probabilité (1-5)]]*[[#This Row],[Impact (1-5)]]*[[#This Row],[Poids Domaine (auto)]]*[[#This Row],[Facteur Horizon (auto)]]*coef_mode/25),4),0)</f>
        <v>0</v>
      </c>
      <c r="N347">
        <f>IF([[#This Row],[Score (%)]]&gt;=seuil_haut,"Haute",IF([[#This Row],[Score (%)]]&gt;=seuil_moyen,"Moyenne",IF([[#This Row],[Score (%)]]&gt;0,"Basse","")))</f>
        <v>0</v>
      </c>
    </row>
    <row r="348" spans="11:14">
      <c r="K34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8">
        <f>IFERROR(SUMIFS(TableHor[Facteur],TableHor[Horizon],[[#This Row],Horizon]),1)</f>
        <v>0</v>
      </c>
      <c r="M348" s="6">
        <f>IFERROR(ROUND(([[#This Row],[Probabilité (1-5)]]*[[#This Row],[Impact (1-5)]]*[[#This Row],[Poids Domaine (auto)]]*[[#This Row],[Facteur Horizon (auto)]]*coef_mode/25),4),0)</f>
        <v>0</v>
      </c>
      <c r="N348">
        <f>IF([[#This Row],[Score (%)]]&gt;=seuil_haut,"Haute",IF([[#This Row],[Score (%)]]&gt;=seuil_moyen,"Moyenne",IF([[#This Row],[Score (%)]]&gt;0,"Basse","")))</f>
        <v>0</v>
      </c>
    </row>
    <row r="349" spans="11:14">
      <c r="K34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49">
        <f>IFERROR(SUMIFS(TableHor[Facteur],TableHor[Horizon],[[#This Row],Horizon]),1)</f>
        <v>0</v>
      </c>
      <c r="M349" s="6">
        <f>IFERROR(ROUND(([[#This Row],[Probabilité (1-5)]]*[[#This Row],[Impact (1-5)]]*[[#This Row],[Poids Domaine (auto)]]*[[#This Row],[Facteur Horizon (auto)]]*coef_mode/25),4),0)</f>
        <v>0</v>
      </c>
      <c r="N349">
        <f>IF([[#This Row],[Score (%)]]&gt;=seuil_haut,"Haute",IF([[#This Row],[Score (%)]]&gt;=seuil_moyen,"Moyenne",IF([[#This Row],[Score (%)]]&gt;0,"Basse","")))</f>
        <v>0</v>
      </c>
    </row>
    <row r="350" spans="11:14">
      <c r="K35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0">
        <f>IFERROR(SUMIFS(TableHor[Facteur],TableHor[Horizon],[[#This Row],Horizon]),1)</f>
        <v>0</v>
      </c>
      <c r="M350" s="6">
        <f>IFERROR(ROUND(([[#This Row],[Probabilité (1-5)]]*[[#This Row],[Impact (1-5)]]*[[#This Row],[Poids Domaine (auto)]]*[[#This Row],[Facteur Horizon (auto)]]*coef_mode/25),4),0)</f>
        <v>0</v>
      </c>
      <c r="N350">
        <f>IF([[#This Row],[Score (%)]]&gt;=seuil_haut,"Haute",IF([[#This Row],[Score (%)]]&gt;=seuil_moyen,"Moyenne",IF([[#This Row],[Score (%)]]&gt;0,"Basse","")))</f>
        <v>0</v>
      </c>
    </row>
    <row r="351" spans="11:14">
      <c r="K35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1">
        <f>IFERROR(SUMIFS(TableHor[Facteur],TableHor[Horizon],[[#This Row],Horizon]),1)</f>
        <v>0</v>
      </c>
      <c r="M351" s="6">
        <f>IFERROR(ROUND(([[#This Row],[Probabilité (1-5)]]*[[#This Row],[Impact (1-5)]]*[[#This Row],[Poids Domaine (auto)]]*[[#This Row],[Facteur Horizon (auto)]]*coef_mode/25),4),0)</f>
        <v>0</v>
      </c>
      <c r="N351">
        <f>IF([[#This Row],[Score (%)]]&gt;=seuil_haut,"Haute",IF([[#This Row],[Score (%)]]&gt;=seuil_moyen,"Moyenne",IF([[#This Row],[Score (%)]]&gt;0,"Basse","")))</f>
        <v>0</v>
      </c>
    </row>
    <row r="352" spans="11:14">
      <c r="K35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2">
        <f>IFERROR(SUMIFS(TableHor[Facteur],TableHor[Horizon],[[#This Row],Horizon]),1)</f>
        <v>0</v>
      </c>
      <c r="M352" s="6">
        <f>IFERROR(ROUND(([[#This Row],[Probabilité (1-5)]]*[[#This Row],[Impact (1-5)]]*[[#This Row],[Poids Domaine (auto)]]*[[#This Row],[Facteur Horizon (auto)]]*coef_mode/25),4),0)</f>
        <v>0</v>
      </c>
      <c r="N352">
        <f>IF([[#This Row],[Score (%)]]&gt;=seuil_haut,"Haute",IF([[#This Row],[Score (%)]]&gt;=seuil_moyen,"Moyenne",IF([[#This Row],[Score (%)]]&gt;0,"Basse","")))</f>
        <v>0</v>
      </c>
    </row>
    <row r="353" spans="11:14">
      <c r="K35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3">
        <f>IFERROR(SUMIFS(TableHor[Facteur],TableHor[Horizon],[[#This Row],Horizon]),1)</f>
        <v>0</v>
      </c>
      <c r="M353" s="6">
        <f>IFERROR(ROUND(([[#This Row],[Probabilité (1-5)]]*[[#This Row],[Impact (1-5)]]*[[#This Row],[Poids Domaine (auto)]]*[[#This Row],[Facteur Horizon (auto)]]*coef_mode/25),4),0)</f>
        <v>0</v>
      </c>
      <c r="N353">
        <f>IF([[#This Row],[Score (%)]]&gt;=seuil_haut,"Haute",IF([[#This Row],[Score (%)]]&gt;=seuil_moyen,"Moyenne",IF([[#This Row],[Score (%)]]&gt;0,"Basse","")))</f>
        <v>0</v>
      </c>
    </row>
    <row r="354" spans="11:14">
      <c r="K35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4">
        <f>IFERROR(SUMIFS(TableHor[Facteur],TableHor[Horizon],[[#This Row],Horizon]),1)</f>
        <v>0</v>
      </c>
      <c r="M354" s="6">
        <f>IFERROR(ROUND(([[#This Row],[Probabilité (1-5)]]*[[#This Row],[Impact (1-5)]]*[[#This Row],[Poids Domaine (auto)]]*[[#This Row],[Facteur Horizon (auto)]]*coef_mode/25),4),0)</f>
        <v>0</v>
      </c>
      <c r="N354">
        <f>IF([[#This Row],[Score (%)]]&gt;=seuil_haut,"Haute",IF([[#This Row],[Score (%)]]&gt;=seuil_moyen,"Moyenne",IF([[#This Row],[Score (%)]]&gt;0,"Basse","")))</f>
        <v>0</v>
      </c>
    </row>
    <row r="355" spans="11:14">
      <c r="K35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5">
        <f>IFERROR(SUMIFS(TableHor[Facteur],TableHor[Horizon],[[#This Row],Horizon]),1)</f>
        <v>0</v>
      </c>
      <c r="M355" s="6">
        <f>IFERROR(ROUND(([[#This Row],[Probabilité (1-5)]]*[[#This Row],[Impact (1-5)]]*[[#This Row],[Poids Domaine (auto)]]*[[#This Row],[Facteur Horizon (auto)]]*coef_mode/25),4),0)</f>
        <v>0</v>
      </c>
      <c r="N355">
        <f>IF([[#This Row],[Score (%)]]&gt;=seuil_haut,"Haute",IF([[#This Row],[Score (%)]]&gt;=seuil_moyen,"Moyenne",IF([[#This Row],[Score (%)]]&gt;0,"Basse","")))</f>
        <v>0</v>
      </c>
    </row>
    <row r="356" spans="11:14">
      <c r="K35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6">
        <f>IFERROR(SUMIFS(TableHor[Facteur],TableHor[Horizon],[[#This Row],Horizon]),1)</f>
        <v>0</v>
      </c>
      <c r="M356" s="6">
        <f>IFERROR(ROUND(([[#This Row],[Probabilité (1-5)]]*[[#This Row],[Impact (1-5)]]*[[#This Row],[Poids Domaine (auto)]]*[[#This Row],[Facteur Horizon (auto)]]*coef_mode/25),4),0)</f>
        <v>0</v>
      </c>
      <c r="N356">
        <f>IF([[#This Row],[Score (%)]]&gt;=seuil_haut,"Haute",IF([[#This Row],[Score (%)]]&gt;=seuil_moyen,"Moyenne",IF([[#This Row],[Score (%)]]&gt;0,"Basse","")))</f>
        <v>0</v>
      </c>
    </row>
    <row r="357" spans="11:14">
      <c r="K35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7">
        <f>IFERROR(SUMIFS(TableHor[Facteur],TableHor[Horizon],[[#This Row],Horizon]),1)</f>
        <v>0</v>
      </c>
      <c r="M357" s="6">
        <f>IFERROR(ROUND(([[#This Row],[Probabilité (1-5)]]*[[#This Row],[Impact (1-5)]]*[[#This Row],[Poids Domaine (auto)]]*[[#This Row],[Facteur Horizon (auto)]]*coef_mode/25),4),0)</f>
        <v>0</v>
      </c>
      <c r="N357">
        <f>IF([[#This Row],[Score (%)]]&gt;=seuil_haut,"Haute",IF([[#This Row],[Score (%)]]&gt;=seuil_moyen,"Moyenne",IF([[#This Row],[Score (%)]]&gt;0,"Basse","")))</f>
        <v>0</v>
      </c>
    </row>
    <row r="358" spans="11:14">
      <c r="K35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8">
        <f>IFERROR(SUMIFS(TableHor[Facteur],TableHor[Horizon],[[#This Row],Horizon]),1)</f>
        <v>0</v>
      </c>
      <c r="M358" s="6">
        <f>IFERROR(ROUND(([[#This Row],[Probabilité (1-5)]]*[[#This Row],[Impact (1-5)]]*[[#This Row],[Poids Domaine (auto)]]*[[#This Row],[Facteur Horizon (auto)]]*coef_mode/25),4),0)</f>
        <v>0</v>
      </c>
      <c r="N358">
        <f>IF([[#This Row],[Score (%)]]&gt;=seuil_haut,"Haute",IF([[#This Row],[Score (%)]]&gt;=seuil_moyen,"Moyenne",IF([[#This Row],[Score (%)]]&gt;0,"Basse","")))</f>
        <v>0</v>
      </c>
    </row>
    <row r="359" spans="11:14">
      <c r="K35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59">
        <f>IFERROR(SUMIFS(TableHor[Facteur],TableHor[Horizon],[[#This Row],Horizon]),1)</f>
        <v>0</v>
      </c>
      <c r="M359" s="6">
        <f>IFERROR(ROUND(([[#This Row],[Probabilité (1-5)]]*[[#This Row],[Impact (1-5)]]*[[#This Row],[Poids Domaine (auto)]]*[[#This Row],[Facteur Horizon (auto)]]*coef_mode/25),4),0)</f>
        <v>0</v>
      </c>
      <c r="N359">
        <f>IF([[#This Row],[Score (%)]]&gt;=seuil_haut,"Haute",IF([[#This Row],[Score (%)]]&gt;=seuil_moyen,"Moyenne",IF([[#This Row],[Score (%)]]&gt;0,"Basse","")))</f>
        <v>0</v>
      </c>
    </row>
    <row r="360" spans="11:14">
      <c r="K36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0">
        <f>IFERROR(SUMIFS(TableHor[Facteur],TableHor[Horizon],[[#This Row],Horizon]),1)</f>
        <v>0</v>
      </c>
      <c r="M360" s="6">
        <f>IFERROR(ROUND(([[#This Row],[Probabilité (1-5)]]*[[#This Row],[Impact (1-5)]]*[[#This Row],[Poids Domaine (auto)]]*[[#This Row],[Facteur Horizon (auto)]]*coef_mode/25),4),0)</f>
        <v>0</v>
      </c>
      <c r="N360">
        <f>IF([[#This Row],[Score (%)]]&gt;=seuil_haut,"Haute",IF([[#This Row],[Score (%)]]&gt;=seuil_moyen,"Moyenne",IF([[#This Row],[Score (%)]]&gt;0,"Basse","")))</f>
        <v>0</v>
      </c>
    </row>
    <row r="361" spans="11:14">
      <c r="K36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1">
        <f>IFERROR(SUMIFS(TableHor[Facteur],TableHor[Horizon],[[#This Row],Horizon]),1)</f>
        <v>0</v>
      </c>
      <c r="M361" s="6">
        <f>IFERROR(ROUND(([[#This Row],[Probabilité (1-5)]]*[[#This Row],[Impact (1-5)]]*[[#This Row],[Poids Domaine (auto)]]*[[#This Row],[Facteur Horizon (auto)]]*coef_mode/25),4),0)</f>
        <v>0</v>
      </c>
      <c r="N361">
        <f>IF([[#This Row],[Score (%)]]&gt;=seuil_haut,"Haute",IF([[#This Row],[Score (%)]]&gt;=seuil_moyen,"Moyenne",IF([[#This Row],[Score (%)]]&gt;0,"Basse","")))</f>
        <v>0</v>
      </c>
    </row>
    <row r="362" spans="11:14">
      <c r="K36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2">
        <f>IFERROR(SUMIFS(TableHor[Facteur],TableHor[Horizon],[[#This Row],Horizon]),1)</f>
        <v>0</v>
      </c>
      <c r="M362" s="6">
        <f>IFERROR(ROUND(([[#This Row],[Probabilité (1-5)]]*[[#This Row],[Impact (1-5)]]*[[#This Row],[Poids Domaine (auto)]]*[[#This Row],[Facteur Horizon (auto)]]*coef_mode/25),4),0)</f>
        <v>0</v>
      </c>
      <c r="N362">
        <f>IF([[#This Row],[Score (%)]]&gt;=seuil_haut,"Haute",IF([[#This Row],[Score (%)]]&gt;=seuil_moyen,"Moyenne",IF([[#This Row],[Score (%)]]&gt;0,"Basse","")))</f>
        <v>0</v>
      </c>
    </row>
    <row r="363" spans="11:14">
      <c r="K36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3">
        <f>IFERROR(SUMIFS(TableHor[Facteur],TableHor[Horizon],[[#This Row],Horizon]),1)</f>
        <v>0</v>
      </c>
      <c r="M363" s="6">
        <f>IFERROR(ROUND(([[#This Row],[Probabilité (1-5)]]*[[#This Row],[Impact (1-5)]]*[[#This Row],[Poids Domaine (auto)]]*[[#This Row],[Facteur Horizon (auto)]]*coef_mode/25),4),0)</f>
        <v>0</v>
      </c>
      <c r="N363">
        <f>IF([[#This Row],[Score (%)]]&gt;=seuil_haut,"Haute",IF([[#This Row],[Score (%)]]&gt;=seuil_moyen,"Moyenne",IF([[#This Row],[Score (%)]]&gt;0,"Basse","")))</f>
        <v>0</v>
      </c>
    </row>
    <row r="364" spans="11:14">
      <c r="K36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4">
        <f>IFERROR(SUMIFS(TableHor[Facteur],TableHor[Horizon],[[#This Row],Horizon]),1)</f>
        <v>0</v>
      </c>
      <c r="M364" s="6">
        <f>IFERROR(ROUND(([[#This Row],[Probabilité (1-5)]]*[[#This Row],[Impact (1-5)]]*[[#This Row],[Poids Domaine (auto)]]*[[#This Row],[Facteur Horizon (auto)]]*coef_mode/25),4),0)</f>
        <v>0</v>
      </c>
      <c r="N364">
        <f>IF([[#This Row],[Score (%)]]&gt;=seuil_haut,"Haute",IF([[#This Row],[Score (%)]]&gt;=seuil_moyen,"Moyenne",IF([[#This Row],[Score (%)]]&gt;0,"Basse","")))</f>
        <v>0</v>
      </c>
    </row>
    <row r="365" spans="11:14">
      <c r="K36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5">
        <f>IFERROR(SUMIFS(TableHor[Facteur],TableHor[Horizon],[[#This Row],Horizon]),1)</f>
        <v>0</v>
      </c>
      <c r="M365" s="6">
        <f>IFERROR(ROUND(([[#This Row],[Probabilité (1-5)]]*[[#This Row],[Impact (1-5)]]*[[#This Row],[Poids Domaine (auto)]]*[[#This Row],[Facteur Horizon (auto)]]*coef_mode/25),4),0)</f>
        <v>0</v>
      </c>
      <c r="N365">
        <f>IF([[#This Row],[Score (%)]]&gt;=seuil_haut,"Haute",IF([[#This Row],[Score (%)]]&gt;=seuil_moyen,"Moyenne",IF([[#This Row],[Score (%)]]&gt;0,"Basse","")))</f>
        <v>0</v>
      </c>
    </row>
    <row r="366" spans="11:14">
      <c r="K36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6">
        <f>IFERROR(SUMIFS(TableHor[Facteur],TableHor[Horizon],[[#This Row],Horizon]),1)</f>
        <v>0</v>
      </c>
      <c r="M366" s="6">
        <f>IFERROR(ROUND(([[#This Row],[Probabilité (1-5)]]*[[#This Row],[Impact (1-5)]]*[[#This Row],[Poids Domaine (auto)]]*[[#This Row],[Facteur Horizon (auto)]]*coef_mode/25),4),0)</f>
        <v>0</v>
      </c>
      <c r="N366">
        <f>IF([[#This Row],[Score (%)]]&gt;=seuil_haut,"Haute",IF([[#This Row],[Score (%)]]&gt;=seuil_moyen,"Moyenne",IF([[#This Row],[Score (%)]]&gt;0,"Basse","")))</f>
        <v>0</v>
      </c>
    </row>
    <row r="367" spans="11:14">
      <c r="K36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7">
        <f>IFERROR(SUMIFS(TableHor[Facteur],TableHor[Horizon],[[#This Row],Horizon]),1)</f>
        <v>0</v>
      </c>
      <c r="M367" s="6">
        <f>IFERROR(ROUND(([[#This Row],[Probabilité (1-5)]]*[[#This Row],[Impact (1-5)]]*[[#This Row],[Poids Domaine (auto)]]*[[#This Row],[Facteur Horizon (auto)]]*coef_mode/25),4),0)</f>
        <v>0</v>
      </c>
      <c r="N367">
        <f>IF([[#This Row],[Score (%)]]&gt;=seuil_haut,"Haute",IF([[#This Row],[Score (%)]]&gt;=seuil_moyen,"Moyenne",IF([[#This Row],[Score (%)]]&gt;0,"Basse","")))</f>
        <v>0</v>
      </c>
    </row>
    <row r="368" spans="11:14">
      <c r="K36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8">
        <f>IFERROR(SUMIFS(TableHor[Facteur],TableHor[Horizon],[[#This Row],Horizon]),1)</f>
        <v>0</v>
      </c>
      <c r="M368" s="6">
        <f>IFERROR(ROUND(([[#This Row],[Probabilité (1-5)]]*[[#This Row],[Impact (1-5)]]*[[#This Row],[Poids Domaine (auto)]]*[[#This Row],[Facteur Horizon (auto)]]*coef_mode/25),4),0)</f>
        <v>0</v>
      </c>
      <c r="N368">
        <f>IF([[#This Row],[Score (%)]]&gt;=seuil_haut,"Haute",IF([[#This Row],[Score (%)]]&gt;=seuil_moyen,"Moyenne",IF([[#This Row],[Score (%)]]&gt;0,"Basse","")))</f>
        <v>0</v>
      </c>
    </row>
    <row r="369" spans="11:14">
      <c r="K36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69">
        <f>IFERROR(SUMIFS(TableHor[Facteur],TableHor[Horizon],[[#This Row],Horizon]),1)</f>
        <v>0</v>
      </c>
      <c r="M369" s="6">
        <f>IFERROR(ROUND(([[#This Row],[Probabilité (1-5)]]*[[#This Row],[Impact (1-5)]]*[[#This Row],[Poids Domaine (auto)]]*[[#This Row],[Facteur Horizon (auto)]]*coef_mode/25),4),0)</f>
        <v>0</v>
      </c>
      <c r="N369">
        <f>IF([[#This Row],[Score (%)]]&gt;=seuil_haut,"Haute",IF([[#This Row],[Score (%)]]&gt;=seuil_moyen,"Moyenne",IF([[#This Row],[Score (%)]]&gt;0,"Basse","")))</f>
        <v>0</v>
      </c>
    </row>
    <row r="370" spans="11:14">
      <c r="K37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0">
        <f>IFERROR(SUMIFS(TableHor[Facteur],TableHor[Horizon],[[#This Row],Horizon]),1)</f>
        <v>0</v>
      </c>
      <c r="M370" s="6">
        <f>IFERROR(ROUND(([[#This Row],[Probabilité (1-5)]]*[[#This Row],[Impact (1-5)]]*[[#This Row],[Poids Domaine (auto)]]*[[#This Row],[Facteur Horizon (auto)]]*coef_mode/25),4),0)</f>
        <v>0</v>
      </c>
      <c r="N370">
        <f>IF([[#This Row],[Score (%)]]&gt;=seuil_haut,"Haute",IF([[#This Row],[Score (%)]]&gt;=seuil_moyen,"Moyenne",IF([[#This Row],[Score (%)]]&gt;0,"Basse","")))</f>
        <v>0</v>
      </c>
    </row>
    <row r="371" spans="11:14">
      <c r="K37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1">
        <f>IFERROR(SUMIFS(TableHor[Facteur],TableHor[Horizon],[[#This Row],Horizon]),1)</f>
        <v>0</v>
      </c>
      <c r="M371" s="6">
        <f>IFERROR(ROUND(([[#This Row],[Probabilité (1-5)]]*[[#This Row],[Impact (1-5)]]*[[#This Row],[Poids Domaine (auto)]]*[[#This Row],[Facteur Horizon (auto)]]*coef_mode/25),4),0)</f>
        <v>0</v>
      </c>
      <c r="N371">
        <f>IF([[#This Row],[Score (%)]]&gt;=seuil_haut,"Haute",IF([[#This Row],[Score (%)]]&gt;=seuil_moyen,"Moyenne",IF([[#This Row],[Score (%)]]&gt;0,"Basse","")))</f>
        <v>0</v>
      </c>
    </row>
    <row r="372" spans="11:14">
      <c r="K37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2">
        <f>IFERROR(SUMIFS(TableHor[Facteur],TableHor[Horizon],[[#This Row],Horizon]),1)</f>
        <v>0</v>
      </c>
      <c r="M372" s="6">
        <f>IFERROR(ROUND(([[#This Row],[Probabilité (1-5)]]*[[#This Row],[Impact (1-5)]]*[[#This Row],[Poids Domaine (auto)]]*[[#This Row],[Facteur Horizon (auto)]]*coef_mode/25),4),0)</f>
        <v>0</v>
      </c>
      <c r="N372">
        <f>IF([[#This Row],[Score (%)]]&gt;=seuil_haut,"Haute",IF([[#This Row],[Score (%)]]&gt;=seuil_moyen,"Moyenne",IF([[#This Row],[Score (%)]]&gt;0,"Basse","")))</f>
        <v>0</v>
      </c>
    </row>
    <row r="373" spans="11:14">
      <c r="K37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3">
        <f>IFERROR(SUMIFS(TableHor[Facteur],TableHor[Horizon],[[#This Row],Horizon]),1)</f>
        <v>0</v>
      </c>
      <c r="M373" s="6">
        <f>IFERROR(ROUND(([[#This Row],[Probabilité (1-5)]]*[[#This Row],[Impact (1-5)]]*[[#This Row],[Poids Domaine (auto)]]*[[#This Row],[Facteur Horizon (auto)]]*coef_mode/25),4),0)</f>
        <v>0</v>
      </c>
      <c r="N373">
        <f>IF([[#This Row],[Score (%)]]&gt;=seuil_haut,"Haute",IF([[#This Row],[Score (%)]]&gt;=seuil_moyen,"Moyenne",IF([[#This Row],[Score (%)]]&gt;0,"Basse","")))</f>
        <v>0</v>
      </c>
    </row>
    <row r="374" spans="11:14">
      <c r="K37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4">
        <f>IFERROR(SUMIFS(TableHor[Facteur],TableHor[Horizon],[[#This Row],Horizon]),1)</f>
        <v>0</v>
      </c>
      <c r="M374" s="6">
        <f>IFERROR(ROUND(([[#This Row],[Probabilité (1-5)]]*[[#This Row],[Impact (1-5)]]*[[#This Row],[Poids Domaine (auto)]]*[[#This Row],[Facteur Horizon (auto)]]*coef_mode/25),4),0)</f>
        <v>0</v>
      </c>
      <c r="N374">
        <f>IF([[#This Row],[Score (%)]]&gt;=seuil_haut,"Haute",IF([[#This Row],[Score (%)]]&gt;=seuil_moyen,"Moyenne",IF([[#This Row],[Score (%)]]&gt;0,"Basse","")))</f>
        <v>0</v>
      </c>
    </row>
    <row r="375" spans="11:14">
      <c r="K37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5">
        <f>IFERROR(SUMIFS(TableHor[Facteur],TableHor[Horizon],[[#This Row],Horizon]),1)</f>
        <v>0</v>
      </c>
      <c r="M375" s="6">
        <f>IFERROR(ROUND(([[#This Row],[Probabilité (1-5)]]*[[#This Row],[Impact (1-5)]]*[[#This Row],[Poids Domaine (auto)]]*[[#This Row],[Facteur Horizon (auto)]]*coef_mode/25),4),0)</f>
        <v>0</v>
      </c>
      <c r="N375">
        <f>IF([[#This Row],[Score (%)]]&gt;=seuil_haut,"Haute",IF([[#This Row],[Score (%)]]&gt;=seuil_moyen,"Moyenne",IF([[#This Row],[Score (%)]]&gt;0,"Basse","")))</f>
        <v>0</v>
      </c>
    </row>
    <row r="376" spans="11:14">
      <c r="K37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6">
        <f>IFERROR(SUMIFS(TableHor[Facteur],TableHor[Horizon],[[#This Row],Horizon]),1)</f>
        <v>0</v>
      </c>
      <c r="M376" s="6">
        <f>IFERROR(ROUND(([[#This Row],[Probabilité (1-5)]]*[[#This Row],[Impact (1-5)]]*[[#This Row],[Poids Domaine (auto)]]*[[#This Row],[Facteur Horizon (auto)]]*coef_mode/25),4),0)</f>
        <v>0</v>
      </c>
      <c r="N376">
        <f>IF([[#This Row],[Score (%)]]&gt;=seuil_haut,"Haute",IF([[#This Row],[Score (%)]]&gt;=seuil_moyen,"Moyenne",IF([[#This Row],[Score (%)]]&gt;0,"Basse","")))</f>
        <v>0</v>
      </c>
    </row>
    <row r="377" spans="11:14">
      <c r="K37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7">
        <f>IFERROR(SUMIFS(TableHor[Facteur],TableHor[Horizon],[[#This Row],Horizon]),1)</f>
        <v>0</v>
      </c>
      <c r="M377" s="6">
        <f>IFERROR(ROUND(([[#This Row],[Probabilité (1-5)]]*[[#This Row],[Impact (1-5)]]*[[#This Row],[Poids Domaine (auto)]]*[[#This Row],[Facteur Horizon (auto)]]*coef_mode/25),4),0)</f>
        <v>0</v>
      </c>
      <c r="N377">
        <f>IF([[#This Row],[Score (%)]]&gt;=seuil_haut,"Haute",IF([[#This Row],[Score (%)]]&gt;=seuil_moyen,"Moyenne",IF([[#This Row],[Score (%)]]&gt;0,"Basse","")))</f>
        <v>0</v>
      </c>
    </row>
    <row r="378" spans="11:14">
      <c r="K37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8">
        <f>IFERROR(SUMIFS(TableHor[Facteur],TableHor[Horizon],[[#This Row],Horizon]),1)</f>
        <v>0</v>
      </c>
      <c r="M378" s="6">
        <f>IFERROR(ROUND(([[#This Row],[Probabilité (1-5)]]*[[#This Row],[Impact (1-5)]]*[[#This Row],[Poids Domaine (auto)]]*[[#This Row],[Facteur Horizon (auto)]]*coef_mode/25),4),0)</f>
        <v>0</v>
      </c>
      <c r="N378">
        <f>IF([[#This Row],[Score (%)]]&gt;=seuil_haut,"Haute",IF([[#This Row],[Score (%)]]&gt;=seuil_moyen,"Moyenne",IF([[#This Row],[Score (%)]]&gt;0,"Basse","")))</f>
        <v>0</v>
      </c>
    </row>
    <row r="379" spans="11:14">
      <c r="K37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79">
        <f>IFERROR(SUMIFS(TableHor[Facteur],TableHor[Horizon],[[#This Row],Horizon]),1)</f>
        <v>0</v>
      </c>
      <c r="M379" s="6">
        <f>IFERROR(ROUND(([[#This Row],[Probabilité (1-5)]]*[[#This Row],[Impact (1-5)]]*[[#This Row],[Poids Domaine (auto)]]*[[#This Row],[Facteur Horizon (auto)]]*coef_mode/25),4),0)</f>
        <v>0</v>
      </c>
      <c r="N379">
        <f>IF([[#This Row],[Score (%)]]&gt;=seuil_haut,"Haute",IF([[#This Row],[Score (%)]]&gt;=seuil_moyen,"Moyenne",IF([[#This Row],[Score (%)]]&gt;0,"Basse","")))</f>
        <v>0</v>
      </c>
    </row>
    <row r="380" spans="11:14">
      <c r="K38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0">
        <f>IFERROR(SUMIFS(TableHor[Facteur],TableHor[Horizon],[[#This Row],Horizon]),1)</f>
        <v>0</v>
      </c>
      <c r="M380" s="6">
        <f>IFERROR(ROUND(([[#This Row],[Probabilité (1-5)]]*[[#This Row],[Impact (1-5)]]*[[#This Row],[Poids Domaine (auto)]]*[[#This Row],[Facteur Horizon (auto)]]*coef_mode/25),4),0)</f>
        <v>0</v>
      </c>
      <c r="N380">
        <f>IF([[#This Row],[Score (%)]]&gt;=seuil_haut,"Haute",IF([[#This Row],[Score (%)]]&gt;=seuil_moyen,"Moyenne",IF([[#This Row],[Score (%)]]&gt;0,"Basse","")))</f>
        <v>0</v>
      </c>
    </row>
    <row r="381" spans="11:14">
      <c r="K38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1">
        <f>IFERROR(SUMIFS(TableHor[Facteur],TableHor[Horizon],[[#This Row],Horizon]),1)</f>
        <v>0</v>
      </c>
      <c r="M381" s="6">
        <f>IFERROR(ROUND(([[#This Row],[Probabilité (1-5)]]*[[#This Row],[Impact (1-5)]]*[[#This Row],[Poids Domaine (auto)]]*[[#This Row],[Facteur Horizon (auto)]]*coef_mode/25),4),0)</f>
        <v>0</v>
      </c>
      <c r="N381">
        <f>IF([[#This Row],[Score (%)]]&gt;=seuil_haut,"Haute",IF([[#This Row],[Score (%)]]&gt;=seuil_moyen,"Moyenne",IF([[#This Row],[Score (%)]]&gt;0,"Basse","")))</f>
        <v>0</v>
      </c>
    </row>
    <row r="382" spans="11:14">
      <c r="K38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2">
        <f>IFERROR(SUMIFS(TableHor[Facteur],TableHor[Horizon],[[#This Row],Horizon]),1)</f>
        <v>0</v>
      </c>
      <c r="M382" s="6">
        <f>IFERROR(ROUND(([[#This Row],[Probabilité (1-5)]]*[[#This Row],[Impact (1-5)]]*[[#This Row],[Poids Domaine (auto)]]*[[#This Row],[Facteur Horizon (auto)]]*coef_mode/25),4),0)</f>
        <v>0</v>
      </c>
      <c r="N382">
        <f>IF([[#This Row],[Score (%)]]&gt;=seuil_haut,"Haute",IF([[#This Row],[Score (%)]]&gt;=seuil_moyen,"Moyenne",IF([[#This Row],[Score (%)]]&gt;0,"Basse","")))</f>
        <v>0</v>
      </c>
    </row>
    <row r="383" spans="11:14">
      <c r="K38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3">
        <f>IFERROR(SUMIFS(TableHor[Facteur],TableHor[Horizon],[[#This Row],Horizon]),1)</f>
        <v>0</v>
      </c>
      <c r="M383" s="6">
        <f>IFERROR(ROUND(([[#This Row],[Probabilité (1-5)]]*[[#This Row],[Impact (1-5)]]*[[#This Row],[Poids Domaine (auto)]]*[[#This Row],[Facteur Horizon (auto)]]*coef_mode/25),4),0)</f>
        <v>0</v>
      </c>
      <c r="N383">
        <f>IF([[#This Row],[Score (%)]]&gt;=seuil_haut,"Haute",IF([[#This Row],[Score (%)]]&gt;=seuil_moyen,"Moyenne",IF([[#This Row],[Score (%)]]&gt;0,"Basse","")))</f>
        <v>0</v>
      </c>
    </row>
    <row r="384" spans="11:14">
      <c r="K38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4">
        <f>IFERROR(SUMIFS(TableHor[Facteur],TableHor[Horizon],[[#This Row],Horizon]),1)</f>
        <v>0</v>
      </c>
      <c r="M384" s="6">
        <f>IFERROR(ROUND(([[#This Row],[Probabilité (1-5)]]*[[#This Row],[Impact (1-5)]]*[[#This Row],[Poids Domaine (auto)]]*[[#This Row],[Facteur Horizon (auto)]]*coef_mode/25),4),0)</f>
        <v>0</v>
      </c>
      <c r="N384">
        <f>IF([[#This Row],[Score (%)]]&gt;=seuil_haut,"Haute",IF([[#This Row],[Score (%)]]&gt;=seuil_moyen,"Moyenne",IF([[#This Row],[Score (%)]]&gt;0,"Basse","")))</f>
        <v>0</v>
      </c>
    </row>
    <row r="385" spans="11:14">
      <c r="K38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5">
        <f>IFERROR(SUMIFS(TableHor[Facteur],TableHor[Horizon],[[#This Row],Horizon]),1)</f>
        <v>0</v>
      </c>
      <c r="M385" s="6">
        <f>IFERROR(ROUND(([[#This Row],[Probabilité (1-5)]]*[[#This Row],[Impact (1-5)]]*[[#This Row],[Poids Domaine (auto)]]*[[#This Row],[Facteur Horizon (auto)]]*coef_mode/25),4),0)</f>
        <v>0</v>
      </c>
      <c r="N385">
        <f>IF([[#This Row],[Score (%)]]&gt;=seuil_haut,"Haute",IF([[#This Row],[Score (%)]]&gt;=seuil_moyen,"Moyenne",IF([[#This Row],[Score (%)]]&gt;0,"Basse","")))</f>
        <v>0</v>
      </c>
    </row>
    <row r="386" spans="11:14">
      <c r="K38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6">
        <f>IFERROR(SUMIFS(TableHor[Facteur],TableHor[Horizon],[[#This Row],Horizon]),1)</f>
        <v>0</v>
      </c>
      <c r="M386" s="6">
        <f>IFERROR(ROUND(([[#This Row],[Probabilité (1-5)]]*[[#This Row],[Impact (1-5)]]*[[#This Row],[Poids Domaine (auto)]]*[[#This Row],[Facteur Horizon (auto)]]*coef_mode/25),4),0)</f>
        <v>0</v>
      </c>
      <c r="N386">
        <f>IF([[#This Row],[Score (%)]]&gt;=seuil_haut,"Haute",IF([[#This Row],[Score (%)]]&gt;=seuil_moyen,"Moyenne",IF([[#This Row],[Score (%)]]&gt;0,"Basse","")))</f>
        <v>0</v>
      </c>
    </row>
    <row r="387" spans="11:14">
      <c r="K38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7">
        <f>IFERROR(SUMIFS(TableHor[Facteur],TableHor[Horizon],[[#This Row],Horizon]),1)</f>
        <v>0</v>
      </c>
      <c r="M387" s="6">
        <f>IFERROR(ROUND(([[#This Row],[Probabilité (1-5)]]*[[#This Row],[Impact (1-5)]]*[[#This Row],[Poids Domaine (auto)]]*[[#This Row],[Facteur Horizon (auto)]]*coef_mode/25),4),0)</f>
        <v>0</v>
      </c>
      <c r="N387">
        <f>IF([[#This Row],[Score (%)]]&gt;=seuil_haut,"Haute",IF([[#This Row],[Score (%)]]&gt;=seuil_moyen,"Moyenne",IF([[#This Row],[Score (%)]]&gt;0,"Basse","")))</f>
        <v>0</v>
      </c>
    </row>
    <row r="388" spans="11:14">
      <c r="K38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8">
        <f>IFERROR(SUMIFS(TableHor[Facteur],TableHor[Horizon],[[#This Row],Horizon]),1)</f>
        <v>0</v>
      </c>
      <c r="M388" s="6">
        <f>IFERROR(ROUND(([[#This Row],[Probabilité (1-5)]]*[[#This Row],[Impact (1-5)]]*[[#This Row],[Poids Domaine (auto)]]*[[#This Row],[Facteur Horizon (auto)]]*coef_mode/25),4),0)</f>
        <v>0</v>
      </c>
      <c r="N388">
        <f>IF([[#This Row],[Score (%)]]&gt;=seuil_haut,"Haute",IF([[#This Row],[Score (%)]]&gt;=seuil_moyen,"Moyenne",IF([[#This Row],[Score (%)]]&gt;0,"Basse","")))</f>
        <v>0</v>
      </c>
    </row>
    <row r="389" spans="11:14">
      <c r="K38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89">
        <f>IFERROR(SUMIFS(TableHor[Facteur],TableHor[Horizon],[[#This Row],Horizon]),1)</f>
        <v>0</v>
      </c>
      <c r="M389" s="6">
        <f>IFERROR(ROUND(([[#This Row],[Probabilité (1-5)]]*[[#This Row],[Impact (1-5)]]*[[#This Row],[Poids Domaine (auto)]]*[[#This Row],[Facteur Horizon (auto)]]*coef_mode/25),4),0)</f>
        <v>0</v>
      </c>
      <c r="N389">
        <f>IF([[#This Row],[Score (%)]]&gt;=seuil_haut,"Haute",IF([[#This Row],[Score (%)]]&gt;=seuil_moyen,"Moyenne",IF([[#This Row],[Score (%)]]&gt;0,"Basse","")))</f>
        <v>0</v>
      </c>
    </row>
    <row r="390" spans="11:14">
      <c r="K39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0">
        <f>IFERROR(SUMIFS(TableHor[Facteur],TableHor[Horizon],[[#This Row],Horizon]),1)</f>
        <v>0</v>
      </c>
      <c r="M390" s="6">
        <f>IFERROR(ROUND(([[#This Row],[Probabilité (1-5)]]*[[#This Row],[Impact (1-5)]]*[[#This Row],[Poids Domaine (auto)]]*[[#This Row],[Facteur Horizon (auto)]]*coef_mode/25),4),0)</f>
        <v>0</v>
      </c>
      <c r="N390">
        <f>IF([[#This Row],[Score (%)]]&gt;=seuil_haut,"Haute",IF([[#This Row],[Score (%)]]&gt;=seuil_moyen,"Moyenne",IF([[#This Row],[Score (%)]]&gt;0,"Basse","")))</f>
        <v>0</v>
      </c>
    </row>
    <row r="391" spans="11:14">
      <c r="K39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1">
        <f>IFERROR(SUMIFS(TableHor[Facteur],TableHor[Horizon],[[#This Row],Horizon]),1)</f>
        <v>0</v>
      </c>
      <c r="M391" s="6">
        <f>IFERROR(ROUND(([[#This Row],[Probabilité (1-5)]]*[[#This Row],[Impact (1-5)]]*[[#This Row],[Poids Domaine (auto)]]*[[#This Row],[Facteur Horizon (auto)]]*coef_mode/25),4),0)</f>
        <v>0</v>
      </c>
      <c r="N391">
        <f>IF([[#This Row],[Score (%)]]&gt;=seuil_haut,"Haute",IF([[#This Row],[Score (%)]]&gt;=seuil_moyen,"Moyenne",IF([[#This Row],[Score (%)]]&gt;0,"Basse","")))</f>
        <v>0</v>
      </c>
    </row>
    <row r="392" spans="11:14">
      <c r="K39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2">
        <f>IFERROR(SUMIFS(TableHor[Facteur],TableHor[Horizon],[[#This Row],Horizon]),1)</f>
        <v>0</v>
      </c>
      <c r="M392" s="6">
        <f>IFERROR(ROUND(([[#This Row],[Probabilité (1-5)]]*[[#This Row],[Impact (1-5)]]*[[#This Row],[Poids Domaine (auto)]]*[[#This Row],[Facteur Horizon (auto)]]*coef_mode/25),4),0)</f>
        <v>0</v>
      </c>
      <c r="N392">
        <f>IF([[#This Row],[Score (%)]]&gt;=seuil_haut,"Haute",IF([[#This Row],[Score (%)]]&gt;=seuil_moyen,"Moyenne",IF([[#This Row],[Score (%)]]&gt;0,"Basse","")))</f>
        <v>0</v>
      </c>
    </row>
    <row r="393" spans="11:14">
      <c r="K39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3">
        <f>IFERROR(SUMIFS(TableHor[Facteur],TableHor[Horizon],[[#This Row],Horizon]),1)</f>
        <v>0</v>
      </c>
      <c r="M393" s="6">
        <f>IFERROR(ROUND(([[#This Row],[Probabilité (1-5)]]*[[#This Row],[Impact (1-5)]]*[[#This Row],[Poids Domaine (auto)]]*[[#This Row],[Facteur Horizon (auto)]]*coef_mode/25),4),0)</f>
        <v>0</v>
      </c>
      <c r="N393">
        <f>IF([[#This Row],[Score (%)]]&gt;=seuil_haut,"Haute",IF([[#This Row],[Score (%)]]&gt;=seuil_moyen,"Moyenne",IF([[#This Row],[Score (%)]]&gt;0,"Basse","")))</f>
        <v>0</v>
      </c>
    </row>
    <row r="394" spans="11:14">
      <c r="K39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4">
        <f>IFERROR(SUMIFS(TableHor[Facteur],TableHor[Horizon],[[#This Row],Horizon]),1)</f>
        <v>0</v>
      </c>
      <c r="M394" s="6">
        <f>IFERROR(ROUND(([[#This Row],[Probabilité (1-5)]]*[[#This Row],[Impact (1-5)]]*[[#This Row],[Poids Domaine (auto)]]*[[#This Row],[Facteur Horizon (auto)]]*coef_mode/25),4),0)</f>
        <v>0</v>
      </c>
      <c r="N394">
        <f>IF([[#This Row],[Score (%)]]&gt;=seuil_haut,"Haute",IF([[#This Row],[Score (%)]]&gt;=seuil_moyen,"Moyenne",IF([[#This Row],[Score (%)]]&gt;0,"Basse","")))</f>
        <v>0</v>
      </c>
    </row>
    <row r="395" spans="11:14">
      <c r="K39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5">
        <f>IFERROR(SUMIFS(TableHor[Facteur],TableHor[Horizon],[[#This Row],Horizon]),1)</f>
        <v>0</v>
      </c>
      <c r="M395" s="6">
        <f>IFERROR(ROUND(([[#This Row],[Probabilité (1-5)]]*[[#This Row],[Impact (1-5)]]*[[#This Row],[Poids Domaine (auto)]]*[[#This Row],[Facteur Horizon (auto)]]*coef_mode/25),4),0)</f>
        <v>0</v>
      </c>
      <c r="N395">
        <f>IF([[#This Row],[Score (%)]]&gt;=seuil_haut,"Haute",IF([[#This Row],[Score (%)]]&gt;=seuil_moyen,"Moyenne",IF([[#This Row],[Score (%)]]&gt;0,"Basse","")))</f>
        <v>0</v>
      </c>
    </row>
    <row r="396" spans="11:14">
      <c r="K39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6">
        <f>IFERROR(SUMIFS(TableHor[Facteur],TableHor[Horizon],[[#This Row],Horizon]),1)</f>
        <v>0</v>
      </c>
      <c r="M396" s="6">
        <f>IFERROR(ROUND(([[#This Row],[Probabilité (1-5)]]*[[#This Row],[Impact (1-5)]]*[[#This Row],[Poids Domaine (auto)]]*[[#This Row],[Facteur Horizon (auto)]]*coef_mode/25),4),0)</f>
        <v>0</v>
      </c>
      <c r="N396">
        <f>IF([[#This Row],[Score (%)]]&gt;=seuil_haut,"Haute",IF([[#This Row],[Score (%)]]&gt;=seuil_moyen,"Moyenne",IF([[#This Row],[Score (%)]]&gt;0,"Basse","")))</f>
        <v>0</v>
      </c>
    </row>
    <row r="397" spans="11:14">
      <c r="K39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7">
        <f>IFERROR(SUMIFS(TableHor[Facteur],TableHor[Horizon],[[#This Row],Horizon]),1)</f>
        <v>0</v>
      </c>
      <c r="M397" s="6">
        <f>IFERROR(ROUND(([[#This Row],[Probabilité (1-5)]]*[[#This Row],[Impact (1-5)]]*[[#This Row],[Poids Domaine (auto)]]*[[#This Row],[Facteur Horizon (auto)]]*coef_mode/25),4),0)</f>
        <v>0</v>
      </c>
      <c r="N397">
        <f>IF([[#This Row],[Score (%)]]&gt;=seuil_haut,"Haute",IF([[#This Row],[Score (%)]]&gt;=seuil_moyen,"Moyenne",IF([[#This Row],[Score (%)]]&gt;0,"Basse","")))</f>
        <v>0</v>
      </c>
    </row>
    <row r="398" spans="11:14">
      <c r="K39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8">
        <f>IFERROR(SUMIFS(TableHor[Facteur],TableHor[Horizon],[[#This Row],Horizon]),1)</f>
        <v>0</v>
      </c>
      <c r="M398" s="6">
        <f>IFERROR(ROUND(([[#This Row],[Probabilité (1-5)]]*[[#This Row],[Impact (1-5)]]*[[#This Row],[Poids Domaine (auto)]]*[[#This Row],[Facteur Horizon (auto)]]*coef_mode/25),4),0)</f>
        <v>0</v>
      </c>
      <c r="N398">
        <f>IF([[#This Row],[Score (%)]]&gt;=seuil_haut,"Haute",IF([[#This Row],[Score (%)]]&gt;=seuil_moyen,"Moyenne",IF([[#This Row],[Score (%)]]&gt;0,"Basse","")))</f>
        <v>0</v>
      </c>
    </row>
    <row r="399" spans="11:14">
      <c r="K39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399">
        <f>IFERROR(SUMIFS(TableHor[Facteur],TableHor[Horizon],[[#This Row],Horizon]),1)</f>
        <v>0</v>
      </c>
      <c r="M399" s="6">
        <f>IFERROR(ROUND(([[#This Row],[Probabilité (1-5)]]*[[#This Row],[Impact (1-5)]]*[[#This Row],[Poids Domaine (auto)]]*[[#This Row],[Facteur Horizon (auto)]]*coef_mode/25),4),0)</f>
        <v>0</v>
      </c>
      <c r="N399">
        <f>IF([[#This Row],[Score (%)]]&gt;=seuil_haut,"Haute",IF([[#This Row],[Score (%)]]&gt;=seuil_moyen,"Moyenne",IF([[#This Row],[Score (%)]]&gt;0,"Basse","")))</f>
        <v>0</v>
      </c>
    </row>
    <row r="400" spans="11:14">
      <c r="K40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0">
        <f>IFERROR(SUMIFS(TableHor[Facteur],TableHor[Horizon],[[#This Row],Horizon]),1)</f>
        <v>0</v>
      </c>
      <c r="M400" s="6">
        <f>IFERROR(ROUND(([[#This Row],[Probabilité (1-5)]]*[[#This Row],[Impact (1-5)]]*[[#This Row],[Poids Domaine (auto)]]*[[#This Row],[Facteur Horizon (auto)]]*coef_mode/25),4),0)</f>
        <v>0</v>
      </c>
      <c r="N400">
        <f>IF([[#This Row],[Score (%)]]&gt;=seuil_haut,"Haute",IF([[#This Row],[Score (%)]]&gt;=seuil_moyen,"Moyenne",IF([[#This Row],[Score (%)]]&gt;0,"Basse","")))</f>
        <v>0</v>
      </c>
    </row>
    <row r="401" spans="11:14">
      <c r="K40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1">
        <f>IFERROR(SUMIFS(TableHor[Facteur],TableHor[Horizon],[[#This Row],Horizon]),1)</f>
        <v>0</v>
      </c>
      <c r="M401" s="6">
        <f>IFERROR(ROUND(([[#This Row],[Probabilité (1-5)]]*[[#This Row],[Impact (1-5)]]*[[#This Row],[Poids Domaine (auto)]]*[[#This Row],[Facteur Horizon (auto)]]*coef_mode/25),4),0)</f>
        <v>0</v>
      </c>
      <c r="N401">
        <f>IF([[#This Row],[Score (%)]]&gt;=seuil_haut,"Haute",IF([[#This Row],[Score (%)]]&gt;=seuil_moyen,"Moyenne",IF([[#This Row],[Score (%)]]&gt;0,"Basse","")))</f>
        <v>0</v>
      </c>
    </row>
    <row r="402" spans="11:14">
      <c r="K40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2">
        <f>IFERROR(SUMIFS(TableHor[Facteur],TableHor[Horizon],[[#This Row],Horizon]),1)</f>
        <v>0</v>
      </c>
      <c r="M402" s="6">
        <f>IFERROR(ROUND(([[#This Row],[Probabilité (1-5)]]*[[#This Row],[Impact (1-5)]]*[[#This Row],[Poids Domaine (auto)]]*[[#This Row],[Facteur Horizon (auto)]]*coef_mode/25),4),0)</f>
        <v>0</v>
      </c>
      <c r="N402">
        <f>IF([[#This Row],[Score (%)]]&gt;=seuil_haut,"Haute",IF([[#This Row],[Score (%)]]&gt;=seuil_moyen,"Moyenne",IF([[#This Row],[Score (%)]]&gt;0,"Basse","")))</f>
        <v>0</v>
      </c>
    </row>
    <row r="403" spans="11:14">
      <c r="K40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3">
        <f>IFERROR(SUMIFS(TableHor[Facteur],TableHor[Horizon],[[#This Row],Horizon]),1)</f>
        <v>0</v>
      </c>
      <c r="M403" s="6">
        <f>IFERROR(ROUND(([[#This Row],[Probabilité (1-5)]]*[[#This Row],[Impact (1-5)]]*[[#This Row],[Poids Domaine (auto)]]*[[#This Row],[Facteur Horizon (auto)]]*coef_mode/25),4),0)</f>
        <v>0</v>
      </c>
      <c r="N403">
        <f>IF([[#This Row],[Score (%)]]&gt;=seuil_haut,"Haute",IF([[#This Row],[Score (%)]]&gt;=seuil_moyen,"Moyenne",IF([[#This Row],[Score (%)]]&gt;0,"Basse","")))</f>
        <v>0</v>
      </c>
    </row>
    <row r="404" spans="11:14">
      <c r="K40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4">
        <f>IFERROR(SUMIFS(TableHor[Facteur],TableHor[Horizon],[[#This Row],Horizon]),1)</f>
        <v>0</v>
      </c>
      <c r="M404" s="6">
        <f>IFERROR(ROUND(([[#This Row],[Probabilité (1-5)]]*[[#This Row],[Impact (1-5)]]*[[#This Row],[Poids Domaine (auto)]]*[[#This Row],[Facteur Horizon (auto)]]*coef_mode/25),4),0)</f>
        <v>0</v>
      </c>
      <c r="N404">
        <f>IF([[#This Row],[Score (%)]]&gt;=seuil_haut,"Haute",IF([[#This Row],[Score (%)]]&gt;=seuil_moyen,"Moyenne",IF([[#This Row],[Score (%)]]&gt;0,"Basse","")))</f>
        <v>0</v>
      </c>
    </row>
    <row r="405" spans="11:14">
      <c r="K40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5">
        <f>IFERROR(SUMIFS(TableHor[Facteur],TableHor[Horizon],[[#This Row],Horizon]),1)</f>
        <v>0</v>
      </c>
      <c r="M405" s="6">
        <f>IFERROR(ROUND(([[#This Row],[Probabilité (1-5)]]*[[#This Row],[Impact (1-5)]]*[[#This Row],[Poids Domaine (auto)]]*[[#This Row],[Facteur Horizon (auto)]]*coef_mode/25),4),0)</f>
        <v>0</v>
      </c>
      <c r="N405">
        <f>IF([[#This Row],[Score (%)]]&gt;=seuil_haut,"Haute",IF([[#This Row],[Score (%)]]&gt;=seuil_moyen,"Moyenne",IF([[#This Row],[Score (%)]]&gt;0,"Basse","")))</f>
        <v>0</v>
      </c>
    </row>
    <row r="406" spans="11:14">
      <c r="K40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6">
        <f>IFERROR(SUMIFS(TableHor[Facteur],TableHor[Horizon],[[#This Row],Horizon]),1)</f>
        <v>0</v>
      </c>
      <c r="M406" s="6">
        <f>IFERROR(ROUND(([[#This Row],[Probabilité (1-5)]]*[[#This Row],[Impact (1-5)]]*[[#This Row],[Poids Domaine (auto)]]*[[#This Row],[Facteur Horizon (auto)]]*coef_mode/25),4),0)</f>
        <v>0</v>
      </c>
      <c r="N406">
        <f>IF([[#This Row],[Score (%)]]&gt;=seuil_haut,"Haute",IF([[#This Row],[Score (%)]]&gt;=seuil_moyen,"Moyenne",IF([[#This Row],[Score (%)]]&gt;0,"Basse","")))</f>
        <v>0</v>
      </c>
    </row>
    <row r="407" spans="11:14">
      <c r="K40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7">
        <f>IFERROR(SUMIFS(TableHor[Facteur],TableHor[Horizon],[[#This Row],Horizon]),1)</f>
        <v>0</v>
      </c>
      <c r="M407" s="6">
        <f>IFERROR(ROUND(([[#This Row],[Probabilité (1-5)]]*[[#This Row],[Impact (1-5)]]*[[#This Row],[Poids Domaine (auto)]]*[[#This Row],[Facteur Horizon (auto)]]*coef_mode/25),4),0)</f>
        <v>0</v>
      </c>
      <c r="N407">
        <f>IF([[#This Row],[Score (%)]]&gt;=seuil_haut,"Haute",IF([[#This Row],[Score (%)]]&gt;=seuil_moyen,"Moyenne",IF([[#This Row],[Score (%)]]&gt;0,"Basse","")))</f>
        <v>0</v>
      </c>
    </row>
    <row r="408" spans="11:14">
      <c r="K40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8">
        <f>IFERROR(SUMIFS(TableHor[Facteur],TableHor[Horizon],[[#This Row],Horizon]),1)</f>
        <v>0</v>
      </c>
      <c r="M408" s="6">
        <f>IFERROR(ROUND(([[#This Row],[Probabilité (1-5)]]*[[#This Row],[Impact (1-5)]]*[[#This Row],[Poids Domaine (auto)]]*[[#This Row],[Facteur Horizon (auto)]]*coef_mode/25),4),0)</f>
        <v>0</v>
      </c>
      <c r="N408">
        <f>IF([[#This Row],[Score (%)]]&gt;=seuil_haut,"Haute",IF([[#This Row],[Score (%)]]&gt;=seuil_moyen,"Moyenne",IF([[#This Row],[Score (%)]]&gt;0,"Basse","")))</f>
        <v>0</v>
      </c>
    </row>
    <row r="409" spans="11:14">
      <c r="K40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09">
        <f>IFERROR(SUMIFS(TableHor[Facteur],TableHor[Horizon],[[#This Row],Horizon]),1)</f>
        <v>0</v>
      </c>
      <c r="M409" s="6">
        <f>IFERROR(ROUND(([[#This Row],[Probabilité (1-5)]]*[[#This Row],[Impact (1-5)]]*[[#This Row],[Poids Domaine (auto)]]*[[#This Row],[Facteur Horizon (auto)]]*coef_mode/25),4),0)</f>
        <v>0</v>
      </c>
      <c r="N409">
        <f>IF([[#This Row],[Score (%)]]&gt;=seuil_haut,"Haute",IF([[#This Row],[Score (%)]]&gt;=seuil_moyen,"Moyenne",IF([[#This Row],[Score (%)]]&gt;0,"Basse","")))</f>
        <v>0</v>
      </c>
    </row>
    <row r="410" spans="11:14">
      <c r="K41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0">
        <f>IFERROR(SUMIFS(TableHor[Facteur],TableHor[Horizon],[[#This Row],Horizon]),1)</f>
        <v>0</v>
      </c>
      <c r="M410" s="6">
        <f>IFERROR(ROUND(([[#This Row],[Probabilité (1-5)]]*[[#This Row],[Impact (1-5)]]*[[#This Row],[Poids Domaine (auto)]]*[[#This Row],[Facteur Horizon (auto)]]*coef_mode/25),4),0)</f>
        <v>0</v>
      </c>
      <c r="N410">
        <f>IF([[#This Row],[Score (%)]]&gt;=seuil_haut,"Haute",IF([[#This Row],[Score (%)]]&gt;=seuil_moyen,"Moyenne",IF([[#This Row],[Score (%)]]&gt;0,"Basse","")))</f>
        <v>0</v>
      </c>
    </row>
    <row r="411" spans="11:14">
      <c r="K41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1">
        <f>IFERROR(SUMIFS(TableHor[Facteur],TableHor[Horizon],[[#This Row],Horizon]),1)</f>
        <v>0</v>
      </c>
      <c r="M411" s="6">
        <f>IFERROR(ROUND(([[#This Row],[Probabilité (1-5)]]*[[#This Row],[Impact (1-5)]]*[[#This Row],[Poids Domaine (auto)]]*[[#This Row],[Facteur Horizon (auto)]]*coef_mode/25),4),0)</f>
        <v>0</v>
      </c>
      <c r="N411">
        <f>IF([[#This Row],[Score (%)]]&gt;=seuil_haut,"Haute",IF([[#This Row],[Score (%)]]&gt;=seuil_moyen,"Moyenne",IF([[#This Row],[Score (%)]]&gt;0,"Basse","")))</f>
        <v>0</v>
      </c>
    </row>
    <row r="412" spans="11:14">
      <c r="K41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2">
        <f>IFERROR(SUMIFS(TableHor[Facteur],TableHor[Horizon],[[#This Row],Horizon]),1)</f>
        <v>0</v>
      </c>
      <c r="M412" s="6">
        <f>IFERROR(ROUND(([[#This Row],[Probabilité (1-5)]]*[[#This Row],[Impact (1-5)]]*[[#This Row],[Poids Domaine (auto)]]*[[#This Row],[Facteur Horizon (auto)]]*coef_mode/25),4),0)</f>
        <v>0</v>
      </c>
      <c r="N412">
        <f>IF([[#This Row],[Score (%)]]&gt;=seuil_haut,"Haute",IF([[#This Row],[Score (%)]]&gt;=seuil_moyen,"Moyenne",IF([[#This Row],[Score (%)]]&gt;0,"Basse","")))</f>
        <v>0</v>
      </c>
    </row>
    <row r="413" spans="11:14">
      <c r="K41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3">
        <f>IFERROR(SUMIFS(TableHor[Facteur],TableHor[Horizon],[[#This Row],Horizon]),1)</f>
        <v>0</v>
      </c>
      <c r="M413" s="6">
        <f>IFERROR(ROUND(([[#This Row],[Probabilité (1-5)]]*[[#This Row],[Impact (1-5)]]*[[#This Row],[Poids Domaine (auto)]]*[[#This Row],[Facteur Horizon (auto)]]*coef_mode/25),4),0)</f>
        <v>0</v>
      </c>
      <c r="N413">
        <f>IF([[#This Row],[Score (%)]]&gt;=seuil_haut,"Haute",IF([[#This Row],[Score (%)]]&gt;=seuil_moyen,"Moyenne",IF([[#This Row],[Score (%)]]&gt;0,"Basse","")))</f>
        <v>0</v>
      </c>
    </row>
    <row r="414" spans="11:14">
      <c r="K41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4">
        <f>IFERROR(SUMIFS(TableHor[Facteur],TableHor[Horizon],[[#This Row],Horizon]),1)</f>
        <v>0</v>
      </c>
      <c r="M414" s="6">
        <f>IFERROR(ROUND(([[#This Row],[Probabilité (1-5)]]*[[#This Row],[Impact (1-5)]]*[[#This Row],[Poids Domaine (auto)]]*[[#This Row],[Facteur Horizon (auto)]]*coef_mode/25),4),0)</f>
        <v>0</v>
      </c>
      <c r="N414">
        <f>IF([[#This Row],[Score (%)]]&gt;=seuil_haut,"Haute",IF([[#This Row],[Score (%)]]&gt;=seuil_moyen,"Moyenne",IF([[#This Row],[Score (%)]]&gt;0,"Basse","")))</f>
        <v>0</v>
      </c>
    </row>
    <row r="415" spans="11:14">
      <c r="K41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5">
        <f>IFERROR(SUMIFS(TableHor[Facteur],TableHor[Horizon],[[#This Row],Horizon]),1)</f>
        <v>0</v>
      </c>
      <c r="M415" s="6">
        <f>IFERROR(ROUND(([[#This Row],[Probabilité (1-5)]]*[[#This Row],[Impact (1-5)]]*[[#This Row],[Poids Domaine (auto)]]*[[#This Row],[Facteur Horizon (auto)]]*coef_mode/25),4),0)</f>
        <v>0</v>
      </c>
      <c r="N415">
        <f>IF([[#This Row],[Score (%)]]&gt;=seuil_haut,"Haute",IF([[#This Row],[Score (%)]]&gt;=seuil_moyen,"Moyenne",IF([[#This Row],[Score (%)]]&gt;0,"Basse","")))</f>
        <v>0</v>
      </c>
    </row>
    <row r="416" spans="11:14">
      <c r="K41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6">
        <f>IFERROR(SUMIFS(TableHor[Facteur],TableHor[Horizon],[[#This Row],Horizon]),1)</f>
        <v>0</v>
      </c>
      <c r="M416" s="6">
        <f>IFERROR(ROUND(([[#This Row],[Probabilité (1-5)]]*[[#This Row],[Impact (1-5)]]*[[#This Row],[Poids Domaine (auto)]]*[[#This Row],[Facteur Horizon (auto)]]*coef_mode/25),4),0)</f>
        <v>0</v>
      </c>
      <c r="N416">
        <f>IF([[#This Row],[Score (%)]]&gt;=seuil_haut,"Haute",IF([[#This Row],[Score (%)]]&gt;=seuil_moyen,"Moyenne",IF([[#This Row],[Score (%)]]&gt;0,"Basse","")))</f>
        <v>0</v>
      </c>
    </row>
    <row r="417" spans="11:14">
      <c r="K41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7">
        <f>IFERROR(SUMIFS(TableHor[Facteur],TableHor[Horizon],[[#This Row],Horizon]),1)</f>
        <v>0</v>
      </c>
      <c r="M417" s="6">
        <f>IFERROR(ROUND(([[#This Row],[Probabilité (1-5)]]*[[#This Row],[Impact (1-5)]]*[[#This Row],[Poids Domaine (auto)]]*[[#This Row],[Facteur Horizon (auto)]]*coef_mode/25),4),0)</f>
        <v>0</v>
      </c>
      <c r="N417">
        <f>IF([[#This Row],[Score (%)]]&gt;=seuil_haut,"Haute",IF([[#This Row],[Score (%)]]&gt;=seuil_moyen,"Moyenne",IF([[#This Row],[Score (%)]]&gt;0,"Basse","")))</f>
        <v>0</v>
      </c>
    </row>
    <row r="418" spans="11:14">
      <c r="K41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8">
        <f>IFERROR(SUMIFS(TableHor[Facteur],TableHor[Horizon],[[#This Row],Horizon]),1)</f>
        <v>0</v>
      </c>
      <c r="M418" s="6">
        <f>IFERROR(ROUND(([[#This Row],[Probabilité (1-5)]]*[[#This Row],[Impact (1-5)]]*[[#This Row],[Poids Domaine (auto)]]*[[#This Row],[Facteur Horizon (auto)]]*coef_mode/25),4),0)</f>
        <v>0</v>
      </c>
      <c r="N418">
        <f>IF([[#This Row],[Score (%)]]&gt;=seuil_haut,"Haute",IF([[#This Row],[Score (%)]]&gt;=seuil_moyen,"Moyenne",IF([[#This Row],[Score (%)]]&gt;0,"Basse","")))</f>
        <v>0</v>
      </c>
    </row>
    <row r="419" spans="11:14">
      <c r="K41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19">
        <f>IFERROR(SUMIFS(TableHor[Facteur],TableHor[Horizon],[[#This Row],Horizon]),1)</f>
        <v>0</v>
      </c>
      <c r="M419" s="6">
        <f>IFERROR(ROUND(([[#This Row],[Probabilité (1-5)]]*[[#This Row],[Impact (1-5)]]*[[#This Row],[Poids Domaine (auto)]]*[[#This Row],[Facteur Horizon (auto)]]*coef_mode/25),4),0)</f>
        <v>0</v>
      </c>
      <c r="N419">
        <f>IF([[#This Row],[Score (%)]]&gt;=seuil_haut,"Haute",IF([[#This Row],[Score (%)]]&gt;=seuil_moyen,"Moyenne",IF([[#This Row],[Score (%)]]&gt;0,"Basse","")))</f>
        <v>0</v>
      </c>
    </row>
    <row r="420" spans="11:14">
      <c r="K42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0">
        <f>IFERROR(SUMIFS(TableHor[Facteur],TableHor[Horizon],[[#This Row],Horizon]),1)</f>
        <v>0</v>
      </c>
      <c r="M420" s="6">
        <f>IFERROR(ROUND(([[#This Row],[Probabilité (1-5)]]*[[#This Row],[Impact (1-5)]]*[[#This Row],[Poids Domaine (auto)]]*[[#This Row],[Facteur Horizon (auto)]]*coef_mode/25),4),0)</f>
        <v>0</v>
      </c>
      <c r="N420">
        <f>IF([[#This Row],[Score (%)]]&gt;=seuil_haut,"Haute",IF([[#This Row],[Score (%)]]&gt;=seuil_moyen,"Moyenne",IF([[#This Row],[Score (%)]]&gt;0,"Basse","")))</f>
        <v>0</v>
      </c>
    </row>
    <row r="421" spans="11:14">
      <c r="K42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1">
        <f>IFERROR(SUMIFS(TableHor[Facteur],TableHor[Horizon],[[#This Row],Horizon]),1)</f>
        <v>0</v>
      </c>
      <c r="M421" s="6">
        <f>IFERROR(ROUND(([[#This Row],[Probabilité (1-5)]]*[[#This Row],[Impact (1-5)]]*[[#This Row],[Poids Domaine (auto)]]*[[#This Row],[Facteur Horizon (auto)]]*coef_mode/25),4),0)</f>
        <v>0</v>
      </c>
      <c r="N421">
        <f>IF([[#This Row],[Score (%)]]&gt;=seuil_haut,"Haute",IF([[#This Row],[Score (%)]]&gt;=seuil_moyen,"Moyenne",IF([[#This Row],[Score (%)]]&gt;0,"Basse","")))</f>
        <v>0</v>
      </c>
    </row>
    <row r="422" spans="11:14">
      <c r="K42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2">
        <f>IFERROR(SUMIFS(TableHor[Facteur],TableHor[Horizon],[[#This Row],Horizon]),1)</f>
        <v>0</v>
      </c>
      <c r="M422" s="6">
        <f>IFERROR(ROUND(([[#This Row],[Probabilité (1-5)]]*[[#This Row],[Impact (1-5)]]*[[#This Row],[Poids Domaine (auto)]]*[[#This Row],[Facteur Horizon (auto)]]*coef_mode/25),4),0)</f>
        <v>0</v>
      </c>
      <c r="N422">
        <f>IF([[#This Row],[Score (%)]]&gt;=seuil_haut,"Haute",IF([[#This Row],[Score (%)]]&gt;=seuil_moyen,"Moyenne",IF([[#This Row],[Score (%)]]&gt;0,"Basse","")))</f>
        <v>0</v>
      </c>
    </row>
    <row r="423" spans="11:14">
      <c r="K42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3">
        <f>IFERROR(SUMIFS(TableHor[Facteur],TableHor[Horizon],[[#This Row],Horizon]),1)</f>
        <v>0</v>
      </c>
      <c r="M423" s="6">
        <f>IFERROR(ROUND(([[#This Row],[Probabilité (1-5)]]*[[#This Row],[Impact (1-5)]]*[[#This Row],[Poids Domaine (auto)]]*[[#This Row],[Facteur Horizon (auto)]]*coef_mode/25),4),0)</f>
        <v>0</v>
      </c>
      <c r="N423">
        <f>IF([[#This Row],[Score (%)]]&gt;=seuil_haut,"Haute",IF([[#This Row],[Score (%)]]&gt;=seuil_moyen,"Moyenne",IF([[#This Row],[Score (%)]]&gt;0,"Basse","")))</f>
        <v>0</v>
      </c>
    </row>
    <row r="424" spans="11:14">
      <c r="K42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4">
        <f>IFERROR(SUMIFS(TableHor[Facteur],TableHor[Horizon],[[#This Row],Horizon]),1)</f>
        <v>0</v>
      </c>
      <c r="M424" s="6">
        <f>IFERROR(ROUND(([[#This Row],[Probabilité (1-5)]]*[[#This Row],[Impact (1-5)]]*[[#This Row],[Poids Domaine (auto)]]*[[#This Row],[Facteur Horizon (auto)]]*coef_mode/25),4),0)</f>
        <v>0</v>
      </c>
      <c r="N424">
        <f>IF([[#This Row],[Score (%)]]&gt;=seuil_haut,"Haute",IF([[#This Row],[Score (%)]]&gt;=seuil_moyen,"Moyenne",IF([[#This Row],[Score (%)]]&gt;0,"Basse","")))</f>
        <v>0</v>
      </c>
    </row>
    <row r="425" spans="11:14">
      <c r="K42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5">
        <f>IFERROR(SUMIFS(TableHor[Facteur],TableHor[Horizon],[[#This Row],Horizon]),1)</f>
        <v>0</v>
      </c>
      <c r="M425" s="6">
        <f>IFERROR(ROUND(([[#This Row],[Probabilité (1-5)]]*[[#This Row],[Impact (1-5)]]*[[#This Row],[Poids Domaine (auto)]]*[[#This Row],[Facteur Horizon (auto)]]*coef_mode/25),4),0)</f>
        <v>0</v>
      </c>
      <c r="N425">
        <f>IF([[#This Row],[Score (%)]]&gt;=seuil_haut,"Haute",IF([[#This Row],[Score (%)]]&gt;=seuil_moyen,"Moyenne",IF([[#This Row],[Score (%)]]&gt;0,"Basse","")))</f>
        <v>0</v>
      </c>
    </row>
    <row r="426" spans="11:14">
      <c r="K42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6">
        <f>IFERROR(SUMIFS(TableHor[Facteur],TableHor[Horizon],[[#This Row],Horizon]),1)</f>
        <v>0</v>
      </c>
      <c r="M426" s="6">
        <f>IFERROR(ROUND(([[#This Row],[Probabilité (1-5)]]*[[#This Row],[Impact (1-5)]]*[[#This Row],[Poids Domaine (auto)]]*[[#This Row],[Facteur Horizon (auto)]]*coef_mode/25),4),0)</f>
        <v>0</v>
      </c>
      <c r="N426">
        <f>IF([[#This Row],[Score (%)]]&gt;=seuil_haut,"Haute",IF([[#This Row],[Score (%)]]&gt;=seuil_moyen,"Moyenne",IF([[#This Row],[Score (%)]]&gt;0,"Basse","")))</f>
        <v>0</v>
      </c>
    </row>
    <row r="427" spans="11:14">
      <c r="K42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7">
        <f>IFERROR(SUMIFS(TableHor[Facteur],TableHor[Horizon],[[#This Row],Horizon]),1)</f>
        <v>0</v>
      </c>
      <c r="M427" s="6">
        <f>IFERROR(ROUND(([[#This Row],[Probabilité (1-5)]]*[[#This Row],[Impact (1-5)]]*[[#This Row],[Poids Domaine (auto)]]*[[#This Row],[Facteur Horizon (auto)]]*coef_mode/25),4),0)</f>
        <v>0</v>
      </c>
      <c r="N427">
        <f>IF([[#This Row],[Score (%)]]&gt;=seuil_haut,"Haute",IF([[#This Row],[Score (%)]]&gt;=seuil_moyen,"Moyenne",IF([[#This Row],[Score (%)]]&gt;0,"Basse","")))</f>
        <v>0</v>
      </c>
    </row>
    <row r="428" spans="11:14">
      <c r="K42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8">
        <f>IFERROR(SUMIFS(TableHor[Facteur],TableHor[Horizon],[[#This Row],Horizon]),1)</f>
        <v>0</v>
      </c>
      <c r="M428" s="6">
        <f>IFERROR(ROUND(([[#This Row],[Probabilité (1-5)]]*[[#This Row],[Impact (1-5)]]*[[#This Row],[Poids Domaine (auto)]]*[[#This Row],[Facteur Horizon (auto)]]*coef_mode/25),4),0)</f>
        <v>0</v>
      </c>
      <c r="N428">
        <f>IF([[#This Row],[Score (%)]]&gt;=seuil_haut,"Haute",IF([[#This Row],[Score (%)]]&gt;=seuil_moyen,"Moyenne",IF([[#This Row],[Score (%)]]&gt;0,"Basse","")))</f>
        <v>0</v>
      </c>
    </row>
    <row r="429" spans="11:14">
      <c r="K42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29">
        <f>IFERROR(SUMIFS(TableHor[Facteur],TableHor[Horizon],[[#This Row],Horizon]),1)</f>
        <v>0</v>
      </c>
      <c r="M429" s="6">
        <f>IFERROR(ROUND(([[#This Row],[Probabilité (1-5)]]*[[#This Row],[Impact (1-5)]]*[[#This Row],[Poids Domaine (auto)]]*[[#This Row],[Facteur Horizon (auto)]]*coef_mode/25),4),0)</f>
        <v>0</v>
      </c>
      <c r="N429">
        <f>IF([[#This Row],[Score (%)]]&gt;=seuil_haut,"Haute",IF([[#This Row],[Score (%)]]&gt;=seuil_moyen,"Moyenne",IF([[#This Row],[Score (%)]]&gt;0,"Basse","")))</f>
        <v>0</v>
      </c>
    </row>
    <row r="430" spans="11:14">
      <c r="K43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0">
        <f>IFERROR(SUMIFS(TableHor[Facteur],TableHor[Horizon],[[#This Row],Horizon]),1)</f>
        <v>0</v>
      </c>
      <c r="M430" s="6">
        <f>IFERROR(ROUND(([[#This Row],[Probabilité (1-5)]]*[[#This Row],[Impact (1-5)]]*[[#This Row],[Poids Domaine (auto)]]*[[#This Row],[Facteur Horizon (auto)]]*coef_mode/25),4),0)</f>
        <v>0</v>
      </c>
      <c r="N430">
        <f>IF([[#This Row],[Score (%)]]&gt;=seuil_haut,"Haute",IF([[#This Row],[Score (%)]]&gt;=seuil_moyen,"Moyenne",IF([[#This Row],[Score (%)]]&gt;0,"Basse","")))</f>
        <v>0</v>
      </c>
    </row>
    <row r="431" spans="11:14">
      <c r="K43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1">
        <f>IFERROR(SUMIFS(TableHor[Facteur],TableHor[Horizon],[[#This Row],Horizon]),1)</f>
        <v>0</v>
      </c>
      <c r="M431" s="6">
        <f>IFERROR(ROUND(([[#This Row],[Probabilité (1-5)]]*[[#This Row],[Impact (1-5)]]*[[#This Row],[Poids Domaine (auto)]]*[[#This Row],[Facteur Horizon (auto)]]*coef_mode/25),4),0)</f>
        <v>0</v>
      </c>
      <c r="N431">
        <f>IF([[#This Row],[Score (%)]]&gt;=seuil_haut,"Haute",IF([[#This Row],[Score (%)]]&gt;=seuil_moyen,"Moyenne",IF([[#This Row],[Score (%)]]&gt;0,"Basse","")))</f>
        <v>0</v>
      </c>
    </row>
    <row r="432" spans="11:14">
      <c r="K43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2">
        <f>IFERROR(SUMIFS(TableHor[Facteur],TableHor[Horizon],[[#This Row],Horizon]),1)</f>
        <v>0</v>
      </c>
      <c r="M432" s="6">
        <f>IFERROR(ROUND(([[#This Row],[Probabilité (1-5)]]*[[#This Row],[Impact (1-5)]]*[[#This Row],[Poids Domaine (auto)]]*[[#This Row],[Facteur Horizon (auto)]]*coef_mode/25),4),0)</f>
        <v>0</v>
      </c>
      <c r="N432">
        <f>IF([[#This Row],[Score (%)]]&gt;=seuil_haut,"Haute",IF([[#This Row],[Score (%)]]&gt;=seuil_moyen,"Moyenne",IF([[#This Row],[Score (%)]]&gt;0,"Basse","")))</f>
        <v>0</v>
      </c>
    </row>
    <row r="433" spans="11:14">
      <c r="K43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3">
        <f>IFERROR(SUMIFS(TableHor[Facteur],TableHor[Horizon],[[#This Row],Horizon]),1)</f>
        <v>0</v>
      </c>
      <c r="M433" s="6">
        <f>IFERROR(ROUND(([[#This Row],[Probabilité (1-5)]]*[[#This Row],[Impact (1-5)]]*[[#This Row],[Poids Domaine (auto)]]*[[#This Row],[Facteur Horizon (auto)]]*coef_mode/25),4),0)</f>
        <v>0</v>
      </c>
      <c r="N433">
        <f>IF([[#This Row],[Score (%)]]&gt;=seuil_haut,"Haute",IF([[#This Row],[Score (%)]]&gt;=seuil_moyen,"Moyenne",IF([[#This Row],[Score (%)]]&gt;0,"Basse","")))</f>
        <v>0</v>
      </c>
    </row>
    <row r="434" spans="11:14">
      <c r="K43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4">
        <f>IFERROR(SUMIFS(TableHor[Facteur],TableHor[Horizon],[[#This Row],Horizon]),1)</f>
        <v>0</v>
      </c>
      <c r="M434" s="6">
        <f>IFERROR(ROUND(([[#This Row],[Probabilité (1-5)]]*[[#This Row],[Impact (1-5)]]*[[#This Row],[Poids Domaine (auto)]]*[[#This Row],[Facteur Horizon (auto)]]*coef_mode/25),4),0)</f>
        <v>0</v>
      </c>
      <c r="N434">
        <f>IF([[#This Row],[Score (%)]]&gt;=seuil_haut,"Haute",IF([[#This Row],[Score (%)]]&gt;=seuil_moyen,"Moyenne",IF([[#This Row],[Score (%)]]&gt;0,"Basse","")))</f>
        <v>0</v>
      </c>
    </row>
    <row r="435" spans="11:14">
      <c r="K43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5">
        <f>IFERROR(SUMIFS(TableHor[Facteur],TableHor[Horizon],[[#This Row],Horizon]),1)</f>
        <v>0</v>
      </c>
      <c r="M435" s="6">
        <f>IFERROR(ROUND(([[#This Row],[Probabilité (1-5)]]*[[#This Row],[Impact (1-5)]]*[[#This Row],[Poids Domaine (auto)]]*[[#This Row],[Facteur Horizon (auto)]]*coef_mode/25),4),0)</f>
        <v>0</v>
      </c>
      <c r="N435">
        <f>IF([[#This Row],[Score (%)]]&gt;=seuil_haut,"Haute",IF([[#This Row],[Score (%)]]&gt;=seuil_moyen,"Moyenne",IF([[#This Row],[Score (%)]]&gt;0,"Basse","")))</f>
        <v>0</v>
      </c>
    </row>
    <row r="436" spans="11:14">
      <c r="K43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6">
        <f>IFERROR(SUMIFS(TableHor[Facteur],TableHor[Horizon],[[#This Row],Horizon]),1)</f>
        <v>0</v>
      </c>
      <c r="M436" s="6">
        <f>IFERROR(ROUND(([[#This Row],[Probabilité (1-5)]]*[[#This Row],[Impact (1-5)]]*[[#This Row],[Poids Domaine (auto)]]*[[#This Row],[Facteur Horizon (auto)]]*coef_mode/25),4),0)</f>
        <v>0</v>
      </c>
      <c r="N436">
        <f>IF([[#This Row],[Score (%)]]&gt;=seuil_haut,"Haute",IF([[#This Row],[Score (%)]]&gt;=seuil_moyen,"Moyenne",IF([[#This Row],[Score (%)]]&gt;0,"Basse","")))</f>
        <v>0</v>
      </c>
    </row>
    <row r="437" spans="11:14">
      <c r="K43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7">
        <f>IFERROR(SUMIFS(TableHor[Facteur],TableHor[Horizon],[[#This Row],Horizon]),1)</f>
        <v>0</v>
      </c>
      <c r="M437" s="6">
        <f>IFERROR(ROUND(([[#This Row],[Probabilité (1-5)]]*[[#This Row],[Impact (1-5)]]*[[#This Row],[Poids Domaine (auto)]]*[[#This Row],[Facteur Horizon (auto)]]*coef_mode/25),4),0)</f>
        <v>0</v>
      </c>
      <c r="N437">
        <f>IF([[#This Row],[Score (%)]]&gt;=seuil_haut,"Haute",IF([[#This Row],[Score (%)]]&gt;=seuil_moyen,"Moyenne",IF([[#This Row],[Score (%)]]&gt;0,"Basse","")))</f>
        <v>0</v>
      </c>
    </row>
    <row r="438" spans="11:14">
      <c r="K43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8">
        <f>IFERROR(SUMIFS(TableHor[Facteur],TableHor[Horizon],[[#This Row],Horizon]),1)</f>
        <v>0</v>
      </c>
      <c r="M438" s="6">
        <f>IFERROR(ROUND(([[#This Row],[Probabilité (1-5)]]*[[#This Row],[Impact (1-5)]]*[[#This Row],[Poids Domaine (auto)]]*[[#This Row],[Facteur Horizon (auto)]]*coef_mode/25),4),0)</f>
        <v>0</v>
      </c>
      <c r="N438">
        <f>IF([[#This Row],[Score (%)]]&gt;=seuil_haut,"Haute",IF([[#This Row],[Score (%)]]&gt;=seuil_moyen,"Moyenne",IF([[#This Row],[Score (%)]]&gt;0,"Basse","")))</f>
        <v>0</v>
      </c>
    </row>
    <row r="439" spans="11:14">
      <c r="K43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39">
        <f>IFERROR(SUMIFS(TableHor[Facteur],TableHor[Horizon],[[#This Row],Horizon]),1)</f>
        <v>0</v>
      </c>
      <c r="M439" s="6">
        <f>IFERROR(ROUND(([[#This Row],[Probabilité (1-5)]]*[[#This Row],[Impact (1-5)]]*[[#This Row],[Poids Domaine (auto)]]*[[#This Row],[Facteur Horizon (auto)]]*coef_mode/25),4),0)</f>
        <v>0</v>
      </c>
      <c r="N439">
        <f>IF([[#This Row],[Score (%)]]&gt;=seuil_haut,"Haute",IF([[#This Row],[Score (%)]]&gt;=seuil_moyen,"Moyenne",IF([[#This Row],[Score (%)]]&gt;0,"Basse","")))</f>
        <v>0</v>
      </c>
    </row>
    <row r="440" spans="11:14">
      <c r="K44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0">
        <f>IFERROR(SUMIFS(TableHor[Facteur],TableHor[Horizon],[[#This Row],Horizon]),1)</f>
        <v>0</v>
      </c>
      <c r="M440" s="6">
        <f>IFERROR(ROUND(([[#This Row],[Probabilité (1-5)]]*[[#This Row],[Impact (1-5)]]*[[#This Row],[Poids Domaine (auto)]]*[[#This Row],[Facteur Horizon (auto)]]*coef_mode/25),4),0)</f>
        <v>0</v>
      </c>
      <c r="N440">
        <f>IF([[#This Row],[Score (%)]]&gt;=seuil_haut,"Haute",IF([[#This Row],[Score (%)]]&gt;=seuil_moyen,"Moyenne",IF([[#This Row],[Score (%)]]&gt;0,"Basse","")))</f>
        <v>0</v>
      </c>
    </row>
    <row r="441" spans="11:14">
      <c r="K44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1">
        <f>IFERROR(SUMIFS(TableHor[Facteur],TableHor[Horizon],[[#This Row],Horizon]),1)</f>
        <v>0</v>
      </c>
      <c r="M441" s="6">
        <f>IFERROR(ROUND(([[#This Row],[Probabilité (1-5)]]*[[#This Row],[Impact (1-5)]]*[[#This Row],[Poids Domaine (auto)]]*[[#This Row],[Facteur Horizon (auto)]]*coef_mode/25),4),0)</f>
        <v>0</v>
      </c>
      <c r="N441">
        <f>IF([[#This Row],[Score (%)]]&gt;=seuil_haut,"Haute",IF([[#This Row],[Score (%)]]&gt;=seuil_moyen,"Moyenne",IF([[#This Row],[Score (%)]]&gt;0,"Basse","")))</f>
        <v>0</v>
      </c>
    </row>
    <row r="442" spans="11:14">
      <c r="K44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2">
        <f>IFERROR(SUMIFS(TableHor[Facteur],TableHor[Horizon],[[#This Row],Horizon]),1)</f>
        <v>0</v>
      </c>
      <c r="M442" s="6">
        <f>IFERROR(ROUND(([[#This Row],[Probabilité (1-5)]]*[[#This Row],[Impact (1-5)]]*[[#This Row],[Poids Domaine (auto)]]*[[#This Row],[Facteur Horizon (auto)]]*coef_mode/25),4),0)</f>
        <v>0</v>
      </c>
      <c r="N442">
        <f>IF([[#This Row],[Score (%)]]&gt;=seuil_haut,"Haute",IF([[#This Row],[Score (%)]]&gt;=seuil_moyen,"Moyenne",IF([[#This Row],[Score (%)]]&gt;0,"Basse","")))</f>
        <v>0</v>
      </c>
    </row>
    <row r="443" spans="11:14">
      <c r="K44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3">
        <f>IFERROR(SUMIFS(TableHor[Facteur],TableHor[Horizon],[[#This Row],Horizon]),1)</f>
        <v>0</v>
      </c>
      <c r="M443" s="6">
        <f>IFERROR(ROUND(([[#This Row],[Probabilité (1-5)]]*[[#This Row],[Impact (1-5)]]*[[#This Row],[Poids Domaine (auto)]]*[[#This Row],[Facteur Horizon (auto)]]*coef_mode/25),4),0)</f>
        <v>0</v>
      </c>
      <c r="N443">
        <f>IF([[#This Row],[Score (%)]]&gt;=seuil_haut,"Haute",IF([[#This Row],[Score (%)]]&gt;=seuil_moyen,"Moyenne",IF([[#This Row],[Score (%)]]&gt;0,"Basse","")))</f>
        <v>0</v>
      </c>
    </row>
    <row r="444" spans="11:14">
      <c r="K44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4">
        <f>IFERROR(SUMIFS(TableHor[Facteur],TableHor[Horizon],[[#This Row],Horizon]),1)</f>
        <v>0</v>
      </c>
      <c r="M444" s="6">
        <f>IFERROR(ROUND(([[#This Row],[Probabilité (1-5)]]*[[#This Row],[Impact (1-5)]]*[[#This Row],[Poids Domaine (auto)]]*[[#This Row],[Facteur Horizon (auto)]]*coef_mode/25),4),0)</f>
        <v>0</v>
      </c>
      <c r="N444">
        <f>IF([[#This Row],[Score (%)]]&gt;=seuil_haut,"Haute",IF([[#This Row],[Score (%)]]&gt;=seuil_moyen,"Moyenne",IF([[#This Row],[Score (%)]]&gt;0,"Basse","")))</f>
        <v>0</v>
      </c>
    </row>
    <row r="445" spans="11:14">
      <c r="K44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5">
        <f>IFERROR(SUMIFS(TableHor[Facteur],TableHor[Horizon],[[#This Row],Horizon]),1)</f>
        <v>0</v>
      </c>
      <c r="M445" s="6">
        <f>IFERROR(ROUND(([[#This Row],[Probabilité (1-5)]]*[[#This Row],[Impact (1-5)]]*[[#This Row],[Poids Domaine (auto)]]*[[#This Row],[Facteur Horizon (auto)]]*coef_mode/25),4),0)</f>
        <v>0</v>
      </c>
      <c r="N445">
        <f>IF([[#This Row],[Score (%)]]&gt;=seuil_haut,"Haute",IF([[#This Row],[Score (%)]]&gt;=seuil_moyen,"Moyenne",IF([[#This Row],[Score (%)]]&gt;0,"Basse","")))</f>
        <v>0</v>
      </c>
    </row>
    <row r="446" spans="11:14">
      <c r="K44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6">
        <f>IFERROR(SUMIFS(TableHor[Facteur],TableHor[Horizon],[[#This Row],Horizon]),1)</f>
        <v>0</v>
      </c>
      <c r="M446" s="6">
        <f>IFERROR(ROUND(([[#This Row],[Probabilité (1-5)]]*[[#This Row],[Impact (1-5)]]*[[#This Row],[Poids Domaine (auto)]]*[[#This Row],[Facteur Horizon (auto)]]*coef_mode/25),4),0)</f>
        <v>0</v>
      </c>
      <c r="N446">
        <f>IF([[#This Row],[Score (%)]]&gt;=seuil_haut,"Haute",IF([[#This Row],[Score (%)]]&gt;=seuil_moyen,"Moyenne",IF([[#This Row],[Score (%)]]&gt;0,"Basse","")))</f>
        <v>0</v>
      </c>
    </row>
    <row r="447" spans="11:14">
      <c r="K44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7">
        <f>IFERROR(SUMIFS(TableHor[Facteur],TableHor[Horizon],[[#This Row],Horizon]),1)</f>
        <v>0</v>
      </c>
      <c r="M447" s="6">
        <f>IFERROR(ROUND(([[#This Row],[Probabilité (1-5)]]*[[#This Row],[Impact (1-5)]]*[[#This Row],[Poids Domaine (auto)]]*[[#This Row],[Facteur Horizon (auto)]]*coef_mode/25),4),0)</f>
        <v>0</v>
      </c>
      <c r="N447">
        <f>IF([[#This Row],[Score (%)]]&gt;=seuil_haut,"Haute",IF([[#This Row],[Score (%)]]&gt;=seuil_moyen,"Moyenne",IF([[#This Row],[Score (%)]]&gt;0,"Basse","")))</f>
        <v>0</v>
      </c>
    </row>
    <row r="448" spans="11:14">
      <c r="K44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8">
        <f>IFERROR(SUMIFS(TableHor[Facteur],TableHor[Horizon],[[#This Row],Horizon]),1)</f>
        <v>0</v>
      </c>
      <c r="M448" s="6">
        <f>IFERROR(ROUND(([[#This Row],[Probabilité (1-5)]]*[[#This Row],[Impact (1-5)]]*[[#This Row],[Poids Domaine (auto)]]*[[#This Row],[Facteur Horizon (auto)]]*coef_mode/25),4),0)</f>
        <v>0</v>
      </c>
      <c r="N448">
        <f>IF([[#This Row],[Score (%)]]&gt;=seuil_haut,"Haute",IF([[#This Row],[Score (%)]]&gt;=seuil_moyen,"Moyenne",IF([[#This Row],[Score (%)]]&gt;0,"Basse","")))</f>
        <v>0</v>
      </c>
    </row>
    <row r="449" spans="11:14">
      <c r="K44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49">
        <f>IFERROR(SUMIFS(TableHor[Facteur],TableHor[Horizon],[[#This Row],Horizon]),1)</f>
        <v>0</v>
      </c>
      <c r="M449" s="6">
        <f>IFERROR(ROUND(([[#This Row],[Probabilité (1-5)]]*[[#This Row],[Impact (1-5)]]*[[#This Row],[Poids Domaine (auto)]]*[[#This Row],[Facteur Horizon (auto)]]*coef_mode/25),4),0)</f>
        <v>0</v>
      </c>
      <c r="N449">
        <f>IF([[#This Row],[Score (%)]]&gt;=seuil_haut,"Haute",IF([[#This Row],[Score (%)]]&gt;=seuil_moyen,"Moyenne",IF([[#This Row],[Score (%)]]&gt;0,"Basse","")))</f>
        <v>0</v>
      </c>
    </row>
    <row r="450" spans="11:14">
      <c r="K45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0">
        <f>IFERROR(SUMIFS(TableHor[Facteur],TableHor[Horizon],[[#This Row],Horizon]),1)</f>
        <v>0</v>
      </c>
      <c r="M450" s="6">
        <f>IFERROR(ROUND(([[#This Row],[Probabilité (1-5)]]*[[#This Row],[Impact (1-5)]]*[[#This Row],[Poids Domaine (auto)]]*[[#This Row],[Facteur Horizon (auto)]]*coef_mode/25),4),0)</f>
        <v>0</v>
      </c>
      <c r="N450">
        <f>IF([[#This Row],[Score (%)]]&gt;=seuil_haut,"Haute",IF([[#This Row],[Score (%)]]&gt;=seuil_moyen,"Moyenne",IF([[#This Row],[Score (%)]]&gt;0,"Basse","")))</f>
        <v>0</v>
      </c>
    </row>
    <row r="451" spans="11:14">
      <c r="K45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1">
        <f>IFERROR(SUMIFS(TableHor[Facteur],TableHor[Horizon],[[#This Row],Horizon]),1)</f>
        <v>0</v>
      </c>
      <c r="M451" s="6">
        <f>IFERROR(ROUND(([[#This Row],[Probabilité (1-5)]]*[[#This Row],[Impact (1-5)]]*[[#This Row],[Poids Domaine (auto)]]*[[#This Row],[Facteur Horizon (auto)]]*coef_mode/25),4),0)</f>
        <v>0</v>
      </c>
      <c r="N451">
        <f>IF([[#This Row],[Score (%)]]&gt;=seuil_haut,"Haute",IF([[#This Row],[Score (%)]]&gt;=seuil_moyen,"Moyenne",IF([[#This Row],[Score (%)]]&gt;0,"Basse","")))</f>
        <v>0</v>
      </c>
    </row>
    <row r="452" spans="11:14">
      <c r="K45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2">
        <f>IFERROR(SUMIFS(TableHor[Facteur],TableHor[Horizon],[[#This Row],Horizon]),1)</f>
        <v>0</v>
      </c>
      <c r="M452" s="6">
        <f>IFERROR(ROUND(([[#This Row],[Probabilité (1-5)]]*[[#This Row],[Impact (1-5)]]*[[#This Row],[Poids Domaine (auto)]]*[[#This Row],[Facteur Horizon (auto)]]*coef_mode/25),4),0)</f>
        <v>0</v>
      </c>
      <c r="N452">
        <f>IF([[#This Row],[Score (%)]]&gt;=seuil_haut,"Haute",IF([[#This Row],[Score (%)]]&gt;=seuil_moyen,"Moyenne",IF([[#This Row],[Score (%)]]&gt;0,"Basse","")))</f>
        <v>0</v>
      </c>
    </row>
    <row r="453" spans="11:14">
      <c r="K45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3">
        <f>IFERROR(SUMIFS(TableHor[Facteur],TableHor[Horizon],[[#This Row],Horizon]),1)</f>
        <v>0</v>
      </c>
      <c r="M453" s="6">
        <f>IFERROR(ROUND(([[#This Row],[Probabilité (1-5)]]*[[#This Row],[Impact (1-5)]]*[[#This Row],[Poids Domaine (auto)]]*[[#This Row],[Facteur Horizon (auto)]]*coef_mode/25),4),0)</f>
        <v>0</v>
      </c>
      <c r="N453">
        <f>IF([[#This Row],[Score (%)]]&gt;=seuil_haut,"Haute",IF([[#This Row],[Score (%)]]&gt;=seuil_moyen,"Moyenne",IF([[#This Row],[Score (%)]]&gt;0,"Basse","")))</f>
        <v>0</v>
      </c>
    </row>
    <row r="454" spans="11:14">
      <c r="K45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4">
        <f>IFERROR(SUMIFS(TableHor[Facteur],TableHor[Horizon],[[#This Row],Horizon]),1)</f>
        <v>0</v>
      </c>
      <c r="M454" s="6">
        <f>IFERROR(ROUND(([[#This Row],[Probabilité (1-5)]]*[[#This Row],[Impact (1-5)]]*[[#This Row],[Poids Domaine (auto)]]*[[#This Row],[Facteur Horizon (auto)]]*coef_mode/25),4),0)</f>
        <v>0</v>
      </c>
      <c r="N454">
        <f>IF([[#This Row],[Score (%)]]&gt;=seuil_haut,"Haute",IF([[#This Row],[Score (%)]]&gt;=seuil_moyen,"Moyenne",IF([[#This Row],[Score (%)]]&gt;0,"Basse","")))</f>
        <v>0</v>
      </c>
    </row>
    <row r="455" spans="11:14">
      <c r="K45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5">
        <f>IFERROR(SUMIFS(TableHor[Facteur],TableHor[Horizon],[[#This Row],Horizon]),1)</f>
        <v>0</v>
      </c>
      <c r="M455" s="6">
        <f>IFERROR(ROUND(([[#This Row],[Probabilité (1-5)]]*[[#This Row],[Impact (1-5)]]*[[#This Row],[Poids Domaine (auto)]]*[[#This Row],[Facteur Horizon (auto)]]*coef_mode/25),4),0)</f>
        <v>0</v>
      </c>
      <c r="N455">
        <f>IF([[#This Row],[Score (%)]]&gt;=seuil_haut,"Haute",IF([[#This Row],[Score (%)]]&gt;=seuil_moyen,"Moyenne",IF([[#This Row],[Score (%)]]&gt;0,"Basse","")))</f>
        <v>0</v>
      </c>
    </row>
    <row r="456" spans="11:14">
      <c r="K45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6">
        <f>IFERROR(SUMIFS(TableHor[Facteur],TableHor[Horizon],[[#This Row],Horizon]),1)</f>
        <v>0</v>
      </c>
      <c r="M456" s="6">
        <f>IFERROR(ROUND(([[#This Row],[Probabilité (1-5)]]*[[#This Row],[Impact (1-5)]]*[[#This Row],[Poids Domaine (auto)]]*[[#This Row],[Facteur Horizon (auto)]]*coef_mode/25),4),0)</f>
        <v>0</v>
      </c>
      <c r="N456">
        <f>IF([[#This Row],[Score (%)]]&gt;=seuil_haut,"Haute",IF([[#This Row],[Score (%)]]&gt;=seuil_moyen,"Moyenne",IF([[#This Row],[Score (%)]]&gt;0,"Basse","")))</f>
        <v>0</v>
      </c>
    </row>
    <row r="457" spans="11:14">
      <c r="K45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7">
        <f>IFERROR(SUMIFS(TableHor[Facteur],TableHor[Horizon],[[#This Row],Horizon]),1)</f>
        <v>0</v>
      </c>
      <c r="M457" s="6">
        <f>IFERROR(ROUND(([[#This Row],[Probabilité (1-5)]]*[[#This Row],[Impact (1-5)]]*[[#This Row],[Poids Domaine (auto)]]*[[#This Row],[Facteur Horizon (auto)]]*coef_mode/25),4),0)</f>
        <v>0</v>
      </c>
      <c r="N457">
        <f>IF([[#This Row],[Score (%)]]&gt;=seuil_haut,"Haute",IF([[#This Row],[Score (%)]]&gt;=seuil_moyen,"Moyenne",IF([[#This Row],[Score (%)]]&gt;0,"Basse","")))</f>
        <v>0</v>
      </c>
    </row>
    <row r="458" spans="11:14">
      <c r="K45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8">
        <f>IFERROR(SUMIFS(TableHor[Facteur],TableHor[Horizon],[[#This Row],Horizon]),1)</f>
        <v>0</v>
      </c>
      <c r="M458" s="6">
        <f>IFERROR(ROUND(([[#This Row],[Probabilité (1-5)]]*[[#This Row],[Impact (1-5)]]*[[#This Row],[Poids Domaine (auto)]]*[[#This Row],[Facteur Horizon (auto)]]*coef_mode/25),4),0)</f>
        <v>0</v>
      </c>
      <c r="N458">
        <f>IF([[#This Row],[Score (%)]]&gt;=seuil_haut,"Haute",IF([[#This Row],[Score (%)]]&gt;=seuil_moyen,"Moyenne",IF([[#This Row],[Score (%)]]&gt;0,"Basse","")))</f>
        <v>0</v>
      </c>
    </row>
    <row r="459" spans="11:14">
      <c r="K45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59">
        <f>IFERROR(SUMIFS(TableHor[Facteur],TableHor[Horizon],[[#This Row],Horizon]),1)</f>
        <v>0</v>
      </c>
      <c r="M459" s="6">
        <f>IFERROR(ROUND(([[#This Row],[Probabilité (1-5)]]*[[#This Row],[Impact (1-5)]]*[[#This Row],[Poids Domaine (auto)]]*[[#This Row],[Facteur Horizon (auto)]]*coef_mode/25),4),0)</f>
        <v>0</v>
      </c>
      <c r="N459">
        <f>IF([[#This Row],[Score (%)]]&gt;=seuil_haut,"Haute",IF([[#This Row],[Score (%)]]&gt;=seuil_moyen,"Moyenne",IF([[#This Row],[Score (%)]]&gt;0,"Basse","")))</f>
        <v>0</v>
      </c>
    </row>
    <row r="460" spans="11:14">
      <c r="K46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0">
        <f>IFERROR(SUMIFS(TableHor[Facteur],TableHor[Horizon],[[#This Row],Horizon]),1)</f>
        <v>0</v>
      </c>
      <c r="M460" s="6">
        <f>IFERROR(ROUND(([[#This Row],[Probabilité (1-5)]]*[[#This Row],[Impact (1-5)]]*[[#This Row],[Poids Domaine (auto)]]*[[#This Row],[Facteur Horizon (auto)]]*coef_mode/25),4),0)</f>
        <v>0</v>
      </c>
      <c r="N460">
        <f>IF([[#This Row],[Score (%)]]&gt;=seuil_haut,"Haute",IF([[#This Row],[Score (%)]]&gt;=seuil_moyen,"Moyenne",IF([[#This Row],[Score (%)]]&gt;0,"Basse","")))</f>
        <v>0</v>
      </c>
    </row>
    <row r="461" spans="11:14">
      <c r="K46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1">
        <f>IFERROR(SUMIFS(TableHor[Facteur],TableHor[Horizon],[[#This Row],Horizon]),1)</f>
        <v>0</v>
      </c>
      <c r="M461" s="6">
        <f>IFERROR(ROUND(([[#This Row],[Probabilité (1-5)]]*[[#This Row],[Impact (1-5)]]*[[#This Row],[Poids Domaine (auto)]]*[[#This Row],[Facteur Horizon (auto)]]*coef_mode/25),4),0)</f>
        <v>0</v>
      </c>
      <c r="N461">
        <f>IF([[#This Row],[Score (%)]]&gt;=seuil_haut,"Haute",IF([[#This Row],[Score (%)]]&gt;=seuil_moyen,"Moyenne",IF([[#This Row],[Score (%)]]&gt;0,"Basse","")))</f>
        <v>0</v>
      </c>
    </row>
    <row r="462" spans="11:14">
      <c r="K46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2">
        <f>IFERROR(SUMIFS(TableHor[Facteur],TableHor[Horizon],[[#This Row],Horizon]),1)</f>
        <v>0</v>
      </c>
      <c r="M462" s="6">
        <f>IFERROR(ROUND(([[#This Row],[Probabilité (1-5)]]*[[#This Row],[Impact (1-5)]]*[[#This Row],[Poids Domaine (auto)]]*[[#This Row],[Facteur Horizon (auto)]]*coef_mode/25),4),0)</f>
        <v>0</v>
      </c>
      <c r="N462">
        <f>IF([[#This Row],[Score (%)]]&gt;=seuil_haut,"Haute",IF([[#This Row],[Score (%)]]&gt;=seuil_moyen,"Moyenne",IF([[#This Row],[Score (%)]]&gt;0,"Basse","")))</f>
        <v>0</v>
      </c>
    </row>
    <row r="463" spans="11:14">
      <c r="K46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3">
        <f>IFERROR(SUMIFS(TableHor[Facteur],TableHor[Horizon],[[#This Row],Horizon]),1)</f>
        <v>0</v>
      </c>
      <c r="M463" s="6">
        <f>IFERROR(ROUND(([[#This Row],[Probabilité (1-5)]]*[[#This Row],[Impact (1-5)]]*[[#This Row],[Poids Domaine (auto)]]*[[#This Row],[Facteur Horizon (auto)]]*coef_mode/25),4),0)</f>
        <v>0</v>
      </c>
      <c r="N463">
        <f>IF([[#This Row],[Score (%)]]&gt;=seuil_haut,"Haute",IF([[#This Row],[Score (%)]]&gt;=seuil_moyen,"Moyenne",IF([[#This Row],[Score (%)]]&gt;0,"Basse","")))</f>
        <v>0</v>
      </c>
    </row>
    <row r="464" spans="11:14">
      <c r="K46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4">
        <f>IFERROR(SUMIFS(TableHor[Facteur],TableHor[Horizon],[[#This Row],Horizon]),1)</f>
        <v>0</v>
      </c>
      <c r="M464" s="6">
        <f>IFERROR(ROUND(([[#This Row],[Probabilité (1-5)]]*[[#This Row],[Impact (1-5)]]*[[#This Row],[Poids Domaine (auto)]]*[[#This Row],[Facteur Horizon (auto)]]*coef_mode/25),4),0)</f>
        <v>0</v>
      </c>
      <c r="N464">
        <f>IF([[#This Row],[Score (%)]]&gt;=seuil_haut,"Haute",IF([[#This Row],[Score (%)]]&gt;=seuil_moyen,"Moyenne",IF([[#This Row],[Score (%)]]&gt;0,"Basse","")))</f>
        <v>0</v>
      </c>
    </row>
    <row r="465" spans="11:14">
      <c r="K46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5">
        <f>IFERROR(SUMIFS(TableHor[Facteur],TableHor[Horizon],[[#This Row],Horizon]),1)</f>
        <v>0</v>
      </c>
      <c r="M465" s="6">
        <f>IFERROR(ROUND(([[#This Row],[Probabilité (1-5)]]*[[#This Row],[Impact (1-5)]]*[[#This Row],[Poids Domaine (auto)]]*[[#This Row],[Facteur Horizon (auto)]]*coef_mode/25),4),0)</f>
        <v>0</v>
      </c>
      <c r="N465">
        <f>IF([[#This Row],[Score (%)]]&gt;=seuil_haut,"Haute",IF([[#This Row],[Score (%)]]&gt;=seuil_moyen,"Moyenne",IF([[#This Row],[Score (%)]]&gt;0,"Basse","")))</f>
        <v>0</v>
      </c>
    </row>
    <row r="466" spans="11:14">
      <c r="K46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6">
        <f>IFERROR(SUMIFS(TableHor[Facteur],TableHor[Horizon],[[#This Row],Horizon]),1)</f>
        <v>0</v>
      </c>
      <c r="M466" s="6">
        <f>IFERROR(ROUND(([[#This Row],[Probabilité (1-5)]]*[[#This Row],[Impact (1-5)]]*[[#This Row],[Poids Domaine (auto)]]*[[#This Row],[Facteur Horizon (auto)]]*coef_mode/25),4),0)</f>
        <v>0</v>
      </c>
      <c r="N466">
        <f>IF([[#This Row],[Score (%)]]&gt;=seuil_haut,"Haute",IF([[#This Row],[Score (%)]]&gt;=seuil_moyen,"Moyenne",IF([[#This Row],[Score (%)]]&gt;0,"Basse","")))</f>
        <v>0</v>
      </c>
    </row>
    <row r="467" spans="11:14">
      <c r="K46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7">
        <f>IFERROR(SUMIFS(TableHor[Facteur],TableHor[Horizon],[[#This Row],Horizon]),1)</f>
        <v>0</v>
      </c>
      <c r="M467" s="6">
        <f>IFERROR(ROUND(([[#This Row],[Probabilité (1-5)]]*[[#This Row],[Impact (1-5)]]*[[#This Row],[Poids Domaine (auto)]]*[[#This Row],[Facteur Horizon (auto)]]*coef_mode/25),4),0)</f>
        <v>0</v>
      </c>
      <c r="N467">
        <f>IF([[#This Row],[Score (%)]]&gt;=seuil_haut,"Haute",IF([[#This Row],[Score (%)]]&gt;=seuil_moyen,"Moyenne",IF([[#This Row],[Score (%)]]&gt;0,"Basse","")))</f>
        <v>0</v>
      </c>
    </row>
    <row r="468" spans="11:14">
      <c r="K46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8">
        <f>IFERROR(SUMIFS(TableHor[Facteur],TableHor[Horizon],[[#This Row],Horizon]),1)</f>
        <v>0</v>
      </c>
      <c r="M468" s="6">
        <f>IFERROR(ROUND(([[#This Row],[Probabilité (1-5)]]*[[#This Row],[Impact (1-5)]]*[[#This Row],[Poids Domaine (auto)]]*[[#This Row],[Facteur Horizon (auto)]]*coef_mode/25),4),0)</f>
        <v>0</v>
      </c>
      <c r="N468">
        <f>IF([[#This Row],[Score (%)]]&gt;=seuil_haut,"Haute",IF([[#This Row],[Score (%)]]&gt;=seuil_moyen,"Moyenne",IF([[#This Row],[Score (%)]]&gt;0,"Basse","")))</f>
        <v>0</v>
      </c>
    </row>
    <row r="469" spans="11:14">
      <c r="K46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69">
        <f>IFERROR(SUMIFS(TableHor[Facteur],TableHor[Horizon],[[#This Row],Horizon]),1)</f>
        <v>0</v>
      </c>
      <c r="M469" s="6">
        <f>IFERROR(ROUND(([[#This Row],[Probabilité (1-5)]]*[[#This Row],[Impact (1-5)]]*[[#This Row],[Poids Domaine (auto)]]*[[#This Row],[Facteur Horizon (auto)]]*coef_mode/25),4),0)</f>
        <v>0</v>
      </c>
      <c r="N469">
        <f>IF([[#This Row],[Score (%)]]&gt;=seuil_haut,"Haute",IF([[#This Row],[Score (%)]]&gt;=seuil_moyen,"Moyenne",IF([[#This Row],[Score (%)]]&gt;0,"Basse","")))</f>
        <v>0</v>
      </c>
    </row>
    <row r="470" spans="11:14">
      <c r="K47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0">
        <f>IFERROR(SUMIFS(TableHor[Facteur],TableHor[Horizon],[[#This Row],Horizon]),1)</f>
        <v>0</v>
      </c>
      <c r="M470" s="6">
        <f>IFERROR(ROUND(([[#This Row],[Probabilité (1-5)]]*[[#This Row],[Impact (1-5)]]*[[#This Row],[Poids Domaine (auto)]]*[[#This Row],[Facteur Horizon (auto)]]*coef_mode/25),4),0)</f>
        <v>0</v>
      </c>
      <c r="N470">
        <f>IF([[#This Row],[Score (%)]]&gt;=seuil_haut,"Haute",IF([[#This Row],[Score (%)]]&gt;=seuil_moyen,"Moyenne",IF([[#This Row],[Score (%)]]&gt;0,"Basse","")))</f>
        <v>0</v>
      </c>
    </row>
    <row r="471" spans="11:14">
      <c r="K47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1">
        <f>IFERROR(SUMIFS(TableHor[Facteur],TableHor[Horizon],[[#This Row],Horizon]),1)</f>
        <v>0</v>
      </c>
      <c r="M471" s="6">
        <f>IFERROR(ROUND(([[#This Row],[Probabilité (1-5)]]*[[#This Row],[Impact (1-5)]]*[[#This Row],[Poids Domaine (auto)]]*[[#This Row],[Facteur Horizon (auto)]]*coef_mode/25),4),0)</f>
        <v>0</v>
      </c>
      <c r="N471">
        <f>IF([[#This Row],[Score (%)]]&gt;=seuil_haut,"Haute",IF([[#This Row],[Score (%)]]&gt;=seuil_moyen,"Moyenne",IF([[#This Row],[Score (%)]]&gt;0,"Basse","")))</f>
        <v>0</v>
      </c>
    </row>
    <row r="472" spans="11:14">
      <c r="K47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2">
        <f>IFERROR(SUMIFS(TableHor[Facteur],TableHor[Horizon],[[#This Row],Horizon]),1)</f>
        <v>0</v>
      </c>
      <c r="M472" s="6">
        <f>IFERROR(ROUND(([[#This Row],[Probabilité (1-5)]]*[[#This Row],[Impact (1-5)]]*[[#This Row],[Poids Domaine (auto)]]*[[#This Row],[Facteur Horizon (auto)]]*coef_mode/25),4),0)</f>
        <v>0</v>
      </c>
      <c r="N472">
        <f>IF([[#This Row],[Score (%)]]&gt;=seuil_haut,"Haute",IF([[#This Row],[Score (%)]]&gt;=seuil_moyen,"Moyenne",IF([[#This Row],[Score (%)]]&gt;0,"Basse","")))</f>
        <v>0</v>
      </c>
    </row>
    <row r="473" spans="11:14">
      <c r="K47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3">
        <f>IFERROR(SUMIFS(TableHor[Facteur],TableHor[Horizon],[[#This Row],Horizon]),1)</f>
        <v>0</v>
      </c>
      <c r="M473" s="6">
        <f>IFERROR(ROUND(([[#This Row],[Probabilité (1-5)]]*[[#This Row],[Impact (1-5)]]*[[#This Row],[Poids Domaine (auto)]]*[[#This Row],[Facteur Horizon (auto)]]*coef_mode/25),4),0)</f>
        <v>0</v>
      </c>
      <c r="N473">
        <f>IF([[#This Row],[Score (%)]]&gt;=seuil_haut,"Haute",IF([[#This Row],[Score (%)]]&gt;=seuil_moyen,"Moyenne",IF([[#This Row],[Score (%)]]&gt;0,"Basse","")))</f>
        <v>0</v>
      </c>
    </row>
    <row r="474" spans="11:14">
      <c r="K47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4">
        <f>IFERROR(SUMIFS(TableHor[Facteur],TableHor[Horizon],[[#This Row],Horizon]),1)</f>
        <v>0</v>
      </c>
      <c r="M474" s="6">
        <f>IFERROR(ROUND(([[#This Row],[Probabilité (1-5)]]*[[#This Row],[Impact (1-5)]]*[[#This Row],[Poids Domaine (auto)]]*[[#This Row],[Facteur Horizon (auto)]]*coef_mode/25),4),0)</f>
        <v>0</v>
      </c>
      <c r="N474">
        <f>IF([[#This Row],[Score (%)]]&gt;=seuil_haut,"Haute",IF([[#This Row],[Score (%)]]&gt;=seuil_moyen,"Moyenne",IF([[#This Row],[Score (%)]]&gt;0,"Basse","")))</f>
        <v>0</v>
      </c>
    </row>
    <row r="475" spans="11:14">
      <c r="K47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5">
        <f>IFERROR(SUMIFS(TableHor[Facteur],TableHor[Horizon],[[#This Row],Horizon]),1)</f>
        <v>0</v>
      </c>
      <c r="M475" s="6">
        <f>IFERROR(ROUND(([[#This Row],[Probabilité (1-5)]]*[[#This Row],[Impact (1-5)]]*[[#This Row],[Poids Domaine (auto)]]*[[#This Row],[Facteur Horizon (auto)]]*coef_mode/25),4),0)</f>
        <v>0</v>
      </c>
      <c r="N475">
        <f>IF([[#This Row],[Score (%)]]&gt;=seuil_haut,"Haute",IF([[#This Row],[Score (%)]]&gt;=seuil_moyen,"Moyenne",IF([[#This Row],[Score (%)]]&gt;0,"Basse","")))</f>
        <v>0</v>
      </c>
    </row>
    <row r="476" spans="11:14">
      <c r="K47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6">
        <f>IFERROR(SUMIFS(TableHor[Facteur],TableHor[Horizon],[[#This Row],Horizon]),1)</f>
        <v>0</v>
      </c>
      <c r="M476" s="6">
        <f>IFERROR(ROUND(([[#This Row],[Probabilité (1-5)]]*[[#This Row],[Impact (1-5)]]*[[#This Row],[Poids Domaine (auto)]]*[[#This Row],[Facteur Horizon (auto)]]*coef_mode/25),4),0)</f>
        <v>0</v>
      </c>
      <c r="N476">
        <f>IF([[#This Row],[Score (%)]]&gt;=seuil_haut,"Haute",IF([[#This Row],[Score (%)]]&gt;=seuil_moyen,"Moyenne",IF([[#This Row],[Score (%)]]&gt;0,"Basse","")))</f>
        <v>0</v>
      </c>
    </row>
    <row r="477" spans="11:14">
      <c r="K47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7">
        <f>IFERROR(SUMIFS(TableHor[Facteur],TableHor[Horizon],[[#This Row],Horizon]),1)</f>
        <v>0</v>
      </c>
      <c r="M477" s="6">
        <f>IFERROR(ROUND(([[#This Row],[Probabilité (1-5)]]*[[#This Row],[Impact (1-5)]]*[[#This Row],[Poids Domaine (auto)]]*[[#This Row],[Facteur Horizon (auto)]]*coef_mode/25),4),0)</f>
        <v>0</v>
      </c>
      <c r="N477">
        <f>IF([[#This Row],[Score (%)]]&gt;=seuil_haut,"Haute",IF([[#This Row],[Score (%)]]&gt;=seuil_moyen,"Moyenne",IF([[#This Row],[Score (%)]]&gt;0,"Basse","")))</f>
        <v>0</v>
      </c>
    </row>
    <row r="478" spans="11:14">
      <c r="K47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8">
        <f>IFERROR(SUMIFS(TableHor[Facteur],TableHor[Horizon],[[#This Row],Horizon]),1)</f>
        <v>0</v>
      </c>
      <c r="M478" s="6">
        <f>IFERROR(ROUND(([[#This Row],[Probabilité (1-5)]]*[[#This Row],[Impact (1-5)]]*[[#This Row],[Poids Domaine (auto)]]*[[#This Row],[Facteur Horizon (auto)]]*coef_mode/25),4),0)</f>
        <v>0</v>
      </c>
      <c r="N478">
        <f>IF([[#This Row],[Score (%)]]&gt;=seuil_haut,"Haute",IF([[#This Row],[Score (%)]]&gt;=seuil_moyen,"Moyenne",IF([[#This Row],[Score (%)]]&gt;0,"Basse","")))</f>
        <v>0</v>
      </c>
    </row>
    <row r="479" spans="11:14">
      <c r="K47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79">
        <f>IFERROR(SUMIFS(TableHor[Facteur],TableHor[Horizon],[[#This Row],Horizon]),1)</f>
        <v>0</v>
      </c>
      <c r="M479" s="6">
        <f>IFERROR(ROUND(([[#This Row],[Probabilité (1-5)]]*[[#This Row],[Impact (1-5)]]*[[#This Row],[Poids Domaine (auto)]]*[[#This Row],[Facteur Horizon (auto)]]*coef_mode/25),4),0)</f>
        <v>0</v>
      </c>
      <c r="N479">
        <f>IF([[#This Row],[Score (%)]]&gt;=seuil_haut,"Haute",IF([[#This Row],[Score (%)]]&gt;=seuil_moyen,"Moyenne",IF([[#This Row],[Score (%)]]&gt;0,"Basse","")))</f>
        <v>0</v>
      </c>
    </row>
    <row r="480" spans="11:14">
      <c r="K48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0">
        <f>IFERROR(SUMIFS(TableHor[Facteur],TableHor[Horizon],[[#This Row],Horizon]),1)</f>
        <v>0</v>
      </c>
      <c r="M480" s="6">
        <f>IFERROR(ROUND(([[#This Row],[Probabilité (1-5)]]*[[#This Row],[Impact (1-5)]]*[[#This Row],[Poids Domaine (auto)]]*[[#This Row],[Facteur Horizon (auto)]]*coef_mode/25),4),0)</f>
        <v>0</v>
      </c>
      <c r="N480">
        <f>IF([[#This Row],[Score (%)]]&gt;=seuil_haut,"Haute",IF([[#This Row],[Score (%)]]&gt;=seuil_moyen,"Moyenne",IF([[#This Row],[Score (%)]]&gt;0,"Basse","")))</f>
        <v>0</v>
      </c>
    </row>
    <row r="481" spans="11:14">
      <c r="K48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1">
        <f>IFERROR(SUMIFS(TableHor[Facteur],TableHor[Horizon],[[#This Row],Horizon]),1)</f>
        <v>0</v>
      </c>
      <c r="M481" s="6">
        <f>IFERROR(ROUND(([[#This Row],[Probabilité (1-5)]]*[[#This Row],[Impact (1-5)]]*[[#This Row],[Poids Domaine (auto)]]*[[#This Row],[Facteur Horizon (auto)]]*coef_mode/25),4),0)</f>
        <v>0</v>
      </c>
      <c r="N481">
        <f>IF([[#This Row],[Score (%)]]&gt;=seuil_haut,"Haute",IF([[#This Row],[Score (%)]]&gt;=seuil_moyen,"Moyenne",IF([[#This Row],[Score (%)]]&gt;0,"Basse","")))</f>
        <v>0</v>
      </c>
    </row>
    <row r="482" spans="11:14">
      <c r="K48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2">
        <f>IFERROR(SUMIFS(TableHor[Facteur],TableHor[Horizon],[[#This Row],Horizon]),1)</f>
        <v>0</v>
      </c>
      <c r="M482" s="6">
        <f>IFERROR(ROUND(([[#This Row],[Probabilité (1-5)]]*[[#This Row],[Impact (1-5)]]*[[#This Row],[Poids Domaine (auto)]]*[[#This Row],[Facteur Horizon (auto)]]*coef_mode/25),4),0)</f>
        <v>0</v>
      </c>
      <c r="N482">
        <f>IF([[#This Row],[Score (%)]]&gt;=seuil_haut,"Haute",IF([[#This Row],[Score (%)]]&gt;=seuil_moyen,"Moyenne",IF([[#This Row],[Score (%)]]&gt;0,"Basse","")))</f>
        <v>0</v>
      </c>
    </row>
    <row r="483" spans="11:14">
      <c r="K48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3">
        <f>IFERROR(SUMIFS(TableHor[Facteur],TableHor[Horizon],[[#This Row],Horizon]),1)</f>
        <v>0</v>
      </c>
      <c r="M483" s="6">
        <f>IFERROR(ROUND(([[#This Row],[Probabilité (1-5)]]*[[#This Row],[Impact (1-5)]]*[[#This Row],[Poids Domaine (auto)]]*[[#This Row],[Facteur Horizon (auto)]]*coef_mode/25),4),0)</f>
        <v>0</v>
      </c>
      <c r="N483">
        <f>IF([[#This Row],[Score (%)]]&gt;=seuil_haut,"Haute",IF([[#This Row],[Score (%)]]&gt;=seuil_moyen,"Moyenne",IF([[#This Row],[Score (%)]]&gt;0,"Basse","")))</f>
        <v>0</v>
      </c>
    </row>
    <row r="484" spans="11:14">
      <c r="K48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4">
        <f>IFERROR(SUMIFS(TableHor[Facteur],TableHor[Horizon],[[#This Row],Horizon]),1)</f>
        <v>0</v>
      </c>
      <c r="M484" s="6">
        <f>IFERROR(ROUND(([[#This Row],[Probabilité (1-5)]]*[[#This Row],[Impact (1-5)]]*[[#This Row],[Poids Domaine (auto)]]*[[#This Row],[Facteur Horizon (auto)]]*coef_mode/25),4),0)</f>
        <v>0</v>
      </c>
      <c r="N484">
        <f>IF([[#This Row],[Score (%)]]&gt;=seuil_haut,"Haute",IF([[#This Row],[Score (%)]]&gt;=seuil_moyen,"Moyenne",IF([[#This Row],[Score (%)]]&gt;0,"Basse","")))</f>
        <v>0</v>
      </c>
    </row>
    <row r="485" spans="11:14">
      <c r="K48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5">
        <f>IFERROR(SUMIFS(TableHor[Facteur],TableHor[Horizon],[[#This Row],Horizon]),1)</f>
        <v>0</v>
      </c>
      <c r="M485" s="6">
        <f>IFERROR(ROUND(([[#This Row],[Probabilité (1-5)]]*[[#This Row],[Impact (1-5)]]*[[#This Row],[Poids Domaine (auto)]]*[[#This Row],[Facteur Horizon (auto)]]*coef_mode/25),4),0)</f>
        <v>0</v>
      </c>
      <c r="N485">
        <f>IF([[#This Row],[Score (%)]]&gt;=seuil_haut,"Haute",IF([[#This Row],[Score (%)]]&gt;=seuil_moyen,"Moyenne",IF([[#This Row],[Score (%)]]&gt;0,"Basse","")))</f>
        <v>0</v>
      </c>
    </row>
    <row r="486" spans="11:14">
      <c r="K48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6">
        <f>IFERROR(SUMIFS(TableHor[Facteur],TableHor[Horizon],[[#This Row],Horizon]),1)</f>
        <v>0</v>
      </c>
      <c r="M486" s="6">
        <f>IFERROR(ROUND(([[#This Row],[Probabilité (1-5)]]*[[#This Row],[Impact (1-5)]]*[[#This Row],[Poids Domaine (auto)]]*[[#This Row],[Facteur Horizon (auto)]]*coef_mode/25),4),0)</f>
        <v>0</v>
      </c>
      <c r="N486">
        <f>IF([[#This Row],[Score (%)]]&gt;=seuil_haut,"Haute",IF([[#This Row],[Score (%)]]&gt;=seuil_moyen,"Moyenne",IF([[#This Row],[Score (%)]]&gt;0,"Basse","")))</f>
        <v>0</v>
      </c>
    </row>
    <row r="487" spans="11:14">
      <c r="K48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7">
        <f>IFERROR(SUMIFS(TableHor[Facteur],TableHor[Horizon],[[#This Row],Horizon]),1)</f>
        <v>0</v>
      </c>
      <c r="M487" s="6">
        <f>IFERROR(ROUND(([[#This Row],[Probabilité (1-5)]]*[[#This Row],[Impact (1-5)]]*[[#This Row],[Poids Domaine (auto)]]*[[#This Row],[Facteur Horizon (auto)]]*coef_mode/25),4),0)</f>
        <v>0</v>
      </c>
      <c r="N487">
        <f>IF([[#This Row],[Score (%)]]&gt;=seuil_haut,"Haute",IF([[#This Row],[Score (%)]]&gt;=seuil_moyen,"Moyenne",IF([[#This Row],[Score (%)]]&gt;0,"Basse","")))</f>
        <v>0</v>
      </c>
    </row>
    <row r="488" spans="11:14">
      <c r="K48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8">
        <f>IFERROR(SUMIFS(TableHor[Facteur],TableHor[Horizon],[[#This Row],Horizon]),1)</f>
        <v>0</v>
      </c>
      <c r="M488" s="6">
        <f>IFERROR(ROUND(([[#This Row],[Probabilité (1-5)]]*[[#This Row],[Impact (1-5)]]*[[#This Row],[Poids Domaine (auto)]]*[[#This Row],[Facteur Horizon (auto)]]*coef_mode/25),4),0)</f>
        <v>0</v>
      </c>
      <c r="N488">
        <f>IF([[#This Row],[Score (%)]]&gt;=seuil_haut,"Haute",IF([[#This Row],[Score (%)]]&gt;=seuil_moyen,"Moyenne",IF([[#This Row],[Score (%)]]&gt;0,"Basse","")))</f>
        <v>0</v>
      </c>
    </row>
    <row r="489" spans="11:14">
      <c r="K48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89">
        <f>IFERROR(SUMIFS(TableHor[Facteur],TableHor[Horizon],[[#This Row],Horizon]),1)</f>
        <v>0</v>
      </c>
      <c r="M489" s="6">
        <f>IFERROR(ROUND(([[#This Row],[Probabilité (1-5)]]*[[#This Row],[Impact (1-5)]]*[[#This Row],[Poids Domaine (auto)]]*[[#This Row],[Facteur Horizon (auto)]]*coef_mode/25),4),0)</f>
        <v>0</v>
      </c>
      <c r="N489">
        <f>IF([[#This Row],[Score (%)]]&gt;=seuil_haut,"Haute",IF([[#This Row],[Score (%)]]&gt;=seuil_moyen,"Moyenne",IF([[#This Row],[Score (%)]]&gt;0,"Basse","")))</f>
        <v>0</v>
      </c>
    </row>
    <row r="490" spans="11:14">
      <c r="K49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0">
        <f>IFERROR(SUMIFS(TableHor[Facteur],TableHor[Horizon],[[#This Row],Horizon]),1)</f>
        <v>0</v>
      </c>
      <c r="M490" s="6">
        <f>IFERROR(ROUND(([[#This Row],[Probabilité (1-5)]]*[[#This Row],[Impact (1-5)]]*[[#This Row],[Poids Domaine (auto)]]*[[#This Row],[Facteur Horizon (auto)]]*coef_mode/25),4),0)</f>
        <v>0</v>
      </c>
      <c r="N490">
        <f>IF([[#This Row],[Score (%)]]&gt;=seuil_haut,"Haute",IF([[#This Row],[Score (%)]]&gt;=seuil_moyen,"Moyenne",IF([[#This Row],[Score (%)]]&gt;0,"Basse","")))</f>
        <v>0</v>
      </c>
    </row>
    <row r="491" spans="11:14">
      <c r="K49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1">
        <f>IFERROR(SUMIFS(TableHor[Facteur],TableHor[Horizon],[[#This Row],Horizon]),1)</f>
        <v>0</v>
      </c>
      <c r="M491" s="6">
        <f>IFERROR(ROUND(([[#This Row],[Probabilité (1-5)]]*[[#This Row],[Impact (1-5)]]*[[#This Row],[Poids Domaine (auto)]]*[[#This Row],[Facteur Horizon (auto)]]*coef_mode/25),4),0)</f>
        <v>0</v>
      </c>
      <c r="N491">
        <f>IF([[#This Row],[Score (%)]]&gt;=seuil_haut,"Haute",IF([[#This Row],[Score (%)]]&gt;=seuil_moyen,"Moyenne",IF([[#This Row],[Score (%)]]&gt;0,"Basse","")))</f>
        <v>0</v>
      </c>
    </row>
    <row r="492" spans="11:14">
      <c r="K49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2">
        <f>IFERROR(SUMIFS(TableHor[Facteur],TableHor[Horizon],[[#This Row],Horizon]),1)</f>
        <v>0</v>
      </c>
      <c r="M492" s="6">
        <f>IFERROR(ROUND(([[#This Row],[Probabilité (1-5)]]*[[#This Row],[Impact (1-5)]]*[[#This Row],[Poids Domaine (auto)]]*[[#This Row],[Facteur Horizon (auto)]]*coef_mode/25),4),0)</f>
        <v>0</v>
      </c>
      <c r="N492">
        <f>IF([[#This Row],[Score (%)]]&gt;=seuil_haut,"Haute",IF([[#This Row],[Score (%)]]&gt;=seuil_moyen,"Moyenne",IF([[#This Row],[Score (%)]]&gt;0,"Basse","")))</f>
        <v>0</v>
      </c>
    </row>
    <row r="493" spans="11:14">
      <c r="K49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3">
        <f>IFERROR(SUMIFS(TableHor[Facteur],TableHor[Horizon],[[#This Row],Horizon]),1)</f>
        <v>0</v>
      </c>
      <c r="M493" s="6">
        <f>IFERROR(ROUND(([[#This Row],[Probabilité (1-5)]]*[[#This Row],[Impact (1-5)]]*[[#This Row],[Poids Domaine (auto)]]*[[#This Row],[Facteur Horizon (auto)]]*coef_mode/25),4),0)</f>
        <v>0</v>
      </c>
      <c r="N493">
        <f>IF([[#This Row],[Score (%)]]&gt;=seuil_haut,"Haute",IF([[#This Row],[Score (%)]]&gt;=seuil_moyen,"Moyenne",IF([[#This Row],[Score (%)]]&gt;0,"Basse","")))</f>
        <v>0</v>
      </c>
    </row>
    <row r="494" spans="11:14">
      <c r="K49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4">
        <f>IFERROR(SUMIFS(TableHor[Facteur],TableHor[Horizon],[[#This Row],Horizon]),1)</f>
        <v>0</v>
      </c>
      <c r="M494" s="6">
        <f>IFERROR(ROUND(([[#This Row],[Probabilité (1-5)]]*[[#This Row],[Impact (1-5)]]*[[#This Row],[Poids Domaine (auto)]]*[[#This Row],[Facteur Horizon (auto)]]*coef_mode/25),4),0)</f>
        <v>0</v>
      </c>
      <c r="N494">
        <f>IF([[#This Row],[Score (%)]]&gt;=seuil_haut,"Haute",IF([[#This Row],[Score (%)]]&gt;=seuil_moyen,"Moyenne",IF([[#This Row],[Score (%)]]&gt;0,"Basse","")))</f>
        <v>0</v>
      </c>
    </row>
    <row r="495" spans="11:14">
      <c r="K495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5">
        <f>IFERROR(SUMIFS(TableHor[Facteur],TableHor[Horizon],[[#This Row],Horizon]),1)</f>
        <v>0</v>
      </c>
      <c r="M495" s="6">
        <f>IFERROR(ROUND(([[#This Row],[Probabilité (1-5)]]*[[#This Row],[Impact (1-5)]]*[[#This Row],[Poids Domaine (auto)]]*[[#This Row],[Facteur Horizon (auto)]]*coef_mode/25),4),0)</f>
        <v>0</v>
      </c>
      <c r="N495">
        <f>IF([[#This Row],[Score (%)]]&gt;=seuil_haut,"Haute",IF([[#This Row],[Score (%)]]&gt;=seuil_moyen,"Moyenne",IF([[#This Row],[Score (%)]]&gt;0,"Basse","")))</f>
        <v>0</v>
      </c>
    </row>
    <row r="496" spans="11:14">
      <c r="K496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6">
        <f>IFERROR(SUMIFS(TableHor[Facteur],TableHor[Horizon],[[#This Row],Horizon]),1)</f>
        <v>0</v>
      </c>
      <c r="M496" s="6">
        <f>IFERROR(ROUND(([[#This Row],[Probabilité (1-5)]]*[[#This Row],[Impact (1-5)]]*[[#This Row],[Poids Domaine (auto)]]*[[#This Row],[Facteur Horizon (auto)]]*coef_mode/25),4),0)</f>
        <v>0</v>
      </c>
      <c r="N496">
        <f>IF([[#This Row],[Score (%)]]&gt;=seuil_haut,"Haute",IF([[#This Row],[Score (%)]]&gt;=seuil_moyen,"Moyenne",IF([[#This Row],[Score (%)]]&gt;0,"Basse","")))</f>
        <v>0</v>
      </c>
    </row>
    <row r="497" spans="11:14">
      <c r="K497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7">
        <f>IFERROR(SUMIFS(TableHor[Facteur],TableHor[Horizon],[[#This Row],Horizon]),1)</f>
        <v>0</v>
      </c>
      <c r="M497" s="6">
        <f>IFERROR(ROUND(([[#This Row],[Probabilité (1-5)]]*[[#This Row],[Impact (1-5)]]*[[#This Row],[Poids Domaine (auto)]]*[[#This Row],[Facteur Horizon (auto)]]*coef_mode/25),4),0)</f>
        <v>0</v>
      </c>
      <c r="N497">
        <f>IF([[#This Row],[Score (%)]]&gt;=seuil_haut,"Haute",IF([[#This Row],[Score (%)]]&gt;=seuil_moyen,"Moyenne",IF([[#This Row],[Score (%)]]&gt;0,"Basse","")))</f>
        <v>0</v>
      </c>
    </row>
    <row r="498" spans="11:14">
      <c r="K498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8">
        <f>IFERROR(SUMIFS(TableHor[Facteur],TableHor[Horizon],[[#This Row],Horizon]),1)</f>
        <v>0</v>
      </c>
      <c r="M498" s="6">
        <f>IFERROR(ROUND(([[#This Row],[Probabilité (1-5)]]*[[#This Row],[Impact (1-5)]]*[[#This Row],[Poids Domaine (auto)]]*[[#This Row],[Facteur Horizon (auto)]]*coef_mode/25),4),0)</f>
        <v>0</v>
      </c>
      <c r="N498">
        <f>IF([[#This Row],[Score (%)]]&gt;=seuil_haut,"Haute",IF([[#This Row],[Score (%)]]&gt;=seuil_moyen,"Moyenne",IF([[#This Row],[Score (%)]]&gt;0,"Basse","")))</f>
        <v>0</v>
      </c>
    </row>
    <row r="499" spans="11:14">
      <c r="K499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499">
        <f>IFERROR(SUMIFS(TableHor[Facteur],TableHor[Horizon],[[#This Row],Horizon]),1)</f>
        <v>0</v>
      </c>
      <c r="M499" s="6">
        <f>IFERROR(ROUND(([[#This Row],[Probabilité (1-5)]]*[[#This Row],[Impact (1-5)]]*[[#This Row],[Poids Domaine (auto)]]*[[#This Row],[Facteur Horizon (auto)]]*coef_mode/25),4),0)</f>
        <v>0</v>
      </c>
      <c r="N499">
        <f>IF([[#This Row],[Score (%)]]&gt;=seuil_haut,"Haute",IF([[#This Row],[Score (%)]]&gt;=seuil_moyen,"Moyenne",IF([[#This Row],[Score (%)]]&gt;0,"Basse","")))</f>
        <v>0</v>
      </c>
    </row>
    <row r="500" spans="11:14">
      <c r="K500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0">
        <f>IFERROR(SUMIFS(TableHor[Facteur],TableHor[Horizon],[[#This Row],Horizon]),1)</f>
        <v>0</v>
      </c>
      <c r="M500" s="6">
        <f>IFERROR(ROUND(([[#This Row],[Probabilité (1-5)]]*[[#This Row],[Impact (1-5)]]*[[#This Row],[Poids Domaine (auto)]]*[[#This Row],[Facteur Horizon (auto)]]*coef_mode/25),4),0)</f>
        <v>0</v>
      </c>
      <c r="N500">
        <f>IF([[#This Row],[Score (%)]]&gt;=seuil_haut,"Haute",IF([[#This Row],[Score (%)]]&gt;=seuil_moyen,"Moyenne",IF([[#This Row],[Score (%)]]&gt;0,"Basse","")))</f>
        <v>0</v>
      </c>
    </row>
    <row r="501" spans="11:14">
      <c r="K501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1">
        <f>IFERROR(SUMIFS(TableHor[Facteur],TableHor[Horizon],[[#This Row],Horizon]),1)</f>
        <v>0</v>
      </c>
      <c r="M501" s="6">
        <f>IFERROR(ROUND(([[#This Row],[Probabilité (1-5)]]*[[#This Row],[Impact (1-5)]]*[[#This Row],[Poids Domaine (auto)]]*[[#This Row],[Facteur Horizon (auto)]]*coef_mode/25),4),0)</f>
        <v>0</v>
      </c>
      <c r="N501">
        <f>IF([[#This Row],[Score (%)]]&gt;=seuil_haut,"Haute",IF([[#This Row],[Score (%)]]&gt;=seuil_moyen,"Moyenne",IF([[#This Row],[Score (%)]]&gt;0,"Basse","")))</f>
        <v>0</v>
      </c>
    </row>
    <row r="502" spans="11:14">
      <c r="K502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2">
        <f>IFERROR(SUMIFS(TableHor[Facteur],TableHor[Horizon],[[#This Row],Horizon]),1)</f>
        <v>0</v>
      </c>
      <c r="M502" s="6">
        <f>IFERROR(ROUND(([[#This Row],[Probabilité (1-5)]]*[[#This Row],[Impact (1-5)]]*[[#This Row],[Poids Domaine (auto)]]*[[#This Row],[Facteur Horizon (auto)]]*coef_mode/25),4),0)</f>
        <v>0</v>
      </c>
      <c r="N502">
        <f>IF([[#This Row],[Score (%)]]&gt;=seuil_haut,"Haute",IF([[#This Row],[Score (%)]]&gt;=seuil_moyen,"Moyenne",IF([[#This Row],[Score (%)]]&gt;0,"Basse","")))</f>
        <v>0</v>
      </c>
    </row>
    <row r="503" spans="11:14">
      <c r="K503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3">
        <f>IFERROR(SUMIFS(TableHor[Facteur],TableHor[Horizon],[[#This Row],Horizon]),1)</f>
        <v>0</v>
      </c>
      <c r="M503" s="6">
        <f>IFERROR(ROUND(([[#This Row],[Probabilité (1-5)]]*[[#This Row],[Impact (1-5)]]*[[#This Row],[Poids Domaine (auto)]]*[[#This Row],[Facteur Horizon (auto)]]*coef_mode/25),4),0)</f>
        <v>0</v>
      </c>
      <c r="N503">
        <f>IF([[#This Row],[Score (%)]]&gt;=seuil_haut,"Haute",IF([[#This Row],[Score (%)]]&gt;=seuil_moyen,"Moyenne",IF([[#This Row],[Score (%)]]&gt;0,"Basse","")))</f>
        <v>0</v>
      </c>
    </row>
    <row r="504" spans="11:14">
      <c r="K504">
        <f>IFERROR(IF([[#This Row],[Cadre (STEEP/DESTEP)]]="STEEP",SUMIFS(Poids_STEEP[Poids],Poids_STEEP[Scénario],Paramètres!$B$3,Poids_STEEP[Domaine],[[#This Row],Domaine]),SUMIFS(Poids_DESTEP[Poids],Poids_DESTEP[Scénario],Paramètres!$B$3,Poids_DESTEP[Domaine],[[#This Row],Domaine])),1)</f>
        <v>0</v>
      </c>
      <c r="L504">
        <f>IFERROR(SUMIFS(TableHor[Facteur],TableHor[Horizon],[[#This Row],Horizon]),1)</f>
        <v>0</v>
      </c>
      <c r="M504" s="6">
        <f>IFERROR(ROUND(([[#This Row],[Probabilité (1-5)]]*[[#This Row],[Impact (1-5)]]*[[#This Row],[Poids Domaine (auto)]]*[[#This Row],[Facteur Horizon (auto)]]*coef_mode/25),4),0)</f>
        <v>0</v>
      </c>
      <c r="N504">
        <f>IF([[#This Row],[Score (%)]]&gt;=seuil_haut,"Haute",IF([[#This Row],[Score (%)]]&gt;=seuil_moyen,"Moyenne",IF([[#This Row],[Score (%)]]&gt;0,"Basse","")))</f>
        <v>0</v>
      </c>
    </row>
  </sheetData>
  <mergeCells count="2">
    <mergeCell ref="A1:R1"/>
    <mergeCell ref="A2:R2"/>
  </mergeCells>
  <conditionalFormatting sqref="A4:R504">
    <cfRule type="expression" dxfId="2" priority="1">
      <formula>$C4="Socioculturel"</formula>
    </cfRule>
    <cfRule type="expression" dxfId="3" priority="2">
      <formula>$C4="Technologique"</formula>
    </cfRule>
    <cfRule type="expression" dxfId="4" priority="3">
      <formula>$C4="Économique"</formula>
    </cfRule>
    <cfRule type="expression" dxfId="5" priority="4">
      <formula>$C4="Environnemental"</formula>
    </cfRule>
    <cfRule type="expression" dxfId="6" priority="5">
      <formula>$C4="Politique"</formula>
    </cfRule>
    <cfRule type="expression" dxfId="7" priority="6">
      <formula>$C4="Démographique"</formula>
    </cfRule>
    <cfRule type="expression" dxfId="5" priority="7">
      <formula>$C4="Écologique"</formula>
    </cfRule>
    <cfRule type="expression" dxfId="8" priority="8">
      <formula>$N4="Haute"</formula>
    </cfRule>
    <cfRule type="expression" dxfId="9" priority="9">
      <formula>$N4="Moyenne"</formula>
    </cfRule>
    <cfRule type="expression" dxfId="10" priority="10">
      <formula>$N4="Basse"</formula>
    </cfRule>
  </conditionalFormatting>
  <dataValidations count="7">
    <dataValidation type="list" allowBlank="1" showInputMessage="1" showErrorMessage="1" sqref="B4:B504">
      <formula1>ListCadres</formula1>
    </dataValidation>
    <dataValidation type="list" allowBlank="1" showInputMessage="1" showErrorMessage="1" sqref="C4:C504">
      <formula1>IF($B4="STEEP",Domaines_STEEP,Domaines_DESTEP)</formula1>
    </dataValidation>
    <dataValidation type="list" allowBlank="1" showInputMessage="1" showErrorMessage="1" sqref="H4:H504">
      <formula1>ListHorizons</formula1>
    </dataValidation>
    <dataValidation type="list" allowBlank="1" showInputMessage="1" showErrorMessage="1" sqref="F4:F504">
      <formula1>ListPays</formula1>
    </dataValidation>
    <dataValidation type="list" allowBlank="1" showInputMessage="1" showErrorMessage="1" sqref="G4:G504">
      <formula1>ListSegments</formula1>
    </dataValidation>
    <dataValidation type="list" allowBlank="1" showInputMessage="1" showErrorMessage="1" sqref="R4:R504">
      <formula1>ListStatuts</formula1>
    </dataValidation>
    <dataValidation type="whole" allowBlank="1" showInputMessage="1" showErrorMessage="1" sqref="I4:J504">
      <formula1>1</formula1>
      <formula2>5</formula2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cols>
    <col min="1" max="8" width="28.7109375" customWidth="1"/>
  </cols>
  <sheetData>
    <row r="1" spans="1:8">
      <c r="A1" s="8" t="s">
        <v>0</v>
      </c>
      <c r="B1" s="8" t="s">
        <v>3</v>
      </c>
      <c r="C1" s="8" t="s">
        <v>9</v>
      </c>
      <c r="D1" s="8" t="s">
        <v>12</v>
      </c>
      <c r="E1" s="8" t="s">
        <v>16</v>
      </c>
      <c r="F1" s="8" t="s">
        <v>22</v>
      </c>
      <c r="G1" s="8" t="s">
        <v>29</v>
      </c>
      <c r="H1" s="8" t="s">
        <v>33</v>
      </c>
    </row>
    <row r="2" spans="1:8">
      <c r="A2" s="3" t="s">
        <v>1</v>
      </c>
      <c r="B2" s="3" t="s">
        <v>4</v>
      </c>
      <c r="C2" s="3" t="s">
        <v>10</v>
      </c>
      <c r="D2" s="3" t="s">
        <v>13</v>
      </c>
      <c r="E2" s="3" t="s">
        <v>17</v>
      </c>
      <c r="F2" s="3" t="s">
        <v>17</v>
      </c>
      <c r="G2" s="3" t="s">
        <v>30</v>
      </c>
      <c r="H2" s="3" t="s">
        <v>34</v>
      </c>
    </row>
    <row r="3" spans="1:8">
      <c r="A3" s="3" t="s">
        <v>2</v>
      </c>
      <c r="B3" s="3" t="s">
        <v>5</v>
      </c>
      <c r="C3" s="3" t="s">
        <v>6</v>
      </c>
      <c r="D3" s="3" t="s">
        <v>14</v>
      </c>
      <c r="E3" s="3" t="s">
        <v>18</v>
      </c>
      <c r="F3" s="3" t="s">
        <v>23</v>
      </c>
      <c r="G3" s="3" t="s">
        <v>31</v>
      </c>
      <c r="H3" s="3" t="s">
        <v>35</v>
      </c>
    </row>
    <row r="4" spans="1:8">
      <c r="B4" s="3" t="s">
        <v>6</v>
      </c>
      <c r="C4" s="3" t="s">
        <v>4</v>
      </c>
      <c r="D4" s="3" t="s">
        <v>15</v>
      </c>
      <c r="E4" s="3" t="s">
        <v>19</v>
      </c>
      <c r="F4" s="3" t="s">
        <v>24</v>
      </c>
      <c r="G4" s="3" t="s">
        <v>32</v>
      </c>
      <c r="H4" s="3" t="s">
        <v>36</v>
      </c>
    </row>
    <row r="5" spans="1:8">
      <c r="B5" s="3" t="s">
        <v>7</v>
      </c>
      <c r="C5" s="3" t="s">
        <v>5</v>
      </c>
      <c r="E5" s="3" t="s">
        <v>20</v>
      </c>
      <c r="F5" s="3" t="s">
        <v>25</v>
      </c>
    </row>
    <row r="6" spans="1:8">
      <c r="B6" s="3" t="s">
        <v>8</v>
      </c>
      <c r="C6" s="3" t="s">
        <v>11</v>
      </c>
      <c r="E6" s="3" t="s">
        <v>21</v>
      </c>
      <c r="F6" s="3" t="s">
        <v>26</v>
      </c>
    </row>
    <row r="7" spans="1:8">
      <c r="C7" s="3" t="s">
        <v>8</v>
      </c>
      <c r="F7" s="3" t="s">
        <v>27</v>
      </c>
    </row>
    <row r="8" spans="1:8">
      <c r="F8" s="3" t="s"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50"/>
  <sheetViews>
    <sheetView workbookViewId="0"/>
  </sheetViews>
  <sheetFormatPr defaultRowHeight="15"/>
  <cols>
    <col min="1" max="9" width="30.7109375" customWidth="1"/>
  </cols>
  <sheetData>
    <row r="1" spans="1:8">
      <c r="A1" s="1" t="s">
        <v>37</v>
      </c>
      <c r="B1" s="1"/>
      <c r="C1" s="1"/>
      <c r="D1" s="1"/>
      <c r="E1" s="1"/>
      <c r="F1" s="1"/>
      <c r="G1" s="1"/>
      <c r="H1" s="1"/>
    </row>
    <row r="3" spans="1:8">
      <c r="A3" s="9" t="s">
        <v>38</v>
      </c>
      <c r="B3" s="3" t="s">
        <v>39</v>
      </c>
      <c r="D3" s="9" t="s">
        <v>40</v>
      </c>
      <c r="E3" s="3" t="s">
        <v>34</v>
      </c>
    </row>
    <row r="5" spans="1:8">
      <c r="A5" t="s">
        <v>41</v>
      </c>
      <c r="B5" t="s">
        <v>42</v>
      </c>
      <c r="D5" t="s">
        <v>43</v>
      </c>
      <c r="E5" t="s">
        <v>44</v>
      </c>
    </row>
    <row r="6" spans="1:8">
      <c r="A6" s="3" t="s">
        <v>34</v>
      </c>
      <c r="B6" s="5">
        <v>1</v>
      </c>
      <c r="D6" s="3" t="s">
        <v>13</v>
      </c>
      <c r="E6" s="5">
        <v>1.1</v>
      </c>
    </row>
    <row r="7" spans="1:8">
      <c r="A7" s="3" t="s">
        <v>35</v>
      </c>
      <c r="B7" s="5">
        <v>1.2</v>
      </c>
      <c r="D7" s="3" t="s">
        <v>14</v>
      </c>
      <c r="E7" s="5">
        <v>1</v>
      </c>
    </row>
    <row r="8" spans="1:8">
      <c r="A8" s="3" t="s">
        <v>36</v>
      </c>
      <c r="B8" s="5">
        <v>0.8</v>
      </c>
      <c r="D8" s="3" t="s">
        <v>15</v>
      </c>
      <c r="E8" s="5">
        <v>0.9</v>
      </c>
    </row>
    <row r="9" spans="1:8">
      <c r="A9" s="9" t="s">
        <v>45</v>
      </c>
    </row>
    <row r="10" spans="1:8">
      <c r="A10" t="s">
        <v>46</v>
      </c>
      <c r="B10" t="s">
        <v>47</v>
      </c>
      <c r="C10" t="s">
        <v>48</v>
      </c>
    </row>
    <row r="11" spans="1:8">
      <c r="A11" s="3" t="s">
        <v>13</v>
      </c>
      <c r="B11" s="3" t="s">
        <v>4</v>
      </c>
      <c r="C11" s="5">
        <v>1</v>
      </c>
    </row>
    <row r="12" spans="1:8">
      <c r="A12" s="3" t="s">
        <v>13</v>
      </c>
      <c r="B12" s="3" t="s">
        <v>5</v>
      </c>
      <c r="C12" s="5">
        <v>1.2</v>
      </c>
    </row>
    <row r="13" spans="1:8">
      <c r="A13" s="3" t="s">
        <v>13</v>
      </c>
      <c r="B13" s="3" t="s">
        <v>6</v>
      </c>
      <c r="C13" s="5">
        <v>1.2</v>
      </c>
    </row>
    <row r="14" spans="1:8">
      <c r="A14" s="3" t="s">
        <v>13</v>
      </c>
      <c r="B14" s="3" t="s">
        <v>7</v>
      </c>
      <c r="C14" s="5">
        <v>0.9</v>
      </c>
    </row>
    <row r="15" spans="1:8">
      <c r="A15" s="3" t="s">
        <v>13</v>
      </c>
      <c r="B15" s="3" t="s">
        <v>8</v>
      </c>
      <c r="C15" s="5">
        <v>1.2</v>
      </c>
    </row>
    <row r="16" spans="1:8">
      <c r="A16" s="3" t="s">
        <v>39</v>
      </c>
      <c r="B16" s="3" t="s">
        <v>4</v>
      </c>
      <c r="C16" s="5">
        <v>1</v>
      </c>
    </row>
    <row r="17" spans="1:3">
      <c r="A17" s="3" t="s">
        <v>39</v>
      </c>
      <c r="B17" s="3" t="s">
        <v>5</v>
      </c>
      <c r="C17" s="5">
        <v>1</v>
      </c>
    </row>
    <row r="18" spans="1:3">
      <c r="A18" s="3" t="s">
        <v>39</v>
      </c>
      <c r="B18" s="3" t="s">
        <v>6</v>
      </c>
      <c r="C18" s="5">
        <v>1</v>
      </c>
    </row>
    <row r="19" spans="1:3">
      <c r="A19" s="3" t="s">
        <v>39</v>
      </c>
      <c r="B19" s="3" t="s">
        <v>7</v>
      </c>
      <c r="C19" s="5">
        <v>1</v>
      </c>
    </row>
    <row r="20" spans="1:3">
      <c r="A20" s="3" t="s">
        <v>39</v>
      </c>
      <c r="B20" s="3" t="s">
        <v>8</v>
      </c>
      <c r="C20" s="5">
        <v>1</v>
      </c>
    </row>
    <row r="21" spans="1:3">
      <c r="A21" s="3" t="s">
        <v>15</v>
      </c>
      <c r="B21" s="3" t="s">
        <v>4</v>
      </c>
      <c r="C21" s="5">
        <v>1.1</v>
      </c>
    </row>
    <row r="22" spans="1:3">
      <c r="A22" s="3" t="s">
        <v>15</v>
      </c>
      <c r="B22" s="3" t="s">
        <v>5</v>
      </c>
      <c r="C22" s="5">
        <v>1.1</v>
      </c>
    </row>
    <row r="23" spans="1:3">
      <c r="A23" s="3" t="s">
        <v>15</v>
      </c>
      <c r="B23" s="3" t="s">
        <v>6</v>
      </c>
      <c r="C23" s="5">
        <v>1</v>
      </c>
    </row>
    <row r="24" spans="1:3">
      <c r="A24" s="3" t="s">
        <v>15</v>
      </c>
      <c r="B24" s="3" t="s">
        <v>7</v>
      </c>
      <c r="C24" s="5">
        <v>1.3</v>
      </c>
    </row>
    <row r="25" spans="1:3">
      <c r="A25" s="3" t="s">
        <v>15</v>
      </c>
      <c r="B25" s="3" t="s">
        <v>8</v>
      </c>
      <c r="C25" s="5">
        <v>0.9</v>
      </c>
    </row>
    <row r="27" spans="1:3">
      <c r="A27" s="9" t="s">
        <v>49</v>
      </c>
    </row>
    <row r="28" spans="1:3">
      <c r="A28" t="s">
        <v>46</v>
      </c>
      <c r="B28" t="s">
        <v>47</v>
      </c>
      <c r="C28" t="s">
        <v>48</v>
      </c>
    </row>
    <row r="29" spans="1:3">
      <c r="A29" s="3" t="s">
        <v>13</v>
      </c>
      <c r="B29" s="3" t="s">
        <v>6</v>
      </c>
      <c r="C29" s="5">
        <v>1.2</v>
      </c>
    </row>
    <row r="30" spans="1:3">
      <c r="A30" s="3" t="s">
        <v>13</v>
      </c>
      <c r="B30" s="3" t="s">
        <v>4</v>
      </c>
      <c r="C30" s="5">
        <v>1</v>
      </c>
    </row>
    <row r="31" spans="1:3">
      <c r="A31" s="3" t="s">
        <v>13</v>
      </c>
      <c r="B31" s="3" t="s">
        <v>5</v>
      </c>
      <c r="C31" s="5">
        <v>1.2</v>
      </c>
    </row>
    <row r="32" spans="1:3">
      <c r="A32" s="3" t="s">
        <v>13</v>
      </c>
      <c r="B32" s="3" t="s">
        <v>11</v>
      </c>
      <c r="C32" s="5">
        <v>0.9</v>
      </c>
    </row>
    <row r="33" spans="1:3">
      <c r="A33" s="3" t="s">
        <v>13</v>
      </c>
      <c r="B33" s="3" t="s">
        <v>8</v>
      </c>
      <c r="C33" s="5">
        <v>1.2</v>
      </c>
    </row>
    <row r="34" spans="1:3">
      <c r="A34" s="3" t="s">
        <v>39</v>
      </c>
      <c r="B34" s="3" t="s">
        <v>10</v>
      </c>
      <c r="C34" s="5">
        <v>1</v>
      </c>
    </row>
    <row r="35" spans="1:3">
      <c r="A35" s="3" t="s">
        <v>39</v>
      </c>
      <c r="B35" s="3" t="s">
        <v>6</v>
      </c>
      <c r="C35" s="5">
        <v>1</v>
      </c>
    </row>
    <row r="36" spans="1:3">
      <c r="A36" s="3" t="s">
        <v>39</v>
      </c>
      <c r="B36" s="3" t="s">
        <v>4</v>
      </c>
      <c r="C36" s="5">
        <v>1</v>
      </c>
    </row>
    <row r="37" spans="1:3">
      <c r="A37" s="3" t="s">
        <v>39</v>
      </c>
      <c r="B37" s="3" t="s">
        <v>5</v>
      </c>
      <c r="C37" s="5">
        <v>1</v>
      </c>
    </row>
    <row r="38" spans="1:3">
      <c r="A38" s="3" t="s">
        <v>39</v>
      </c>
      <c r="B38" s="3" t="s">
        <v>11</v>
      </c>
      <c r="C38" s="5">
        <v>1</v>
      </c>
    </row>
    <row r="39" spans="1:3">
      <c r="A39" s="3" t="s">
        <v>39</v>
      </c>
      <c r="B39" s="3" t="s">
        <v>8</v>
      </c>
      <c r="C39" s="5">
        <v>1</v>
      </c>
    </row>
    <row r="40" spans="1:3">
      <c r="A40" s="3" t="s">
        <v>15</v>
      </c>
      <c r="B40" s="3" t="s">
        <v>10</v>
      </c>
      <c r="C40" s="5">
        <v>1.1</v>
      </c>
    </row>
    <row r="41" spans="1:3">
      <c r="A41" s="3" t="s">
        <v>15</v>
      </c>
      <c r="B41" s="3" t="s">
        <v>6</v>
      </c>
      <c r="C41" s="5">
        <v>1</v>
      </c>
    </row>
    <row r="42" spans="1:3">
      <c r="A42" s="3" t="s">
        <v>15</v>
      </c>
      <c r="B42" s="3" t="s">
        <v>4</v>
      </c>
      <c r="C42" s="5">
        <v>1.1</v>
      </c>
    </row>
    <row r="43" spans="1:3">
      <c r="A43" s="3" t="s">
        <v>15</v>
      </c>
      <c r="B43" s="3" t="s">
        <v>5</v>
      </c>
      <c r="C43" s="5">
        <v>1.1</v>
      </c>
    </row>
    <row r="44" spans="1:3">
      <c r="A44" s="3" t="s">
        <v>15</v>
      </c>
      <c r="B44" s="3" t="s">
        <v>11</v>
      </c>
      <c r="C44" s="5">
        <v>1.3</v>
      </c>
    </row>
    <row r="45" spans="1:3">
      <c r="A45" s="3" t="s">
        <v>15</v>
      </c>
      <c r="B45" s="3" t="s">
        <v>8</v>
      </c>
      <c r="C45" s="5">
        <v>0.9</v>
      </c>
    </row>
    <row r="48" spans="1:3">
      <c r="A48" s="9" t="s">
        <v>50</v>
      </c>
    </row>
    <row r="49" spans="1:2">
      <c r="A49" s="8" t="s">
        <v>51</v>
      </c>
      <c r="B49" s="6">
        <v>0.7</v>
      </c>
    </row>
    <row r="50" spans="1:2">
      <c r="A50" s="8" t="s">
        <v>52</v>
      </c>
      <c r="B50" s="6">
        <v>0.5</v>
      </c>
    </row>
  </sheetData>
  <mergeCells count="1">
    <mergeCell ref="A1:H1"/>
  </mergeCells>
  <dataValidations count="2">
    <dataValidation type="list" allowBlank="1" showInputMessage="1" showErrorMessage="1" sqref="B3">
      <formula1>"Court terme,Équilibré,Long terme"</formula1>
    </dataValidation>
    <dataValidation type="list" allowBlank="1" showInputMessage="1" showErrorMessage="1" sqref="E3">
      <formula1>ListModes</formula1>
    </dataValidation>
  </dataValidations>
  <pageMargins left="0.7" right="0.7" top="0.75" bottom="0.75" header="0.3" footer="0.3"/>
  <tableParts count="4">
    <tablePart r:id="rId1"/>
    <tablePart r:id="rId2"/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7"/>
  <sheetViews>
    <sheetView workbookViewId="0"/>
  </sheetViews>
  <sheetFormatPr defaultRowHeight="15"/>
  <cols>
    <col min="1" max="11" width="30.7109375" customWidth="1"/>
  </cols>
  <sheetData>
    <row r="1" spans="1:10">
      <c r="A1" s="1" t="s">
        <v>177</v>
      </c>
      <c r="B1" s="1"/>
      <c r="C1" s="1"/>
      <c r="D1" s="1"/>
      <c r="E1" s="1"/>
      <c r="F1" s="1"/>
      <c r="G1" s="1"/>
      <c r="H1" s="1"/>
      <c r="I1" s="1"/>
      <c r="J1" s="1"/>
    </row>
    <row r="3" spans="1:10">
      <c r="A3" s="9" t="s">
        <v>178</v>
      </c>
      <c r="B3" s="3" t="s">
        <v>17</v>
      </c>
      <c r="D3" s="9" t="s">
        <v>38</v>
      </c>
      <c r="E3">
        <f>Paramètres!$B$3</f>
        <v>0</v>
      </c>
    </row>
    <row r="4" spans="1:10">
      <c r="A4" s="9" t="s">
        <v>179</v>
      </c>
      <c r="B4" s="3" t="s">
        <v>17</v>
      </c>
      <c r="D4" s="9" t="s">
        <v>40</v>
      </c>
      <c r="E4">
        <f>Paramètres!$E$3</f>
        <v>0</v>
      </c>
    </row>
    <row r="5" spans="1:10">
      <c r="A5" s="9" t="s">
        <v>180</v>
      </c>
      <c r="B5" s="3" t="s">
        <v>19</v>
      </c>
    </row>
    <row r="6" spans="1:10">
      <c r="A6" s="9" t="s">
        <v>181</v>
      </c>
      <c r="B6" s="3" t="s">
        <v>23</v>
      </c>
    </row>
    <row r="8" spans="1:10">
      <c r="A8" s="8" t="s">
        <v>182</v>
      </c>
      <c r="B8">
        <f>COUNTA(FACTEURS[Facteur])</f>
        <v>0</v>
      </c>
    </row>
    <row r="9" spans="1:10">
      <c r="A9" s="8" t="s">
        <v>183</v>
      </c>
      <c r="B9">
        <f>COUNTIF(FACTEURS[Priorité],"Haute")</f>
        <v>0</v>
      </c>
    </row>
    <row r="10" spans="1:10">
      <c r="A10" s="8" t="s">
        <v>184</v>
      </c>
      <c r="B10">
        <f>COUNTIF(FACTEURS[Priorité],"Moyenne")</f>
        <v>0</v>
      </c>
    </row>
    <row r="11" spans="1:10">
      <c r="A11" s="8" t="s">
        <v>185</v>
      </c>
      <c r="B11">
        <f>COUNTIF(FACTEURS[Priorité],"Basse")</f>
        <v>0</v>
      </c>
    </row>
    <row r="13" spans="1:10">
      <c r="C13" s="8" t="s">
        <v>186</v>
      </c>
    </row>
    <row r="14" spans="1:10">
      <c r="C14" s="3" t="s">
        <v>4</v>
      </c>
      <c r="D14" s="6">
        <f>IFERROR((=SUMIFS(FACTEURS[Score (%)],FACTEURS[Cadre (STEEP/DESTEP)],"STEEP",FACTEURS[Domaine],"Socioculturel",FACTEURS[Pays],IF($B$3="Tous","*",$B$3),FACTEURS[Segment],IF($B$4="Tous","*",$B$4)))/(=COUNTIFS(FACTEURS[Cadre (STEEP/DESTEP)],"STEEP",FACTEURS[Domaine],"Socioculturel",FACTEURS[Pays],IF($B$3="Tous","*",$B$3),FACTEURS[Segment],IF($B$4="Tous","*",$B$4))),0)</f>
        <v>0</v>
      </c>
      <c r="E14" s="6">
        <f>IFERROR((=SUMIFS(FACTEURS[Score (%)],FACTEURS[Cadre (STEEP/DESTEP)],"STEEP",FACTEURS[Domaine],"Socioculturel",FACTEURS[Pays],IF($B$5="Tous","*",$B$5),FACTEURS[Segment],IF($B$6="Tous","*",$B$6)))/(=COUNTIFS(FACTEURS[Cadre (STEEP/DESTEP)],"STEEP",FACTEURS[Domaine],"Socioculturel",FACTEURS[Pays],IF($B$5="Tous","*",$B$5),FACTEURS[Segment],IF($B$6="Tous","*",$B$6))),0)</f>
        <v>0</v>
      </c>
    </row>
    <row r="15" spans="1:10">
      <c r="C15" s="3" t="s">
        <v>5</v>
      </c>
      <c r="D15" s="6">
        <f>IFERROR((=SUMIFS(FACTEURS[Score (%)],FACTEURS[Cadre (STEEP/DESTEP)],"STEEP",FACTEURS[Domaine],"Technologique",FACTEURS[Pays],IF($B$3="Tous","*",$B$3),FACTEURS[Segment],IF($B$4="Tous","*",$B$4)))/(=COUNTIFS(FACTEURS[Cadre (STEEP/DESTEP)],"STEEP",FACTEURS[Domaine],"Technologique",FACTEURS[Pays],IF($B$3="Tous","*",$B$3),FACTEURS[Segment],IF($B$4="Tous","*",$B$4))),0)</f>
        <v>0</v>
      </c>
      <c r="E15" s="6">
        <f>IFERROR((=SUMIFS(FACTEURS[Score (%)],FACTEURS[Cadre (STEEP/DESTEP)],"STEEP",FACTEURS[Domaine],"Technologique",FACTEURS[Pays],IF($B$5="Tous","*",$B$5),FACTEURS[Segment],IF($B$6="Tous","*",$B$6)))/(=COUNTIFS(FACTEURS[Cadre (STEEP/DESTEP)],"STEEP",FACTEURS[Domaine],"Technologique",FACTEURS[Pays],IF($B$5="Tous","*",$B$5),FACTEURS[Segment],IF($B$6="Tous","*",$B$6))),0)</f>
        <v>0</v>
      </c>
    </row>
    <row r="16" spans="1:10">
      <c r="C16" s="3" t="s">
        <v>6</v>
      </c>
      <c r="D16" s="6">
        <f>IFERROR((=SUMIFS(FACTEURS[Score (%)],FACTEURS[Cadre (STEEP/DESTEP)],"STEEP",FACTEURS[Domaine],"Économique",FACTEURS[Pays],IF($B$3="Tous","*",$B$3),FACTEURS[Segment],IF($B$4="Tous","*",$B$4)))/(=COUNTIFS(FACTEURS[Cadre (STEEP/DESTEP)],"STEEP",FACTEURS[Domaine],"Économique",FACTEURS[Pays],IF($B$3="Tous","*",$B$3),FACTEURS[Segment],IF($B$4="Tous","*",$B$4))),0)</f>
        <v>0</v>
      </c>
      <c r="E16" s="6">
        <f>IFERROR((=SUMIFS(FACTEURS[Score (%)],FACTEURS[Cadre (STEEP/DESTEP)],"STEEP",FACTEURS[Domaine],"Économique",FACTEURS[Pays],IF($B$5="Tous","*",$B$5),FACTEURS[Segment],IF($B$6="Tous","*",$B$6)))/(=COUNTIFS(FACTEURS[Cadre (STEEP/DESTEP)],"STEEP",FACTEURS[Domaine],"Économique",FACTEURS[Pays],IF($B$5="Tous","*",$B$5),FACTEURS[Segment],IF($B$6="Tous","*",$B$6))),0)</f>
        <v>0</v>
      </c>
    </row>
    <row r="17" spans="1:5">
      <c r="C17" s="3" t="s">
        <v>7</v>
      </c>
      <c r="D17" s="6">
        <f>IFERROR((=SUMIFS(FACTEURS[Score (%)],FACTEURS[Cadre (STEEP/DESTEP)],"STEEP",FACTEURS[Domaine],"Environnemental",FACTEURS[Pays],IF($B$3="Tous","*",$B$3),FACTEURS[Segment],IF($B$4="Tous","*",$B$4)))/(=COUNTIFS(FACTEURS[Cadre (STEEP/DESTEP)],"STEEP",FACTEURS[Domaine],"Environnemental",FACTEURS[Pays],IF($B$3="Tous","*",$B$3),FACTEURS[Segment],IF($B$4="Tous","*",$B$4))),0)</f>
        <v>0</v>
      </c>
      <c r="E17" s="6">
        <f>IFERROR((=SUMIFS(FACTEURS[Score (%)],FACTEURS[Cadre (STEEP/DESTEP)],"STEEP",FACTEURS[Domaine],"Environnemental",FACTEURS[Pays],IF($B$5="Tous","*",$B$5),FACTEURS[Segment],IF($B$6="Tous","*",$B$6)))/(=COUNTIFS(FACTEURS[Cadre (STEEP/DESTEP)],"STEEP",FACTEURS[Domaine],"Environnemental",FACTEURS[Pays],IF($B$5="Tous","*",$B$5),FACTEURS[Segment],IF($B$6="Tous","*",$B$6))),0)</f>
        <v>0</v>
      </c>
    </row>
    <row r="18" spans="1:5">
      <c r="C18" s="3" t="s">
        <v>8</v>
      </c>
      <c r="D18" s="6">
        <f>IFERROR((=SUMIFS(FACTEURS[Score (%)],FACTEURS[Cadre (STEEP/DESTEP)],"STEEP",FACTEURS[Domaine],"Politique",FACTEURS[Pays],IF($B$3="Tous","*",$B$3),FACTEURS[Segment],IF($B$4="Tous","*",$B$4)))/(=COUNTIFS(FACTEURS[Cadre (STEEP/DESTEP)],"STEEP",FACTEURS[Domaine],"Politique",FACTEURS[Pays],IF($B$3="Tous","*",$B$3),FACTEURS[Segment],IF($B$4="Tous","*",$B$4))),0)</f>
        <v>0</v>
      </c>
      <c r="E18" s="6">
        <f>IFERROR((=SUMIFS(FACTEURS[Score (%)],FACTEURS[Cadre (STEEP/DESTEP)],"STEEP",FACTEURS[Domaine],"Politique",FACTEURS[Pays],IF($B$5="Tous","*",$B$5),FACTEURS[Segment],IF($B$6="Tous","*",$B$6)))/(=COUNTIFS(FACTEURS[Cadre (STEEP/DESTEP)],"STEEP",FACTEURS[Domaine],"Politique",FACTEURS[Pays],IF($B$5="Tous","*",$B$5),FACTEURS[Segment],IF($B$6="Tous","*",$B$6))),0)</f>
        <v>0</v>
      </c>
    </row>
    <row r="22" spans="1:5">
      <c r="C22" s="8" t="s">
        <v>187</v>
      </c>
    </row>
    <row r="23" spans="1:5">
      <c r="C23" s="3" t="s">
        <v>10</v>
      </c>
      <c r="D23" s="6">
        <f>IFERROR((=SUMIFS(FACTEURS[Score (%)],FACTEURS[Cadre (STEEP/DESTEP)],"DESTEP",FACTEURS[Domaine],"Démographique",FACTEURS[Pays],IF($B$3="Tous","*",$B$3),FACTEURS[Segment],IF($B$4="Tous","*",$B$4)))/(=COUNTIFS(FACTEURS[Cadre (STEEP/DESTEP)],"DESTEP",FACTEURS[Domaine],"Démographique",FACTEURS[Pays],IF($B$3="Tous","*",$B$3),FACTEURS[Segment],IF($B$4="Tous","*",$B$4))),0)</f>
        <v>0</v>
      </c>
      <c r="E23" s="6">
        <f>IFERROR((=SUMIFS(FACTEURS[Score (%)],FACTEURS[Cadre (STEEP/DESTEP)],"DESTEP",FACTEURS[Domaine],"Démographique",FACTEURS[Pays],IF($B$5="Tous","*",$B$5),FACTEURS[Segment],IF($B$6="Tous","*",$B$6)))/(=COUNTIFS(FACTEURS[Cadre (STEEP/DESTEP)],"DESTEP",FACTEURS[Domaine],"Démographique",FACTEURS[Pays],IF($B$5="Tous","*",$B$5),FACTEURS[Segment],IF($B$6="Tous","*",$B$6))),0)</f>
        <v>0</v>
      </c>
    </row>
    <row r="24" spans="1:5">
      <c r="C24" s="3" t="s">
        <v>6</v>
      </c>
      <c r="D24" s="6">
        <f>IFERROR((=SUMIFS(FACTEURS[Score (%)],FACTEURS[Cadre (STEEP/DESTEP)],"DESTEP",FACTEURS[Domaine],"Économique",FACTEURS[Pays],IF($B$3="Tous","*",$B$3),FACTEURS[Segment],IF($B$4="Tous","*",$B$4)))/(=COUNTIFS(FACTEURS[Cadre (STEEP/DESTEP)],"DESTEP",FACTEURS[Domaine],"Économique",FACTEURS[Pays],IF($B$3="Tous","*",$B$3),FACTEURS[Segment],IF($B$4="Tous","*",$B$4))),0)</f>
        <v>0</v>
      </c>
      <c r="E24" s="6">
        <f>IFERROR((=SUMIFS(FACTEURS[Score (%)],FACTEURS[Cadre (STEEP/DESTEP)],"DESTEP",FACTEURS[Domaine],"Économique",FACTEURS[Pays],IF($B$5="Tous","*",$B$5),FACTEURS[Segment],IF($B$6="Tous","*",$B$6)))/(=COUNTIFS(FACTEURS[Cadre (STEEP/DESTEP)],"DESTEP",FACTEURS[Domaine],"Économique",FACTEURS[Pays],IF($B$5="Tous","*",$B$5),FACTEURS[Segment],IF($B$6="Tous","*",$B$6))),0)</f>
        <v>0</v>
      </c>
    </row>
    <row r="25" spans="1:5">
      <c r="C25" s="3" t="s">
        <v>4</v>
      </c>
      <c r="D25" s="6">
        <f>IFERROR((=SUMIFS(FACTEURS[Score (%)],FACTEURS[Cadre (STEEP/DESTEP)],"DESTEP",FACTEURS[Domaine],"Socioculturel",FACTEURS[Pays],IF($B$3="Tous","*",$B$3),FACTEURS[Segment],IF($B$4="Tous","*",$B$4)))/(=COUNTIFS(FACTEURS[Cadre (STEEP/DESTEP)],"DESTEP",FACTEURS[Domaine],"Socioculturel",FACTEURS[Pays],IF($B$3="Tous","*",$B$3),FACTEURS[Segment],IF($B$4="Tous","*",$B$4))),0)</f>
        <v>0</v>
      </c>
      <c r="E25" s="6">
        <f>IFERROR((=SUMIFS(FACTEURS[Score (%)],FACTEURS[Cadre (STEEP/DESTEP)],"DESTEP",FACTEURS[Domaine],"Socioculturel",FACTEURS[Pays],IF($B$5="Tous","*",$B$5),FACTEURS[Segment],IF($B$6="Tous","*",$B$6)))/(=COUNTIFS(FACTEURS[Cadre (STEEP/DESTEP)],"DESTEP",FACTEURS[Domaine],"Socioculturel",FACTEURS[Pays],IF($B$5="Tous","*",$B$5),FACTEURS[Segment],IF($B$6="Tous","*",$B$6))),0)</f>
        <v>0</v>
      </c>
    </row>
    <row r="26" spans="1:5">
      <c r="C26" s="3" t="s">
        <v>5</v>
      </c>
      <c r="D26" s="6">
        <f>IFERROR((=SUMIFS(FACTEURS[Score (%)],FACTEURS[Cadre (STEEP/DESTEP)],"DESTEP",FACTEURS[Domaine],"Technologique",FACTEURS[Pays],IF($B$3="Tous","*",$B$3),FACTEURS[Segment],IF($B$4="Tous","*",$B$4)))/(=COUNTIFS(FACTEURS[Cadre (STEEP/DESTEP)],"DESTEP",FACTEURS[Domaine],"Technologique",FACTEURS[Pays],IF($B$3="Tous","*",$B$3),FACTEURS[Segment],IF($B$4="Tous","*",$B$4))),0)</f>
        <v>0</v>
      </c>
      <c r="E26" s="6">
        <f>IFERROR((=SUMIFS(FACTEURS[Score (%)],FACTEURS[Cadre (STEEP/DESTEP)],"DESTEP",FACTEURS[Domaine],"Technologique",FACTEURS[Pays],IF($B$5="Tous","*",$B$5),FACTEURS[Segment],IF($B$6="Tous","*",$B$6)))/(=COUNTIFS(FACTEURS[Cadre (STEEP/DESTEP)],"DESTEP",FACTEURS[Domaine],"Technologique",FACTEURS[Pays],IF($B$5="Tous","*",$B$5),FACTEURS[Segment],IF($B$6="Tous","*",$B$6))),0)</f>
        <v>0</v>
      </c>
    </row>
    <row r="27" spans="1:5">
      <c r="C27" s="3" t="s">
        <v>11</v>
      </c>
      <c r="D27" s="6">
        <f>IFERROR((=SUMIFS(FACTEURS[Score (%)],FACTEURS[Cadre (STEEP/DESTEP)],"DESTEP",FACTEURS[Domaine],"Écologique",FACTEURS[Pays],IF($B$3="Tous","*",$B$3),FACTEURS[Segment],IF($B$4="Tous","*",$B$4)))/(=COUNTIFS(FACTEURS[Cadre (STEEP/DESTEP)],"DESTEP",FACTEURS[Domaine],"Écologique",FACTEURS[Pays],IF($B$3="Tous","*",$B$3),FACTEURS[Segment],IF($B$4="Tous","*",$B$4))),0)</f>
        <v>0</v>
      </c>
      <c r="E27" s="6">
        <f>IFERROR((=SUMIFS(FACTEURS[Score (%)],FACTEURS[Cadre (STEEP/DESTEP)],"DESTEP",FACTEURS[Domaine],"Écologique",FACTEURS[Pays],IF($B$5="Tous","*",$B$5),FACTEURS[Segment],IF($B$6="Tous","*",$B$6)))/(=COUNTIFS(FACTEURS[Cadre (STEEP/DESTEP)],"DESTEP",FACTEURS[Domaine],"Écologique",FACTEURS[Pays],IF($B$5="Tous","*",$B$5),FACTEURS[Segment],IF($B$6="Tous","*",$B$6))),0)</f>
        <v>0</v>
      </c>
    </row>
    <row r="28" spans="1:5">
      <c r="C28" s="3" t="s">
        <v>8</v>
      </c>
      <c r="D28" s="6">
        <f>IFERROR((=SUMIFS(FACTEURS[Score (%)],FACTEURS[Cadre (STEEP/DESTEP)],"DESTEP",FACTEURS[Domaine],"Politique",FACTEURS[Pays],IF($B$3="Tous","*",$B$3),FACTEURS[Segment],IF($B$4="Tous","*",$B$4)))/(=COUNTIFS(FACTEURS[Cadre (STEEP/DESTEP)],"DESTEP",FACTEURS[Domaine],"Politique",FACTEURS[Pays],IF($B$3="Tous","*",$B$3),FACTEURS[Segment],IF($B$4="Tous","*",$B$4))),0)</f>
        <v>0</v>
      </c>
      <c r="E28" s="6">
        <f>IFERROR((=SUMIFS(FACTEURS[Score (%)],FACTEURS[Cadre (STEEP/DESTEP)],"DESTEP",FACTEURS[Domaine],"Politique",FACTEURS[Pays],IF($B$5="Tous","*",$B$5),FACTEURS[Segment],IF($B$6="Tous","*",$B$6)))/(=COUNTIFS(FACTEURS[Cadre (STEEP/DESTEP)],"DESTEP",FACTEURS[Domaine],"Politique",FACTEURS[Pays],IF($B$5="Tous","*",$B$5),FACTEURS[Segment],IF($B$6="Tous","*",$B$6))),0)</f>
        <v>0</v>
      </c>
    </row>
    <row r="29" spans="1:5">
      <c r="A29" s="8" t="s">
        <v>188</v>
      </c>
    </row>
    <row r="30" spans="1:5">
      <c r="A30" s="3" t="s">
        <v>4</v>
      </c>
      <c r="B30">
        <f>COUNTIFS(FACTEURS[Cadre (STEEP/DESTEP)],"STEEP",FACTEURS[Domaine],"Socioculturel",FACTEURS[Priorité],"Haute",FACTEURS[Pays],IF($B$3="Tous","*",$B$3),FACTEURS[Segment],IF($B$4="Tous","*",$B$4))</f>
        <v>0</v>
      </c>
      <c r="C30">
        <f>COUNTIFS(FACTEURS[Cadre (STEEP/DESTEP)],"STEEP",FACTEURS[Domaine],"Socioculturel",FACTEURS[Priorité],"Moyenne",FACTEURS[Pays],IF($B$3="Tous","*",$B$3),FACTEURS[Segment],IF($B$4="Tous","*",$B$4))</f>
        <v>0</v>
      </c>
      <c r="D30">
        <f>COUNTIFS(FACTEURS[Cadre (STEEP/DESTEP)],"STEEP",FACTEURS[Domaine],"Socioculturel",FACTEURS[Priorité],"Basse",FACTEURS[Pays],IF($B$3="Tous","*",$B$3),FACTEURS[Segment],IF($B$4="Tous","*",$B$4))</f>
        <v>0</v>
      </c>
    </row>
    <row r="31" spans="1:5">
      <c r="A31" s="3" t="s">
        <v>5</v>
      </c>
      <c r="B31">
        <f>COUNTIFS(FACTEURS[Cadre (STEEP/DESTEP)],"STEEP",FACTEURS[Domaine],"Technologique",FACTEURS[Priorité],"Haute",FACTEURS[Pays],IF($B$3="Tous","*",$B$3),FACTEURS[Segment],IF($B$4="Tous","*",$B$4))</f>
        <v>0</v>
      </c>
      <c r="C31">
        <f>COUNTIFS(FACTEURS[Cadre (STEEP/DESTEP)],"STEEP",FACTEURS[Domaine],"Technologique",FACTEURS[Priorité],"Moyenne",FACTEURS[Pays],IF($B$3="Tous","*",$B$3),FACTEURS[Segment],IF($B$4="Tous","*",$B$4))</f>
        <v>0</v>
      </c>
      <c r="D31">
        <f>COUNTIFS(FACTEURS[Cadre (STEEP/DESTEP)],"STEEP",FACTEURS[Domaine],"Technologique",FACTEURS[Priorité],"Basse",FACTEURS[Pays],IF($B$3="Tous","*",$B$3),FACTEURS[Segment],IF($B$4="Tous","*",$B$4))</f>
        <v>0</v>
      </c>
    </row>
    <row r="32" spans="1:5">
      <c r="A32" s="3" t="s">
        <v>6</v>
      </c>
      <c r="B32">
        <f>COUNTIFS(FACTEURS[Cadre (STEEP/DESTEP)],"STEEP",FACTEURS[Domaine],"Économique",FACTEURS[Priorité],"Haute",FACTEURS[Pays],IF($B$3="Tous","*",$B$3),FACTEURS[Segment],IF($B$4="Tous","*",$B$4))</f>
        <v>0</v>
      </c>
      <c r="C32">
        <f>COUNTIFS(FACTEURS[Cadre (STEEP/DESTEP)],"STEEP",FACTEURS[Domaine],"Économique",FACTEURS[Priorité],"Moyenne",FACTEURS[Pays],IF($B$3="Tous","*",$B$3),FACTEURS[Segment],IF($B$4="Tous","*",$B$4))</f>
        <v>0</v>
      </c>
      <c r="D32">
        <f>COUNTIFS(FACTEURS[Cadre (STEEP/DESTEP)],"STEEP",FACTEURS[Domaine],"Économique",FACTEURS[Priorité],"Basse",FACTEURS[Pays],IF($B$3="Tous","*",$B$3),FACTEURS[Segment],IF($B$4="Tous","*",$B$4))</f>
        <v>0</v>
      </c>
    </row>
    <row r="33" spans="1:6">
      <c r="A33" s="3" t="s">
        <v>7</v>
      </c>
      <c r="B33">
        <f>COUNTIFS(FACTEURS[Cadre (STEEP/DESTEP)],"STEEP",FACTEURS[Domaine],"Environnemental",FACTEURS[Priorité],"Haute",FACTEURS[Pays],IF($B$3="Tous","*",$B$3),FACTEURS[Segment],IF($B$4="Tous","*",$B$4))</f>
        <v>0</v>
      </c>
      <c r="C33">
        <f>COUNTIFS(FACTEURS[Cadre (STEEP/DESTEP)],"STEEP",FACTEURS[Domaine],"Environnemental",FACTEURS[Priorité],"Moyenne",FACTEURS[Pays],IF($B$3="Tous","*",$B$3),FACTEURS[Segment],IF($B$4="Tous","*",$B$4))</f>
        <v>0</v>
      </c>
      <c r="D33">
        <f>COUNTIFS(FACTEURS[Cadre (STEEP/DESTEP)],"STEEP",FACTEURS[Domaine],"Environnemental",FACTEURS[Priorité],"Basse",FACTEURS[Pays],IF($B$3="Tous","*",$B$3),FACTEURS[Segment],IF($B$4="Tous","*",$B$4))</f>
        <v>0</v>
      </c>
    </row>
    <row r="34" spans="1:6">
      <c r="A34" s="3" t="s">
        <v>8</v>
      </c>
      <c r="B34">
        <f>COUNTIFS(FACTEURS[Cadre (STEEP/DESTEP)],"STEEP",FACTEURS[Domaine],"Politique",FACTEURS[Priorité],"Haute",FACTEURS[Pays],IF($B$3="Tous","*",$B$3),FACTEURS[Segment],IF($B$4="Tous","*",$B$4))</f>
        <v>0</v>
      </c>
      <c r="C34">
        <f>COUNTIFS(FACTEURS[Cadre (STEEP/DESTEP)],"STEEP",FACTEURS[Domaine],"Politique",FACTEURS[Priorité],"Moyenne",FACTEURS[Pays],IF($B$3="Tous","*",$B$3),FACTEURS[Segment],IF($B$4="Tous","*",$B$4))</f>
        <v>0</v>
      </c>
      <c r="D34">
        <f>COUNTIFS(FACTEURS[Cadre (STEEP/DESTEP)],"STEEP",FACTEURS[Domaine],"Politique",FACTEURS[Priorité],"Basse",FACTEURS[Pays],IF($B$3="Tous","*",$B$3),FACTEURS[Segment],IF($B$4="Tous","*",$B$4))</f>
        <v>0</v>
      </c>
    </row>
    <row r="36" spans="1:6">
      <c r="A36" s="8" t="s">
        <v>189</v>
      </c>
      <c r="F36" s="8" t="s">
        <v>190</v>
      </c>
    </row>
    <row r="37" spans="1:6">
      <c r="A37" cm="1">
        <f t="array" ref="A37">IFERROR(_xlfn.TAKE(_xlfn.SORTBY(_xlfn._xlws.FILTER(CHOOSE({1,2,3,4,5,6,7},FACTEURS[Cadre (STEEP/DESTEP)],FACTEURS[Domaine],FACTEURS[Facteur],FACTEURS[Pays],FACTEURS[Segment],FACTEURS[Score (%)],FACTEURS[Priorité]),(IF($B$3="Tous",TRUE,FACTEURS[Pays]=$B$3))*(IF($B$4="Tous",TRUE,FACTEURS[Segment]=$B$4))),6,-1),10),"— Ajoutez des données —")</f>
        <v>0</v>
      </c>
      <c r="F37" cm="1">
        <f t="array" ref="F37">IFERROR("Résumé : "&amp;CHAR(10)&amp;TEXTJOIN(CHAR(10),TRUE,INDEX(_xlfn.SORTBY(_xlfn._xlws.FILTER(FACTEURS[Facteur],(IF($B$3="Tous",TRUE,FACTEURS[Pays]=$B$3))*(IF($B$4="Tous",TRUE,FACTEURS[Segment]=$B$4))),_xlfn._xlws.FILTER(FACTEURS[Score (%)],(IF($B$3="Tous",TRUE,FACTEURS[Pays]=$B$3))*(IF($B$4="Tous",TRUE,FACTEURS[Segment]=$B$4))),-1),_xlfn.SEQUENCE(3),1)&amp;" — "&amp;INDEX(_xlfn.SORTBY(_xlfn._xlws.FILTER(FACTEURS[Domaine],(IF($B$3="Tous",TRUE,FACTEURS[Pays]=$B$3))*(IF($B$4="Tous",TRUE,FACTEURS[Segment]=$B$4))),_xlfn._xlws.FILTER(FACTEURS[Score (%)],(IF($B$3="Tous",TRUE,FACTEURS[Pays]=$B$3))*(IF($B$4="Tous",TRUE,FACTEURS[Segment]=$B$4))),-1),_xlfn.SEQUENCE(3),1)&amp;" — Score "&amp;TEXT(INDEX(_xlfn.SORTBY(_xlfn._xlws.FILTER(FACTEURS[Score (%)],(IF($B$3="Tous",TRUE,FACTEURS[Pays]=$B$3))*(IF($B$4="Tous",TRUE,FACTEURS[Segment]=$B$4))),_xlfn._xlws.FILTER(FACTEURS[Score (%)],(IF($B$3="Tous",TRUE,FACTEURS[Pays]=$B$3))*(IF($B$4="Tous",TRUE,FACTEURS[Segment]=$B$4))),-1),_xlfn.SEQUENCE(3),1),"0%"))),"—")</f>
        <v>0</v>
      </c>
    </row>
  </sheetData>
  <mergeCells count="1">
    <mergeCell ref="A1:J1"/>
  </mergeCells>
  <conditionalFormatting sqref="B30:D34">
    <cfRule type="colorScale" priority="1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dataValidations count="4">
    <dataValidation type="list" allowBlank="1" showInputMessage="1" showErrorMessage="1" sqref="B3">
      <formula1>ListPays</formula1>
    </dataValidation>
    <dataValidation type="list" allowBlank="1" showInputMessage="1" showErrorMessage="1" sqref="B4">
      <formula1>ListSegments</formula1>
    </dataValidation>
    <dataValidation type="list" allowBlank="1" showInputMessage="1" showErrorMessage="1" sqref="B5">
      <formula1>ListPays</formula1>
    </dataValidation>
    <dataValidation type="list" allowBlank="1" showInputMessage="1" showErrorMessage="1" sqref="B6">
      <formula1>ListSegments</formula1>
    </dataValidation>
  </dataValidations>
  <pageMargins left="0.3" right="0.3" top="0.5" bottom="0.5" header="0.3" footer="0.3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11</vt:i4>
      </vt:variant>
    </vt:vector>
  </HeadingPairs>
  <TitlesOfParts>
    <vt:vector size="15" baseType="lpstr">
      <vt:lpstr>FACTEURS</vt:lpstr>
      <vt:lpstr>Listes</vt:lpstr>
      <vt:lpstr>Paramètres</vt:lpstr>
      <vt:lpstr>Dashboard</vt:lpstr>
      <vt:lpstr>coef_mode</vt:lpstr>
      <vt:lpstr>Domaines_DESTEP</vt:lpstr>
      <vt:lpstr>Domaines_STEEP</vt:lpstr>
      <vt:lpstr>ListCadres</vt:lpstr>
      <vt:lpstr>ListHorizons</vt:lpstr>
      <vt:lpstr>ListModes</vt:lpstr>
      <vt:lpstr>ListPays</vt:lpstr>
      <vt:lpstr>ListSegments</vt:lpstr>
      <vt:lpstr>ListStatuts</vt:lpstr>
      <vt:lpstr>seuil_haut</vt:lpstr>
      <vt:lpstr>seuil_moyen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2025-09-10T18:23:46Z</dcterms:created>
  <dcterms:modified xsi:type="dcterms:W3CDTF">2025-09-10T18:23:46Z</dcterms:modified>
</cp:coreProperties>
</file>