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cénarios" sheetId="1" r:id="rId1"/>
    <sheet name="Hypothèses" sheetId="2" r:id="rId2"/>
    <sheet name="P&amp;L_Mensuel" sheetId="3" r:id="rId3"/>
    <sheet name="BFR" sheetId="4" r:id="rId4"/>
    <sheet name="CashFlow_Mensuel" sheetId="5" r:id="rId5"/>
    <sheet name="Dashboard" sheetId="6" r:id="rId6"/>
  </sheets>
  <calcPr calcId="124519" fullCalcOnLoad="1"/>
</workbook>
</file>

<file path=xl/sharedStrings.xml><?xml version="1.0" encoding="utf-8"?>
<sst xmlns="http://schemas.openxmlformats.org/spreadsheetml/2006/main" count="97" uniqueCount="87">
  <si>
    <t>Paramètres par scénario — Prérempli</t>
  </si>
  <si>
    <t>Bas</t>
  </si>
  <si>
    <t>Central</t>
  </si>
  <si>
    <t>Haut</t>
  </si>
  <si>
    <t>Croissance mensuelle du CA (taux)</t>
  </si>
  <si>
    <t>Marge brute (%)</t>
  </si>
  <si>
    <t>CA mois 1 (base)</t>
  </si>
  <si>
    <t>Opex mensuels - Sales &amp; Marketing</t>
  </si>
  <si>
    <t>Opex mensuels - R&amp;D / Produit</t>
  </si>
  <si>
    <t>Opex mensuels - G&amp;A</t>
  </si>
  <si>
    <t>Jours Clients (DSO)</t>
  </si>
  <si>
    <t>Jours Fournisseurs (DPO)</t>
  </si>
  <si>
    <t>Jours Stock (DIO)</t>
  </si>
  <si>
    <t>Taux d'impôt (%)</t>
  </si>
  <si>
    <t>CAPEX mensuel</t>
  </si>
  <si>
    <t>Amortissements mensuels (P&amp;L)</t>
  </si>
  <si>
    <t>Trésorerie initiale</t>
  </si>
  <si>
    <t>Saisonnalité (facteurs mensuels, moy. = 1)</t>
  </si>
  <si>
    <t>Jan</t>
  </si>
  <si>
    <t>Fév</t>
  </si>
  <si>
    <t>Mar</t>
  </si>
  <si>
    <t>Avr</t>
  </si>
  <si>
    <t>Mai</t>
  </si>
  <si>
    <t>Juin</t>
  </si>
  <si>
    <t>Juil</t>
  </si>
  <si>
    <t>Août</t>
  </si>
  <si>
    <t>Sep</t>
  </si>
  <si>
    <t>Oct</t>
  </si>
  <si>
    <t>Nov</t>
  </si>
  <si>
    <t>Déc</t>
  </si>
  <si>
    <t>Hypothèses (modifiable) — cellules bleues + sélecteur de scénario + date de départ</t>
  </si>
  <si>
    <t>Scénario actif</t>
  </si>
  <si>
    <t>Astuce : testez Bas/Haut pour la sensibilité. Les autres feuilles se recalculent automatiquement.</t>
  </si>
  <si>
    <t>Mois de départ (M1)</t>
  </si>
  <si>
    <t>Le P&amp;L, BFR et Cash afficheront M1..M36 en fonction de cette date.</t>
  </si>
  <si>
    <t>Croissance mensuelle du CA</t>
  </si>
  <si>
    <t>Marge brute</t>
  </si>
  <si>
    <t>CA base (mois 1)</t>
  </si>
  <si>
    <t>Opex S&amp;M (mensuel)</t>
  </si>
  <si>
    <t>Opex R&amp;D (mensuel)</t>
  </si>
  <si>
    <t>Opex G&amp;A (mensuel)</t>
  </si>
  <si>
    <t>Taux d'impôt</t>
  </si>
  <si>
    <t>Amortissements (mensuels P&amp;L)</t>
  </si>
  <si>
    <t>Saisonnalité (0,95…1,15). Si M1=Octobre, M1 prend Oct, M2 Nov, etc.</t>
  </si>
  <si>
    <t>Le facteur de saisonnalité appliqué à chaque mois est déterminé automatiquement par M1.</t>
  </si>
  <si>
    <t>Note :</t>
  </si>
  <si>
    <t>Toutes les cellules bleues sont des hypothèses. Changez B2 (scénario) et B3 (date de départ) pour recalcul total.</t>
  </si>
  <si>
    <t>P&amp;L mensuel (36 mois) — entièrement automatisé</t>
  </si>
  <si>
    <t>Lignes</t>
  </si>
  <si>
    <t>CA</t>
  </si>
  <si>
    <t>COGS</t>
  </si>
  <si>
    <t>Opex S&amp;M</t>
  </si>
  <si>
    <t>Opex R&amp;D</t>
  </si>
  <si>
    <t>Opex G&amp;A</t>
  </si>
  <si>
    <t>EBITDA</t>
  </si>
  <si>
    <t>Amortissements</t>
  </si>
  <si>
    <t>EBIT</t>
  </si>
  <si>
    <t>Impôt</t>
  </si>
  <si>
    <t>Résultat net</t>
  </si>
  <si>
    <t>BFR (Clients, Stock, Fournisseurs) — automatisé</t>
  </si>
  <si>
    <t>Composantes</t>
  </si>
  <si>
    <t>AR (Clients)</t>
  </si>
  <si>
    <t>Stock</t>
  </si>
  <si>
    <t>AP (Fournisseurs)</t>
  </si>
  <si>
    <t>BFR net</t>
  </si>
  <si>
    <t>Δ BFR</t>
  </si>
  <si>
    <t>Flux de trésorerie (mensuel) — automatisé</t>
  </si>
  <si>
    <t>Amortissements (non cash)</t>
  </si>
  <si>
    <t>Cash-flow opérationnel</t>
  </si>
  <si>
    <t>CAPEX (sortie de cash)</t>
  </si>
  <si>
    <t>Cash net du mois</t>
  </si>
  <si>
    <t>Trésorerie de début</t>
  </si>
  <si>
    <t>Trésorerie de fin</t>
  </si>
  <si>
    <t>Dashboard — KPIs, dates dynamiques &amp; alarmes</t>
  </si>
  <si>
    <t>Scénario actif :</t>
  </si>
  <si>
    <t>CA M12</t>
  </si>
  <si>
    <t>Marge brute %</t>
  </si>
  <si>
    <t>EBITDA M12</t>
  </si>
  <si>
    <t>Cash fin M12</t>
  </si>
  <si>
    <t>Cash fin M24</t>
  </si>
  <si>
    <t>Cash fin M36</t>
  </si>
  <si>
    <t>Runway (mois avant cash &lt; 0)</t>
  </si>
  <si>
    <t>Premier mois EBITDA &gt; 0</t>
  </si>
  <si>
    <t>Premier mois Résultat net &gt; 0</t>
  </si>
  <si>
    <t>Alarme cash négatif :</t>
  </si>
  <si>
    <t>Mode d’emploi :</t>
  </si>
  <si>
    <t>1) Choisir scénario (Hypothèses!B2) • 2) Choisir le mois de départ (Hypothèses!B3) • 3) Ajuster les cellules bleues • 4) Lire KPIs/Graphiques.</t>
  </si>
</sst>
</file>

<file path=xl/styles.xml><?xml version="1.0" encoding="utf-8"?>
<styleSheet xmlns="http://schemas.openxmlformats.org/spreadsheetml/2006/main">
  <numFmts count="4">
    <numFmt numFmtId="164" formatCode="0.0%"/>
    <numFmt numFmtId="165" formatCode="#,##0;[Red]-#,##0"/>
    <numFmt numFmtId="166" formatCode="#,##0"/>
    <numFmt numFmtId="167" formatCode="mmm-yy"/>
  </numFmts>
  <fonts count="5">
    <font>
      <sz val="11"/>
      <color theme="1"/>
      <name val="Calibri"/>
      <family val="2"/>
      <scheme val="minor"/>
    </font>
    <font>
      <b/>
      <sz val="15"/>
      <color rgb="FF0B539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B5394"/>
      <name val="Calibri"/>
      <family val="2"/>
      <scheme val="minor"/>
    </font>
    <font>
      <i/>
      <sz val="11"/>
      <color rgb="FF4D4D4D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D7E9FF"/>
        <bgColor indexed="64"/>
      </patternFill>
    </fill>
    <fill>
      <patternFill patternType="solid">
        <fgColor rgb="FFEEF3F8"/>
        <bgColor indexed="64"/>
      </patternFill>
    </fill>
    <fill>
      <patternFill patternType="solid">
        <fgColor rgb="FFD9EAFD"/>
        <bgColor indexed="64"/>
      </patternFill>
    </fill>
    <fill>
      <patternFill patternType="solid">
        <fgColor rgb="FFCDE5FF"/>
        <bgColor indexed="64"/>
      </patternFill>
    </fill>
    <fill>
      <patternFill patternType="solid">
        <fgColor rgb="FFFFE8CC"/>
        <bgColor indexed="64"/>
      </patternFill>
    </fill>
    <fill>
      <patternFill patternType="solid">
        <fgColor rgb="FFE6F4EA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3" borderId="1" xfId="0" applyFont="1" applyFill="1" applyBorder="1"/>
    <xf numFmtId="164" fontId="0" fillId="0" borderId="1" xfId="0" applyNumberFormat="1" applyBorder="1"/>
    <xf numFmtId="165" fontId="0" fillId="0" borderId="1" xfId="0" applyNumberFormat="1" applyBorder="1"/>
    <xf numFmtId="166" fontId="0" fillId="0" borderId="1" xfId="0" applyNumberFormat="1" applyBorder="1"/>
    <xf numFmtId="0" fontId="3" fillId="4" borderId="0" xfId="0" applyFont="1" applyFill="1"/>
    <xf numFmtId="0" fontId="0" fillId="5" borderId="1" xfId="0" applyFill="1" applyBorder="1"/>
    <xf numFmtId="0" fontId="4" fillId="0" borderId="0" xfId="0" applyFont="1"/>
    <xf numFmtId="167" fontId="0" fillId="0" borderId="1" xfId="0" applyNumberFormat="1" applyBorder="1"/>
    <xf numFmtId="0" fontId="2" fillId="6" borderId="1" xfId="0" applyFont="1" applyFill="1" applyBorder="1"/>
    <xf numFmtId="0" fontId="2" fillId="7" borderId="1" xfId="0" applyFont="1" applyFill="1" applyBorder="1"/>
  </cellXfs>
  <cellStyles count="1">
    <cellStyle name="Normal" xfId="0" builtinId="0"/>
  </cellStyles>
  <dxfs count="2">
    <dxf>
      <font>
        <b/>
        <color rgb="FFB71C1C"/>
      </font>
    </dxf>
    <dxf>
      <font>
        <b/>
        <color rgb="FF1B5E20"/>
      </font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Évolution du CA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CA mensuel</c:v>
          </c:tx>
          <c:marker>
            <c:symbol val="none"/>
          </c:marker>
          <c:cat>
            <c:numRef>
              <c:f>'P&amp;L_Mensuel'!$B$2:$AK$2</c:f>
              <c:numCache>
                <c:formatCode>General</c:formatCode>
                <c:ptCount val="3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</c:numCache>
            </c:numRef>
          </c:cat>
          <c:val>
            <c:numRef>
              <c:f>'P&amp;L_Mensuel'!$B$3:$AK$3</c:f>
              <c:numCache>
                <c:formatCode>General</c:formatCode>
                <c:ptCount val="3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</c:numCache>
            </c:numRef>
          </c:val>
        </c:ser>
        <c:marker val="1"/>
        <c:axId val="50010001"/>
        <c:axId val="50010002"/>
      </c:lineChart>
      <c:catAx>
        <c:axId val="50010001"/>
        <c:scaling>
          <c:orientation val="minMax"/>
        </c:scaling>
        <c:axPos val="b"/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Trésorerie de fin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Cash fin</c:v>
          </c:tx>
          <c:marker>
            <c:symbol val="none"/>
          </c:marker>
          <c:cat>
            <c:numRef>
              <c:f>CashFlow_Mensuel!$B$2:$AK$2</c:f>
              <c:numCache>
                <c:formatCode>General</c:formatCode>
                <c:ptCount val="3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</c:numCache>
            </c:numRef>
          </c:cat>
          <c:val>
            <c:numRef>
              <c:f>CashFlow_Mensuel!$B$10:$AK$10</c:f>
              <c:numCache>
                <c:formatCode>General</c:formatCode>
                <c:ptCount val="3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</c:numCache>
            </c:numRef>
          </c:val>
        </c:ser>
        <c:marker val="1"/>
        <c:axId val="50020001"/>
        <c:axId val="50020002"/>
      </c:lineChart>
      <c:catAx>
        <c:axId val="50020001"/>
        <c:scaling>
          <c:orientation val="minMax"/>
        </c:scaling>
        <c:axPos val="b"/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10</xdr:col>
      <xdr:colOff>47625</xdr:colOff>
      <xdr:row>20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19</xdr:row>
      <xdr:rowOff>0</xdr:rowOff>
    </xdr:from>
    <xdr:to>
      <xdr:col>10</xdr:col>
      <xdr:colOff>47625</xdr:colOff>
      <xdr:row>36</xdr:row>
      <xdr:rowOff>57150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workbookViewId="0"/>
  </sheetViews>
  <sheetFormatPr defaultRowHeight="15"/>
  <cols>
    <col min="1" max="1" width="42.7109375" customWidth="1"/>
    <col min="2" max="4" width="18.7109375" customWidth="1"/>
  </cols>
  <sheetData>
    <row r="1" spans="1:4">
      <c r="A1" s="1" t="s">
        <v>0</v>
      </c>
    </row>
    <row r="2" spans="1:4">
      <c r="B2" s="2" t="s">
        <v>1</v>
      </c>
      <c r="C2" s="2" t="s">
        <v>2</v>
      </c>
      <c r="D2" s="2" t="s">
        <v>3</v>
      </c>
    </row>
    <row r="3" spans="1:4">
      <c r="A3" s="3" t="s">
        <v>4</v>
      </c>
      <c r="B3" s="4">
        <v>0.02</v>
      </c>
      <c r="C3" s="4">
        <v>0.05</v>
      </c>
      <c r="D3" s="4">
        <v>0.08</v>
      </c>
    </row>
    <row r="4" spans="1:4">
      <c r="A4" s="3" t="s">
        <v>5</v>
      </c>
      <c r="B4" s="4">
        <v>0.6</v>
      </c>
      <c r="C4" s="4">
        <v>0.7</v>
      </c>
      <c r="D4" s="4">
        <v>0.75</v>
      </c>
    </row>
    <row r="5" spans="1:4">
      <c r="A5" s="3" t="s">
        <v>6</v>
      </c>
      <c r="B5" s="5">
        <v>12000</v>
      </c>
      <c r="C5" s="5">
        <v>18000</v>
      </c>
      <c r="D5" s="5">
        <v>25000</v>
      </c>
    </row>
    <row r="6" spans="1:4">
      <c r="A6" s="3" t="s">
        <v>7</v>
      </c>
      <c r="B6" s="5">
        <v>9000</v>
      </c>
      <c r="C6" s="5">
        <v>12000</v>
      </c>
      <c r="D6" s="5">
        <v>16000</v>
      </c>
    </row>
    <row r="7" spans="1:4">
      <c r="A7" s="3" t="s">
        <v>8</v>
      </c>
      <c r="B7" s="5">
        <v>9500</v>
      </c>
      <c r="C7" s="5">
        <v>12000</v>
      </c>
      <c r="D7" s="5">
        <v>16000</v>
      </c>
    </row>
    <row r="8" spans="1:4">
      <c r="A8" s="3" t="s">
        <v>9</v>
      </c>
      <c r="B8" s="5">
        <v>6500</v>
      </c>
      <c r="C8" s="5">
        <v>7500</v>
      </c>
      <c r="D8" s="5">
        <v>9500</v>
      </c>
    </row>
    <row r="9" spans="1:4">
      <c r="A9" s="3" t="s">
        <v>10</v>
      </c>
      <c r="B9" s="6">
        <v>60</v>
      </c>
      <c r="C9" s="6">
        <v>45</v>
      </c>
      <c r="D9" s="6">
        <v>30</v>
      </c>
    </row>
    <row r="10" spans="1:4">
      <c r="A10" s="3" t="s">
        <v>11</v>
      </c>
      <c r="B10" s="6">
        <v>45</v>
      </c>
      <c r="C10" s="6">
        <v>35</v>
      </c>
      <c r="D10" s="6">
        <v>30</v>
      </c>
    </row>
    <row r="11" spans="1:4">
      <c r="A11" s="3" t="s">
        <v>12</v>
      </c>
      <c r="B11" s="6">
        <v>25</v>
      </c>
      <c r="C11" s="6">
        <v>15</v>
      </c>
      <c r="D11" s="6">
        <v>10</v>
      </c>
    </row>
    <row r="12" spans="1:4">
      <c r="A12" s="3" t="s">
        <v>13</v>
      </c>
      <c r="B12" s="4">
        <v>0.25</v>
      </c>
      <c r="C12" s="4">
        <v>0.25</v>
      </c>
      <c r="D12" s="4">
        <v>0.25</v>
      </c>
    </row>
    <row r="13" spans="1:4">
      <c r="A13" s="3" t="s">
        <v>14</v>
      </c>
      <c r="B13" s="5">
        <v>1800</v>
      </c>
      <c r="C13" s="5">
        <v>2200</v>
      </c>
      <c r="D13" s="5">
        <v>3200</v>
      </c>
    </row>
    <row r="14" spans="1:4">
      <c r="A14" s="3" t="s">
        <v>15</v>
      </c>
      <c r="B14" s="5">
        <v>450</v>
      </c>
      <c r="C14" s="5">
        <v>600</v>
      </c>
      <c r="D14" s="5">
        <v>900</v>
      </c>
    </row>
    <row r="15" spans="1:4">
      <c r="A15" s="3" t="s">
        <v>16</v>
      </c>
      <c r="B15" s="5">
        <v>70000</v>
      </c>
      <c r="C15" s="5">
        <v>110000</v>
      </c>
      <c r="D15" s="5">
        <v>160000</v>
      </c>
    </row>
    <row r="17" spans="1:12">
      <c r="A17" s="7" t="s">
        <v>17</v>
      </c>
    </row>
    <row r="18" spans="1:12">
      <c r="A18" s="2" t="s">
        <v>18</v>
      </c>
      <c r="B18" s="2" t="s">
        <v>19</v>
      </c>
      <c r="C18" s="2" t="s">
        <v>20</v>
      </c>
      <c r="D18" s="2" t="s">
        <v>21</v>
      </c>
      <c r="E18" s="2" t="s">
        <v>22</v>
      </c>
      <c r="F18" s="2" t="s">
        <v>23</v>
      </c>
      <c r="G18" s="2" t="s">
        <v>24</v>
      </c>
      <c r="H18" s="2" t="s">
        <v>25</v>
      </c>
      <c r="I18" s="2" t="s">
        <v>26</v>
      </c>
      <c r="J18" s="2" t="s">
        <v>27</v>
      </c>
      <c r="K18" s="2" t="s">
        <v>28</v>
      </c>
      <c r="L18" s="2" t="s">
        <v>29</v>
      </c>
    </row>
    <row r="19" spans="1:12">
      <c r="A19">
        <v>0.95</v>
      </c>
      <c r="B19">
        <v>0.98</v>
      </c>
      <c r="C19">
        <v>1</v>
      </c>
      <c r="D19">
        <v>1.02</v>
      </c>
      <c r="E19">
        <v>1.03</v>
      </c>
      <c r="F19">
        <v>1</v>
      </c>
      <c r="G19">
        <v>0.97</v>
      </c>
      <c r="H19">
        <v>0.96</v>
      </c>
      <c r="I19">
        <v>1.01</v>
      </c>
      <c r="J19">
        <v>1.08</v>
      </c>
      <c r="K19">
        <v>1.1</v>
      </c>
      <c r="L19">
        <v>1.15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3"/>
  <sheetViews>
    <sheetView workbookViewId="0"/>
  </sheetViews>
  <sheetFormatPr defaultRowHeight="15"/>
  <cols>
    <col min="1" max="1" width="48.7109375" customWidth="1"/>
    <col min="2" max="2" width="22.7109375" customWidth="1"/>
    <col min="4" max="4" width="60.7109375" customWidth="1"/>
  </cols>
  <sheetData>
    <row r="1" spans="1:4">
      <c r="A1" s="1" t="s">
        <v>30</v>
      </c>
    </row>
    <row r="2" spans="1:4">
      <c r="A2" s="7" t="s">
        <v>31</v>
      </c>
      <c r="B2" s="8" t="s">
        <v>2</v>
      </c>
      <c r="D2" s="9" t="s">
        <v>32</v>
      </c>
    </row>
    <row r="3" spans="1:4">
      <c r="A3" s="7" t="s">
        <v>33</v>
      </c>
      <c r="B3" s="8">
        <v>45931</v>
      </c>
      <c r="D3" s="9" t="s">
        <v>34</v>
      </c>
    </row>
    <row r="5" spans="1:4">
      <c r="A5" s="2" t="s">
        <v>35</v>
      </c>
      <c r="B5" s="8"/>
    </row>
    <row r="6" spans="1:4">
      <c r="A6" s="2" t="s">
        <v>36</v>
      </c>
      <c r="B6" s="8"/>
    </row>
    <row r="7" spans="1:4">
      <c r="A7" s="2" t="s">
        <v>37</v>
      </c>
      <c r="B7" s="8"/>
    </row>
    <row r="8" spans="1:4">
      <c r="A8" s="2" t="s">
        <v>38</v>
      </c>
      <c r="B8" s="8"/>
    </row>
    <row r="9" spans="1:4">
      <c r="A9" s="2" t="s">
        <v>39</v>
      </c>
      <c r="B9" s="8"/>
    </row>
    <row r="10" spans="1:4">
      <c r="A10" s="2" t="s">
        <v>40</v>
      </c>
      <c r="B10" s="8"/>
    </row>
    <row r="11" spans="1:4">
      <c r="A11" s="2" t="s">
        <v>10</v>
      </c>
      <c r="B11" s="8"/>
    </row>
    <row r="12" spans="1:4">
      <c r="A12" s="2" t="s">
        <v>11</v>
      </c>
      <c r="B12" s="8"/>
    </row>
    <row r="13" spans="1:4">
      <c r="A13" s="2" t="s">
        <v>12</v>
      </c>
      <c r="B13" s="8"/>
    </row>
    <row r="14" spans="1:4">
      <c r="A14" s="2" t="s">
        <v>41</v>
      </c>
      <c r="B14" s="8"/>
    </row>
    <row r="15" spans="1:4">
      <c r="A15" s="2" t="s">
        <v>14</v>
      </c>
      <c r="B15" s="8"/>
    </row>
    <row r="16" spans="1:4">
      <c r="A16" s="2" t="s">
        <v>42</v>
      </c>
      <c r="B16" s="8"/>
    </row>
    <row r="17" spans="1:4">
      <c r="A17" s="2" t="s">
        <v>16</v>
      </c>
      <c r="B17" s="8"/>
    </row>
    <row r="20" spans="1:4">
      <c r="A20" s="7" t="s">
        <v>43</v>
      </c>
      <c r="B20" s="6">
        <f>INDEX(Scénarios!$A$19:$L$19,MONTH($B$3))</f>
        <v>0</v>
      </c>
      <c r="D20" s="9" t="s">
        <v>44</v>
      </c>
    </row>
    <row r="22" spans="1:4">
      <c r="A22" s="7" t="s">
        <v>45</v>
      </c>
    </row>
    <row r="23" spans="1:4">
      <c r="A23" s="9" t="s">
        <v>46</v>
      </c>
    </row>
  </sheetData>
  <dataValidations count="1">
    <dataValidation type="list" allowBlank="1" showInputMessage="1" showErrorMessage="1" sqref="B2">
      <formula1>"Bas,Central,Haut"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K13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/>
  <cols>
    <col min="1" max="1" width="28.7109375" customWidth="1"/>
    <col min="2" max="38" width="13.7109375" customWidth="1"/>
  </cols>
  <sheetData>
    <row r="1" spans="1:37">
      <c r="A1" s="1" t="s">
        <v>47</v>
      </c>
    </row>
    <row r="2" spans="1:37">
      <c r="A2" s="3" t="s">
        <v>48</v>
      </c>
      <c r="B2" s="10">
        <f>EDATE(Hypothèses!$B$3,0)</f>
        <v>0</v>
      </c>
      <c r="C2" s="10">
        <f>EDATE(Hypothèses!$B$3,1)</f>
        <v>0</v>
      </c>
      <c r="D2" s="10">
        <f>EDATE(Hypothèses!$B$3,2)</f>
        <v>0</v>
      </c>
      <c r="E2" s="10">
        <f>EDATE(Hypothèses!$B$3,3)</f>
        <v>0</v>
      </c>
      <c r="F2" s="10">
        <f>EDATE(Hypothèses!$B$3,4)</f>
        <v>0</v>
      </c>
      <c r="G2" s="10">
        <f>EDATE(Hypothèses!$B$3,5)</f>
        <v>0</v>
      </c>
      <c r="H2" s="10">
        <f>EDATE(Hypothèses!$B$3,6)</f>
        <v>0</v>
      </c>
      <c r="I2" s="10">
        <f>EDATE(Hypothèses!$B$3,7)</f>
        <v>0</v>
      </c>
      <c r="J2" s="10">
        <f>EDATE(Hypothèses!$B$3,8)</f>
        <v>0</v>
      </c>
      <c r="K2" s="10">
        <f>EDATE(Hypothèses!$B$3,9)</f>
        <v>0</v>
      </c>
      <c r="L2" s="10">
        <f>EDATE(Hypothèses!$B$3,10)</f>
        <v>0</v>
      </c>
      <c r="M2" s="10">
        <f>EDATE(Hypothèses!$B$3,11)</f>
        <v>0</v>
      </c>
      <c r="N2" s="10">
        <f>EDATE(Hypothèses!$B$3,12)</f>
        <v>0</v>
      </c>
      <c r="O2" s="10">
        <f>EDATE(Hypothèses!$B$3,13)</f>
        <v>0</v>
      </c>
      <c r="P2" s="10">
        <f>EDATE(Hypothèses!$B$3,14)</f>
        <v>0</v>
      </c>
      <c r="Q2" s="10">
        <f>EDATE(Hypothèses!$B$3,15)</f>
        <v>0</v>
      </c>
      <c r="R2" s="10">
        <f>EDATE(Hypothèses!$B$3,16)</f>
        <v>0</v>
      </c>
      <c r="S2" s="10">
        <f>EDATE(Hypothèses!$B$3,17)</f>
        <v>0</v>
      </c>
      <c r="T2" s="10">
        <f>EDATE(Hypothèses!$B$3,18)</f>
        <v>0</v>
      </c>
      <c r="U2" s="10">
        <f>EDATE(Hypothèses!$B$3,19)</f>
        <v>0</v>
      </c>
      <c r="V2" s="10">
        <f>EDATE(Hypothèses!$B$3,20)</f>
        <v>0</v>
      </c>
      <c r="W2" s="10">
        <f>EDATE(Hypothèses!$B$3,21)</f>
        <v>0</v>
      </c>
      <c r="X2" s="10">
        <f>EDATE(Hypothèses!$B$3,22)</f>
        <v>0</v>
      </c>
      <c r="Y2" s="10">
        <f>EDATE(Hypothèses!$B$3,23)</f>
        <v>0</v>
      </c>
      <c r="Z2" s="10">
        <f>EDATE(Hypothèses!$B$3,24)</f>
        <v>0</v>
      </c>
      <c r="AA2" s="10">
        <f>EDATE(Hypothèses!$B$3,25)</f>
        <v>0</v>
      </c>
      <c r="AB2" s="10">
        <f>EDATE(Hypothèses!$B$3,26)</f>
        <v>0</v>
      </c>
      <c r="AC2" s="10">
        <f>EDATE(Hypothèses!$B$3,27)</f>
        <v>0</v>
      </c>
      <c r="AD2" s="10">
        <f>EDATE(Hypothèses!$B$3,28)</f>
        <v>0</v>
      </c>
      <c r="AE2" s="10">
        <f>EDATE(Hypothèses!$B$3,29)</f>
        <v>0</v>
      </c>
      <c r="AF2" s="10">
        <f>EDATE(Hypothèses!$B$3,30)</f>
        <v>0</v>
      </c>
      <c r="AG2" s="10">
        <f>EDATE(Hypothèses!$B$3,31)</f>
        <v>0</v>
      </c>
      <c r="AH2" s="10">
        <f>EDATE(Hypothèses!$B$3,32)</f>
        <v>0</v>
      </c>
      <c r="AI2" s="10">
        <f>EDATE(Hypothèses!$B$3,33)</f>
        <v>0</v>
      </c>
      <c r="AJ2" s="10">
        <f>EDATE(Hypothèses!$B$3,34)</f>
        <v>0</v>
      </c>
      <c r="AK2" s="10">
        <f>EDATE(Hypothèses!$B$3,35)</f>
        <v>0</v>
      </c>
    </row>
    <row r="3" spans="1:37">
      <c r="A3" s="2" t="s">
        <v>49</v>
      </c>
      <c r="B3" s="5">
        <f>Hypothèses!$B$7*INDEX(Scénarios!$A$19:$L$19,MONTH(Hypothèses!$B$3))</f>
        <v>0</v>
      </c>
      <c r="C3" s="5">
        <f>B3*(1+Hypothèses!$B$5)*INDEX(Scénarios!$A$19:$L$19,MONTH(EDATE(Hypothèses!$B$3,1)))</f>
        <v>0</v>
      </c>
      <c r="D3" s="5">
        <f>C3*(1+Hypothèses!$B$5)*INDEX(Scénarios!$A$19:$L$19,MONTH(EDATE(Hypothèses!$B$3,2)))</f>
        <v>0</v>
      </c>
      <c r="E3" s="5">
        <f>D3*(1+Hypothèses!$B$5)*INDEX(Scénarios!$A$19:$L$19,MONTH(EDATE(Hypothèses!$B$3,3)))</f>
        <v>0</v>
      </c>
      <c r="F3" s="5">
        <f>E3*(1+Hypothèses!$B$5)*INDEX(Scénarios!$A$19:$L$19,MONTH(EDATE(Hypothèses!$B$3,4)))</f>
        <v>0</v>
      </c>
      <c r="G3" s="5">
        <f>F3*(1+Hypothèses!$B$5)*INDEX(Scénarios!$A$19:$L$19,MONTH(EDATE(Hypothèses!$B$3,5)))</f>
        <v>0</v>
      </c>
      <c r="H3" s="5">
        <f>G3*(1+Hypothèses!$B$5)*INDEX(Scénarios!$A$19:$L$19,MONTH(EDATE(Hypothèses!$B$3,6)))</f>
        <v>0</v>
      </c>
      <c r="I3" s="5">
        <f>H3*(1+Hypothèses!$B$5)*INDEX(Scénarios!$A$19:$L$19,MONTH(EDATE(Hypothèses!$B$3,7)))</f>
        <v>0</v>
      </c>
      <c r="J3" s="5">
        <f>I3*(1+Hypothèses!$B$5)*INDEX(Scénarios!$A$19:$L$19,MONTH(EDATE(Hypothèses!$B$3,8)))</f>
        <v>0</v>
      </c>
      <c r="K3" s="5">
        <f>J3*(1+Hypothèses!$B$5)*INDEX(Scénarios!$A$19:$L$19,MONTH(EDATE(Hypothèses!$B$3,9)))</f>
        <v>0</v>
      </c>
      <c r="L3" s="5">
        <f>K3*(1+Hypothèses!$B$5)*INDEX(Scénarios!$A$19:$L$19,MONTH(EDATE(Hypothèses!$B$3,10)))</f>
        <v>0</v>
      </c>
      <c r="M3" s="5">
        <f>L3*(1+Hypothèses!$B$5)*INDEX(Scénarios!$A$19:$L$19,MONTH(EDATE(Hypothèses!$B$3,11)))</f>
        <v>0</v>
      </c>
      <c r="N3" s="5">
        <f>M3*(1+Hypothèses!$B$5)*INDEX(Scénarios!$A$19:$L$19,MONTH(EDATE(Hypothèses!$B$3,12)))</f>
        <v>0</v>
      </c>
      <c r="O3" s="5">
        <f>N3*(1+Hypothèses!$B$5)*INDEX(Scénarios!$A$19:$L$19,MONTH(EDATE(Hypothèses!$B$3,13)))</f>
        <v>0</v>
      </c>
      <c r="P3" s="5">
        <f>O3*(1+Hypothèses!$B$5)*INDEX(Scénarios!$A$19:$L$19,MONTH(EDATE(Hypothèses!$B$3,14)))</f>
        <v>0</v>
      </c>
      <c r="Q3" s="5">
        <f>P3*(1+Hypothèses!$B$5)*INDEX(Scénarios!$A$19:$L$19,MONTH(EDATE(Hypothèses!$B$3,15)))</f>
        <v>0</v>
      </c>
      <c r="R3" s="5">
        <f>Q3*(1+Hypothèses!$B$5)*INDEX(Scénarios!$A$19:$L$19,MONTH(EDATE(Hypothèses!$B$3,16)))</f>
        <v>0</v>
      </c>
      <c r="S3" s="5">
        <f>R3*(1+Hypothèses!$B$5)*INDEX(Scénarios!$A$19:$L$19,MONTH(EDATE(Hypothèses!$B$3,17)))</f>
        <v>0</v>
      </c>
      <c r="T3" s="5">
        <f>S3*(1+Hypothèses!$B$5)*INDEX(Scénarios!$A$19:$L$19,MONTH(EDATE(Hypothèses!$B$3,18)))</f>
        <v>0</v>
      </c>
      <c r="U3" s="5">
        <f>T3*(1+Hypothèses!$B$5)*INDEX(Scénarios!$A$19:$L$19,MONTH(EDATE(Hypothèses!$B$3,19)))</f>
        <v>0</v>
      </c>
      <c r="V3" s="5">
        <f>U3*(1+Hypothèses!$B$5)*INDEX(Scénarios!$A$19:$L$19,MONTH(EDATE(Hypothèses!$B$3,20)))</f>
        <v>0</v>
      </c>
      <c r="W3" s="5">
        <f>V3*(1+Hypothèses!$B$5)*INDEX(Scénarios!$A$19:$L$19,MONTH(EDATE(Hypothèses!$B$3,21)))</f>
        <v>0</v>
      </c>
      <c r="X3" s="5">
        <f>W3*(1+Hypothèses!$B$5)*INDEX(Scénarios!$A$19:$L$19,MONTH(EDATE(Hypothèses!$B$3,22)))</f>
        <v>0</v>
      </c>
      <c r="Y3" s="5">
        <f>X3*(1+Hypothèses!$B$5)*INDEX(Scénarios!$A$19:$L$19,MONTH(EDATE(Hypothèses!$B$3,23)))</f>
        <v>0</v>
      </c>
      <c r="Z3" s="5">
        <f>Y3*(1+Hypothèses!$B$5)*INDEX(Scénarios!$A$19:$L$19,MONTH(EDATE(Hypothèses!$B$3,24)))</f>
        <v>0</v>
      </c>
      <c r="AA3" s="5">
        <f>Z3*(1+Hypothèses!$B$5)*INDEX(Scénarios!$A$19:$L$19,MONTH(EDATE(Hypothèses!$B$3,25)))</f>
        <v>0</v>
      </c>
      <c r="AB3" s="5">
        <f>AA3*(1+Hypothèses!$B$5)*INDEX(Scénarios!$A$19:$L$19,MONTH(EDATE(Hypothèses!$B$3,26)))</f>
        <v>0</v>
      </c>
      <c r="AC3" s="5">
        <f>AB3*(1+Hypothèses!$B$5)*INDEX(Scénarios!$A$19:$L$19,MONTH(EDATE(Hypothèses!$B$3,27)))</f>
        <v>0</v>
      </c>
      <c r="AD3" s="5">
        <f>AC3*(1+Hypothèses!$B$5)*INDEX(Scénarios!$A$19:$L$19,MONTH(EDATE(Hypothèses!$B$3,28)))</f>
        <v>0</v>
      </c>
      <c r="AE3" s="5">
        <f>AD3*(1+Hypothèses!$B$5)*INDEX(Scénarios!$A$19:$L$19,MONTH(EDATE(Hypothèses!$B$3,29)))</f>
        <v>0</v>
      </c>
      <c r="AF3" s="5">
        <f>AE3*(1+Hypothèses!$B$5)*INDEX(Scénarios!$A$19:$L$19,MONTH(EDATE(Hypothèses!$B$3,30)))</f>
        <v>0</v>
      </c>
      <c r="AG3" s="5">
        <f>AF3*(1+Hypothèses!$B$5)*INDEX(Scénarios!$A$19:$L$19,MONTH(EDATE(Hypothèses!$B$3,31)))</f>
        <v>0</v>
      </c>
      <c r="AH3" s="5">
        <f>AG3*(1+Hypothèses!$B$5)*INDEX(Scénarios!$A$19:$L$19,MONTH(EDATE(Hypothèses!$B$3,32)))</f>
        <v>0</v>
      </c>
      <c r="AI3" s="5">
        <f>AH3*(1+Hypothèses!$B$5)*INDEX(Scénarios!$A$19:$L$19,MONTH(EDATE(Hypothèses!$B$3,33)))</f>
        <v>0</v>
      </c>
      <c r="AJ3" s="5">
        <f>AI3*(1+Hypothèses!$B$5)*INDEX(Scénarios!$A$19:$L$19,MONTH(EDATE(Hypothèses!$B$3,34)))</f>
        <v>0</v>
      </c>
      <c r="AK3" s="5">
        <f>AJ3*(1+Hypothèses!$B$5)*INDEX(Scénarios!$A$19:$L$19,MONTH(EDATE(Hypothèses!$B$3,35)))</f>
        <v>0</v>
      </c>
    </row>
    <row r="4" spans="1:37">
      <c r="A4" s="11" t="s">
        <v>50</v>
      </c>
      <c r="B4" s="5">
        <f>B3*(1-Hypothèses!$B$6)</f>
        <v>0</v>
      </c>
      <c r="C4" s="5">
        <f>C3*(1-Hypothèses!$B$6)</f>
        <v>0</v>
      </c>
      <c r="D4" s="5">
        <f>D3*(1-Hypothèses!$B$6)</f>
        <v>0</v>
      </c>
      <c r="E4" s="5">
        <f>E3*(1-Hypothèses!$B$6)</f>
        <v>0</v>
      </c>
      <c r="F4" s="5">
        <f>F3*(1-Hypothèses!$B$6)</f>
        <v>0</v>
      </c>
      <c r="G4" s="5">
        <f>G3*(1-Hypothèses!$B$6)</f>
        <v>0</v>
      </c>
      <c r="H4" s="5">
        <f>H3*(1-Hypothèses!$B$6)</f>
        <v>0</v>
      </c>
      <c r="I4" s="5">
        <f>I3*(1-Hypothèses!$B$6)</f>
        <v>0</v>
      </c>
      <c r="J4" s="5">
        <f>J3*(1-Hypothèses!$B$6)</f>
        <v>0</v>
      </c>
      <c r="K4" s="5">
        <f>K3*(1-Hypothèses!$B$6)</f>
        <v>0</v>
      </c>
      <c r="L4" s="5">
        <f>L3*(1-Hypothèses!$B$6)</f>
        <v>0</v>
      </c>
      <c r="M4" s="5">
        <f>M3*(1-Hypothèses!$B$6)</f>
        <v>0</v>
      </c>
      <c r="N4" s="5">
        <f>N3*(1-Hypothèses!$B$6)</f>
        <v>0</v>
      </c>
      <c r="O4" s="5">
        <f>O3*(1-Hypothèses!$B$6)</f>
        <v>0</v>
      </c>
      <c r="P4" s="5">
        <f>P3*(1-Hypothèses!$B$6)</f>
        <v>0</v>
      </c>
      <c r="Q4" s="5">
        <f>Q3*(1-Hypothèses!$B$6)</f>
        <v>0</v>
      </c>
      <c r="R4" s="5">
        <f>R3*(1-Hypothèses!$B$6)</f>
        <v>0</v>
      </c>
      <c r="S4" s="5">
        <f>S3*(1-Hypothèses!$B$6)</f>
        <v>0</v>
      </c>
      <c r="T4" s="5">
        <f>T3*(1-Hypothèses!$B$6)</f>
        <v>0</v>
      </c>
      <c r="U4" s="5">
        <f>U3*(1-Hypothèses!$B$6)</f>
        <v>0</v>
      </c>
      <c r="V4" s="5">
        <f>V3*(1-Hypothèses!$B$6)</f>
        <v>0</v>
      </c>
      <c r="W4" s="5">
        <f>W3*(1-Hypothèses!$B$6)</f>
        <v>0</v>
      </c>
      <c r="X4" s="5">
        <f>X3*(1-Hypothèses!$B$6)</f>
        <v>0</v>
      </c>
      <c r="Y4" s="5">
        <f>Y3*(1-Hypothèses!$B$6)</f>
        <v>0</v>
      </c>
      <c r="Z4" s="5">
        <f>Z3*(1-Hypothèses!$B$6)</f>
        <v>0</v>
      </c>
      <c r="AA4" s="5">
        <f>AA3*(1-Hypothèses!$B$6)</f>
        <v>0</v>
      </c>
      <c r="AB4" s="5">
        <f>AB3*(1-Hypothèses!$B$6)</f>
        <v>0</v>
      </c>
      <c r="AC4" s="5">
        <f>AC3*(1-Hypothèses!$B$6)</f>
        <v>0</v>
      </c>
      <c r="AD4" s="5">
        <f>AD3*(1-Hypothèses!$B$6)</f>
        <v>0</v>
      </c>
      <c r="AE4" s="5">
        <f>AE3*(1-Hypothèses!$B$6)</f>
        <v>0</v>
      </c>
      <c r="AF4" s="5">
        <f>AF3*(1-Hypothèses!$B$6)</f>
        <v>0</v>
      </c>
      <c r="AG4" s="5">
        <f>AG3*(1-Hypothèses!$B$6)</f>
        <v>0</v>
      </c>
      <c r="AH4" s="5">
        <f>AH3*(1-Hypothèses!$B$6)</f>
        <v>0</v>
      </c>
      <c r="AI4" s="5">
        <f>AI3*(1-Hypothèses!$B$6)</f>
        <v>0</v>
      </c>
      <c r="AJ4" s="5">
        <f>AJ3*(1-Hypothèses!$B$6)</f>
        <v>0</v>
      </c>
      <c r="AK4" s="5">
        <f>AK3*(1-Hypothèses!$B$6)</f>
        <v>0</v>
      </c>
    </row>
    <row r="5" spans="1:37">
      <c r="A5" s="12" t="s">
        <v>36</v>
      </c>
      <c r="B5" s="5">
        <f>B3-B4</f>
        <v>0</v>
      </c>
      <c r="C5" s="5">
        <f>C3-C4</f>
        <v>0</v>
      </c>
      <c r="D5" s="5">
        <f>D3-D4</f>
        <v>0</v>
      </c>
      <c r="E5" s="5">
        <f>E3-E4</f>
        <v>0</v>
      </c>
      <c r="F5" s="5">
        <f>F3-F4</f>
        <v>0</v>
      </c>
      <c r="G5" s="5">
        <f>G3-G4</f>
        <v>0</v>
      </c>
      <c r="H5" s="5">
        <f>H3-H4</f>
        <v>0</v>
      </c>
      <c r="I5" s="5">
        <f>I3-I4</f>
        <v>0</v>
      </c>
      <c r="J5" s="5">
        <f>J3-J4</f>
        <v>0</v>
      </c>
      <c r="K5" s="5">
        <f>K3-K4</f>
        <v>0</v>
      </c>
      <c r="L5" s="5">
        <f>L3-L4</f>
        <v>0</v>
      </c>
      <c r="M5" s="5">
        <f>M3-M4</f>
        <v>0</v>
      </c>
      <c r="N5" s="5">
        <f>N3-N4</f>
        <v>0</v>
      </c>
      <c r="O5" s="5">
        <f>O3-O4</f>
        <v>0</v>
      </c>
      <c r="P5" s="5">
        <f>P3-P4</f>
        <v>0</v>
      </c>
      <c r="Q5" s="5">
        <f>Q3-Q4</f>
        <v>0</v>
      </c>
      <c r="R5" s="5">
        <f>R3-R4</f>
        <v>0</v>
      </c>
      <c r="S5" s="5">
        <f>S3-S4</f>
        <v>0</v>
      </c>
      <c r="T5" s="5">
        <f>T3-T4</f>
        <v>0</v>
      </c>
      <c r="U5" s="5">
        <f>U3-U4</f>
        <v>0</v>
      </c>
      <c r="V5" s="5">
        <f>V3-V4</f>
        <v>0</v>
      </c>
      <c r="W5" s="5">
        <f>W3-W4</f>
        <v>0</v>
      </c>
      <c r="X5" s="5">
        <f>X3-X4</f>
        <v>0</v>
      </c>
      <c r="Y5" s="5">
        <f>Y3-Y4</f>
        <v>0</v>
      </c>
      <c r="Z5" s="5">
        <f>Z3-Z4</f>
        <v>0</v>
      </c>
      <c r="AA5" s="5">
        <f>AA3-AA4</f>
        <v>0</v>
      </c>
      <c r="AB5" s="5">
        <f>AB3-AB4</f>
        <v>0</v>
      </c>
      <c r="AC5" s="5">
        <f>AC3-AC4</f>
        <v>0</v>
      </c>
      <c r="AD5" s="5">
        <f>AD3-AD4</f>
        <v>0</v>
      </c>
      <c r="AE5" s="5">
        <f>AE3-AE4</f>
        <v>0</v>
      </c>
      <c r="AF5" s="5">
        <f>AF3-AF4</f>
        <v>0</v>
      </c>
      <c r="AG5" s="5">
        <f>AG3-AG4</f>
        <v>0</v>
      </c>
      <c r="AH5" s="5">
        <f>AH3-AH4</f>
        <v>0</v>
      </c>
      <c r="AI5" s="5">
        <f>AI3-AI4</f>
        <v>0</v>
      </c>
      <c r="AJ5" s="5">
        <f>AJ3-AJ4</f>
        <v>0</v>
      </c>
      <c r="AK5" s="5">
        <f>AK3-AK4</f>
        <v>0</v>
      </c>
    </row>
    <row r="6" spans="1:37">
      <c r="A6" s="3" t="s">
        <v>51</v>
      </c>
      <c r="B6" s="5">
        <f>Hypothèses!$B$8</f>
        <v>0</v>
      </c>
      <c r="C6" s="5">
        <f>Hypothèses!$B$8</f>
        <v>0</v>
      </c>
      <c r="D6" s="5">
        <f>Hypothèses!$B$8</f>
        <v>0</v>
      </c>
      <c r="E6" s="5">
        <f>Hypothèses!$B$8</f>
        <v>0</v>
      </c>
      <c r="F6" s="5">
        <f>Hypothèses!$B$8</f>
        <v>0</v>
      </c>
      <c r="G6" s="5">
        <f>Hypothèses!$B$8</f>
        <v>0</v>
      </c>
      <c r="H6" s="5">
        <f>Hypothèses!$B$8</f>
        <v>0</v>
      </c>
      <c r="I6" s="5">
        <f>Hypothèses!$B$8</f>
        <v>0</v>
      </c>
      <c r="J6" s="5">
        <f>Hypothèses!$B$8</f>
        <v>0</v>
      </c>
      <c r="K6" s="5">
        <f>Hypothèses!$B$8</f>
        <v>0</v>
      </c>
      <c r="L6" s="5">
        <f>Hypothèses!$B$8</f>
        <v>0</v>
      </c>
      <c r="M6" s="5">
        <f>Hypothèses!$B$8</f>
        <v>0</v>
      </c>
      <c r="N6" s="5">
        <f>Hypothèses!$B$8</f>
        <v>0</v>
      </c>
      <c r="O6" s="5">
        <f>Hypothèses!$B$8</f>
        <v>0</v>
      </c>
      <c r="P6" s="5">
        <f>Hypothèses!$B$8</f>
        <v>0</v>
      </c>
      <c r="Q6" s="5">
        <f>Hypothèses!$B$8</f>
        <v>0</v>
      </c>
      <c r="R6" s="5">
        <f>Hypothèses!$B$8</f>
        <v>0</v>
      </c>
      <c r="S6" s="5">
        <f>Hypothèses!$B$8</f>
        <v>0</v>
      </c>
      <c r="T6" s="5">
        <f>Hypothèses!$B$8</f>
        <v>0</v>
      </c>
      <c r="U6" s="5">
        <f>Hypothèses!$B$8</f>
        <v>0</v>
      </c>
      <c r="V6" s="5">
        <f>Hypothèses!$B$8</f>
        <v>0</v>
      </c>
      <c r="W6" s="5">
        <f>Hypothèses!$B$8</f>
        <v>0</v>
      </c>
      <c r="X6" s="5">
        <f>Hypothèses!$B$8</f>
        <v>0</v>
      </c>
      <c r="Y6" s="5">
        <f>Hypothèses!$B$8</f>
        <v>0</v>
      </c>
      <c r="Z6" s="5">
        <f>Hypothèses!$B$8</f>
        <v>0</v>
      </c>
      <c r="AA6" s="5">
        <f>Hypothèses!$B$8</f>
        <v>0</v>
      </c>
      <c r="AB6" s="5">
        <f>Hypothèses!$B$8</f>
        <v>0</v>
      </c>
      <c r="AC6" s="5">
        <f>Hypothèses!$B$8</f>
        <v>0</v>
      </c>
      <c r="AD6" s="5">
        <f>Hypothèses!$B$8</f>
        <v>0</v>
      </c>
      <c r="AE6" s="5">
        <f>Hypothèses!$B$8</f>
        <v>0</v>
      </c>
      <c r="AF6" s="5">
        <f>Hypothèses!$B$8</f>
        <v>0</v>
      </c>
      <c r="AG6" s="5">
        <f>Hypothèses!$B$8</f>
        <v>0</v>
      </c>
      <c r="AH6" s="5">
        <f>Hypothèses!$B$8</f>
        <v>0</v>
      </c>
      <c r="AI6" s="5">
        <f>Hypothèses!$B$8</f>
        <v>0</v>
      </c>
      <c r="AJ6" s="5">
        <f>Hypothèses!$B$8</f>
        <v>0</v>
      </c>
      <c r="AK6" s="5">
        <f>Hypothèses!$B$8</f>
        <v>0</v>
      </c>
    </row>
    <row r="7" spans="1:37">
      <c r="A7" s="3" t="s">
        <v>52</v>
      </c>
      <c r="B7" s="5">
        <f>Hypothèses!$B$9</f>
        <v>0</v>
      </c>
      <c r="C7" s="5">
        <f>Hypothèses!$B$9</f>
        <v>0</v>
      </c>
      <c r="D7" s="5">
        <f>Hypothèses!$B$9</f>
        <v>0</v>
      </c>
      <c r="E7" s="5">
        <f>Hypothèses!$B$9</f>
        <v>0</v>
      </c>
      <c r="F7" s="5">
        <f>Hypothèses!$B$9</f>
        <v>0</v>
      </c>
      <c r="G7" s="5">
        <f>Hypothèses!$B$9</f>
        <v>0</v>
      </c>
      <c r="H7" s="5">
        <f>Hypothèses!$B$9</f>
        <v>0</v>
      </c>
      <c r="I7" s="5">
        <f>Hypothèses!$B$9</f>
        <v>0</v>
      </c>
      <c r="J7" s="5">
        <f>Hypothèses!$B$9</f>
        <v>0</v>
      </c>
      <c r="K7" s="5">
        <f>Hypothèses!$B$9</f>
        <v>0</v>
      </c>
      <c r="L7" s="5">
        <f>Hypothèses!$B$9</f>
        <v>0</v>
      </c>
      <c r="M7" s="5">
        <f>Hypothèses!$B$9</f>
        <v>0</v>
      </c>
      <c r="N7" s="5">
        <f>Hypothèses!$B$9</f>
        <v>0</v>
      </c>
      <c r="O7" s="5">
        <f>Hypothèses!$B$9</f>
        <v>0</v>
      </c>
      <c r="P7" s="5">
        <f>Hypothèses!$B$9</f>
        <v>0</v>
      </c>
      <c r="Q7" s="5">
        <f>Hypothèses!$B$9</f>
        <v>0</v>
      </c>
      <c r="R7" s="5">
        <f>Hypothèses!$B$9</f>
        <v>0</v>
      </c>
      <c r="S7" s="5">
        <f>Hypothèses!$B$9</f>
        <v>0</v>
      </c>
      <c r="T7" s="5">
        <f>Hypothèses!$B$9</f>
        <v>0</v>
      </c>
      <c r="U7" s="5">
        <f>Hypothèses!$B$9</f>
        <v>0</v>
      </c>
      <c r="V7" s="5">
        <f>Hypothèses!$B$9</f>
        <v>0</v>
      </c>
      <c r="W7" s="5">
        <f>Hypothèses!$B$9</f>
        <v>0</v>
      </c>
      <c r="X7" s="5">
        <f>Hypothèses!$B$9</f>
        <v>0</v>
      </c>
      <c r="Y7" s="5">
        <f>Hypothèses!$B$9</f>
        <v>0</v>
      </c>
      <c r="Z7" s="5">
        <f>Hypothèses!$B$9</f>
        <v>0</v>
      </c>
      <c r="AA7" s="5">
        <f>Hypothèses!$B$9</f>
        <v>0</v>
      </c>
      <c r="AB7" s="5">
        <f>Hypothèses!$B$9</f>
        <v>0</v>
      </c>
      <c r="AC7" s="5">
        <f>Hypothèses!$B$9</f>
        <v>0</v>
      </c>
      <c r="AD7" s="5">
        <f>Hypothèses!$B$9</f>
        <v>0</v>
      </c>
      <c r="AE7" s="5">
        <f>Hypothèses!$B$9</f>
        <v>0</v>
      </c>
      <c r="AF7" s="5">
        <f>Hypothèses!$B$9</f>
        <v>0</v>
      </c>
      <c r="AG7" s="5">
        <f>Hypothèses!$B$9</f>
        <v>0</v>
      </c>
      <c r="AH7" s="5">
        <f>Hypothèses!$B$9</f>
        <v>0</v>
      </c>
      <c r="AI7" s="5">
        <f>Hypothèses!$B$9</f>
        <v>0</v>
      </c>
      <c r="AJ7" s="5">
        <f>Hypothèses!$B$9</f>
        <v>0</v>
      </c>
      <c r="AK7" s="5">
        <f>Hypothèses!$B$9</f>
        <v>0</v>
      </c>
    </row>
    <row r="8" spans="1:37">
      <c r="A8" s="3" t="s">
        <v>53</v>
      </c>
      <c r="B8" s="5">
        <f>Hypothèses!$B$10</f>
        <v>0</v>
      </c>
      <c r="C8" s="5">
        <f>Hypothèses!$B$10</f>
        <v>0</v>
      </c>
      <c r="D8" s="5">
        <f>Hypothèses!$B$10</f>
        <v>0</v>
      </c>
      <c r="E8" s="5">
        <f>Hypothèses!$B$10</f>
        <v>0</v>
      </c>
      <c r="F8" s="5">
        <f>Hypothèses!$B$10</f>
        <v>0</v>
      </c>
      <c r="G8" s="5">
        <f>Hypothèses!$B$10</f>
        <v>0</v>
      </c>
      <c r="H8" s="5">
        <f>Hypothèses!$B$10</f>
        <v>0</v>
      </c>
      <c r="I8" s="5">
        <f>Hypothèses!$B$10</f>
        <v>0</v>
      </c>
      <c r="J8" s="5">
        <f>Hypothèses!$B$10</f>
        <v>0</v>
      </c>
      <c r="K8" s="5">
        <f>Hypothèses!$B$10</f>
        <v>0</v>
      </c>
      <c r="L8" s="5">
        <f>Hypothèses!$B$10</f>
        <v>0</v>
      </c>
      <c r="M8" s="5">
        <f>Hypothèses!$B$10</f>
        <v>0</v>
      </c>
      <c r="N8" s="5">
        <f>Hypothèses!$B$10</f>
        <v>0</v>
      </c>
      <c r="O8" s="5">
        <f>Hypothèses!$B$10</f>
        <v>0</v>
      </c>
      <c r="P8" s="5">
        <f>Hypothèses!$B$10</f>
        <v>0</v>
      </c>
      <c r="Q8" s="5">
        <f>Hypothèses!$B$10</f>
        <v>0</v>
      </c>
      <c r="R8" s="5">
        <f>Hypothèses!$B$10</f>
        <v>0</v>
      </c>
      <c r="S8" s="5">
        <f>Hypothèses!$B$10</f>
        <v>0</v>
      </c>
      <c r="T8" s="5">
        <f>Hypothèses!$B$10</f>
        <v>0</v>
      </c>
      <c r="U8" s="5">
        <f>Hypothèses!$B$10</f>
        <v>0</v>
      </c>
      <c r="V8" s="5">
        <f>Hypothèses!$B$10</f>
        <v>0</v>
      </c>
      <c r="W8" s="5">
        <f>Hypothèses!$B$10</f>
        <v>0</v>
      </c>
      <c r="X8" s="5">
        <f>Hypothèses!$B$10</f>
        <v>0</v>
      </c>
      <c r="Y8" s="5">
        <f>Hypothèses!$B$10</f>
        <v>0</v>
      </c>
      <c r="Z8" s="5">
        <f>Hypothèses!$B$10</f>
        <v>0</v>
      </c>
      <c r="AA8" s="5">
        <f>Hypothèses!$B$10</f>
        <v>0</v>
      </c>
      <c r="AB8" s="5">
        <f>Hypothèses!$B$10</f>
        <v>0</v>
      </c>
      <c r="AC8" s="5">
        <f>Hypothèses!$B$10</f>
        <v>0</v>
      </c>
      <c r="AD8" s="5">
        <f>Hypothèses!$B$10</f>
        <v>0</v>
      </c>
      <c r="AE8" s="5">
        <f>Hypothèses!$B$10</f>
        <v>0</v>
      </c>
      <c r="AF8" s="5">
        <f>Hypothèses!$B$10</f>
        <v>0</v>
      </c>
      <c r="AG8" s="5">
        <f>Hypothèses!$B$10</f>
        <v>0</v>
      </c>
      <c r="AH8" s="5">
        <f>Hypothèses!$B$10</f>
        <v>0</v>
      </c>
      <c r="AI8" s="5">
        <f>Hypothèses!$B$10</f>
        <v>0</v>
      </c>
      <c r="AJ8" s="5">
        <f>Hypothèses!$B$10</f>
        <v>0</v>
      </c>
      <c r="AK8" s="5">
        <f>Hypothèses!$B$10</f>
        <v>0</v>
      </c>
    </row>
    <row r="9" spans="1:37">
      <c r="A9" s="3" t="s">
        <v>54</v>
      </c>
      <c r="B9" s="5">
        <f>B5-(B6+B7+B8)</f>
        <v>0</v>
      </c>
      <c r="C9" s="5">
        <f>C5-(C6+C7+C8)</f>
        <v>0</v>
      </c>
      <c r="D9" s="5">
        <f>D5-(D6+D7+D8)</f>
        <v>0</v>
      </c>
      <c r="E9" s="5">
        <f>E5-(E6+E7+E8)</f>
        <v>0</v>
      </c>
      <c r="F9" s="5">
        <f>F5-(F6+F7+F8)</f>
        <v>0</v>
      </c>
      <c r="G9" s="5">
        <f>G5-(G6+G7+G8)</f>
        <v>0</v>
      </c>
      <c r="H9" s="5">
        <f>H5-(H6+H7+H8)</f>
        <v>0</v>
      </c>
      <c r="I9" s="5">
        <f>I5-(I6+I7+I8)</f>
        <v>0</v>
      </c>
      <c r="J9" s="5">
        <f>J5-(J6+J7+J8)</f>
        <v>0</v>
      </c>
      <c r="K9" s="5">
        <f>K5-(K6+K7+K8)</f>
        <v>0</v>
      </c>
      <c r="L9" s="5">
        <f>L5-(L6+L7+L8)</f>
        <v>0</v>
      </c>
      <c r="M9" s="5">
        <f>M5-(M6+M7+M8)</f>
        <v>0</v>
      </c>
      <c r="N9" s="5">
        <f>N5-(N6+N7+N8)</f>
        <v>0</v>
      </c>
      <c r="O9" s="5">
        <f>O5-(O6+O7+O8)</f>
        <v>0</v>
      </c>
      <c r="P9" s="5">
        <f>P5-(P6+P7+P8)</f>
        <v>0</v>
      </c>
      <c r="Q9" s="5">
        <f>Q5-(Q6+Q7+Q8)</f>
        <v>0</v>
      </c>
      <c r="R9" s="5">
        <f>R5-(R6+R7+R8)</f>
        <v>0</v>
      </c>
      <c r="S9" s="5">
        <f>S5-(S6+S7+S8)</f>
        <v>0</v>
      </c>
      <c r="T9" s="5">
        <f>T5-(T6+T7+T8)</f>
        <v>0</v>
      </c>
      <c r="U9" s="5">
        <f>U5-(U6+U7+U8)</f>
        <v>0</v>
      </c>
      <c r="V9" s="5">
        <f>V5-(V6+V7+V8)</f>
        <v>0</v>
      </c>
      <c r="W9" s="5">
        <f>W5-(W6+W7+W8)</f>
        <v>0</v>
      </c>
      <c r="X9" s="5">
        <f>X5-(X6+X7+X8)</f>
        <v>0</v>
      </c>
      <c r="Y9" s="5">
        <f>Y5-(Y6+Y7+Y8)</f>
        <v>0</v>
      </c>
      <c r="Z9" s="5">
        <f>Z5-(Z6+Z7+Z8)</f>
        <v>0</v>
      </c>
      <c r="AA9" s="5">
        <f>AA5-(AA6+AA7+AA8)</f>
        <v>0</v>
      </c>
      <c r="AB9" s="5">
        <f>AB5-(AB6+AB7+AB8)</f>
        <v>0</v>
      </c>
      <c r="AC9" s="5">
        <f>AC5-(AC6+AC7+AC8)</f>
        <v>0</v>
      </c>
      <c r="AD9" s="5">
        <f>AD5-(AD6+AD7+AD8)</f>
        <v>0</v>
      </c>
      <c r="AE9" s="5">
        <f>AE5-(AE6+AE7+AE8)</f>
        <v>0</v>
      </c>
      <c r="AF9" s="5">
        <f>AF5-(AF6+AF7+AF8)</f>
        <v>0</v>
      </c>
      <c r="AG9" s="5">
        <f>AG5-(AG6+AG7+AG8)</f>
        <v>0</v>
      </c>
      <c r="AH9" s="5">
        <f>AH5-(AH6+AH7+AH8)</f>
        <v>0</v>
      </c>
      <c r="AI9" s="5">
        <f>AI5-(AI6+AI7+AI8)</f>
        <v>0</v>
      </c>
      <c r="AJ9" s="5">
        <f>AJ5-(AJ6+AJ7+AJ8)</f>
        <v>0</v>
      </c>
      <c r="AK9" s="5">
        <f>AK5-(AK6+AK7+AK8)</f>
        <v>0</v>
      </c>
    </row>
    <row r="10" spans="1:37">
      <c r="A10" s="3" t="s">
        <v>55</v>
      </c>
      <c r="B10" s="5">
        <f>Hypothèses!$B$14</f>
        <v>0</v>
      </c>
      <c r="C10" s="5">
        <f>Hypothèses!$B$14</f>
        <v>0</v>
      </c>
      <c r="D10" s="5">
        <f>Hypothèses!$B$14</f>
        <v>0</v>
      </c>
      <c r="E10" s="5">
        <f>Hypothèses!$B$14</f>
        <v>0</v>
      </c>
      <c r="F10" s="5">
        <f>Hypothèses!$B$14</f>
        <v>0</v>
      </c>
      <c r="G10" s="5">
        <f>Hypothèses!$B$14</f>
        <v>0</v>
      </c>
      <c r="H10" s="5">
        <f>Hypothèses!$B$14</f>
        <v>0</v>
      </c>
      <c r="I10" s="5">
        <f>Hypothèses!$B$14</f>
        <v>0</v>
      </c>
      <c r="J10" s="5">
        <f>Hypothèses!$B$14</f>
        <v>0</v>
      </c>
      <c r="K10" s="5">
        <f>Hypothèses!$B$14</f>
        <v>0</v>
      </c>
      <c r="L10" s="5">
        <f>Hypothèses!$B$14</f>
        <v>0</v>
      </c>
      <c r="M10" s="5">
        <f>Hypothèses!$B$14</f>
        <v>0</v>
      </c>
      <c r="N10" s="5">
        <f>Hypothèses!$B$14</f>
        <v>0</v>
      </c>
      <c r="O10" s="5">
        <f>Hypothèses!$B$14</f>
        <v>0</v>
      </c>
      <c r="P10" s="5">
        <f>Hypothèses!$B$14</f>
        <v>0</v>
      </c>
      <c r="Q10" s="5">
        <f>Hypothèses!$B$14</f>
        <v>0</v>
      </c>
      <c r="R10" s="5">
        <f>Hypothèses!$B$14</f>
        <v>0</v>
      </c>
      <c r="S10" s="5">
        <f>Hypothèses!$B$14</f>
        <v>0</v>
      </c>
      <c r="T10" s="5">
        <f>Hypothèses!$B$14</f>
        <v>0</v>
      </c>
      <c r="U10" s="5">
        <f>Hypothèses!$B$14</f>
        <v>0</v>
      </c>
      <c r="V10" s="5">
        <f>Hypothèses!$B$14</f>
        <v>0</v>
      </c>
      <c r="W10" s="5">
        <f>Hypothèses!$B$14</f>
        <v>0</v>
      </c>
      <c r="X10" s="5">
        <f>Hypothèses!$B$14</f>
        <v>0</v>
      </c>
      <c r="Y10" s="5">
        <f>Hypothèses!$B$14</f>
        <v>0</v>
      </c>
      <c r="Z10" s="5">
        <f>Hypothèses!$B$14</f>
        <v>0</v>
      </c>
      <c r="AA10" s="5">
        <f>Hypothèses!$B$14</f>
        <v>0</v>
      </c>
      <c r="AB10" s="5">
        <f>Hypothèses!$B$14</f>
        <v>0</v>
      </c>
      <c r="AC10" s="5">
        <f>Hypothèses!$B$14</f>
        <v>0</v>
      </c>
      <c r="AD10" s="5">
        <f>Hypothèses!$B$14</f>
        <v>0</v>
      </c>
      <c r="AE10" s="5">
        <f>Hypothèses!$B$14</f>
        <v>0</v>
      </c>
      <c r="AF10" s="5">
        <f>Hypothèses!$B$14</f>
        <v>0</v>
      </c>
      <c r="AG10" s="5">
        <f>Hypothèses!$B$14</f>
        <v>0</v>
      </c>
      <c r="AH10" s="5">
        <f>Hypothèses!$B$14</f>
        <v>0</v>
      </c>
      <c r="AI10" s="5">
        <f>Hypothèses!$B$14</f>
        <v>0</v>
      </c>
      <c r="AJ10" s="5">
        <f>Hypothèses!$B$14</f>
        <v>0</v>
      </c>
      <c r="AK10" s="5">
        <f>Hypothèses!$B$14</f>
        <v>0</v>
      </c>
    </row>
    <row r="11" spans="1:37">
      <c r="A11" s="3" t="s">
        <v>56</v>
      </c>
      <c r="B11" s="5">
        <f>B9-B10</f>
        <v>0</v>
      </c>
      <c r="C11" s="5">
        <f>C9-C10</f>
        <v>0</v>
      </c>
      <c r="D11" s="5">
        <f>D9-D10</f>
        <v>0</v>
      </c>
      <c r="E11" s="5">
        <f>E9-E10</f>
        <v>0</v>
      </c>
      <c r="F11" s="5">
        <f>F9-F10</f>
        <v>0</v>
      </c>
      <c r="G11" s="5">
        <f>G9-G10</f>
        <v>0</v>
      </c>
      <c r="H11" s="5">
        <f>H9-H10</f>
        <v>0</v>
      </c>
      <c r="I11" s="5">
        <f>I9-I10</f>
        <v>0</v>
      </c>
      <c r="J11" s="5">
        <f>J9-J10</f>
        <v>0</v>
      </c>
      <c r="K11" s="5">
        <f>K9-K10</f>
        <v>0</v>
      </c>
      <c r="L11" s="5">
        <f>L9-L10</f>
        <v>0</v>
      </c>
      <c r="M11" s="5">
        <f>M9-M10</f>
        <v>0</v>
      </c>
      <c r="N11" s="5">
        <f>N9-N10</f>
        <v>0</v>
      </c>
      <c r="O11" s="5">
        <f>O9-O10</f>
        <v>0</v>
      </c>
      <c r="P11" s="5">
        <f>P9-P10</f>
        <v>0</v>
      </c>
      <c r="Q11" s="5">
        <f>Q9-Q10</f>
        <v>0</v>
      </c>
      <c r="R11" s="5">
        <f>R9-R10</f>
        <v>0</v>
      </c>
      <c r="S11" s="5">
        <f>S9-S10</f>
        <v>0</v>
      </c>
      <c r="T11" s="5">
        <f>T9-T10</f>
        <v>0</v>
      </c>
      <c r="U11" s="5">
        <f>U9-U10</f>
        <v>0</v>
      </c>
      <c r="V11" s="5">
        <f>V9-V10</f>
        <v>0</v>
      </c>
      <c r="W11" s="5">
        <f>W9-W10</f>
        <v>0</v>
      </c>
      <c r="X11" s="5">
        <f>X9-X10</f>
        <v>0</v>
      </c>
      <c r="Y11" s="5">
        <f>Y9-Y10</f>
        <v>0</v>
      </c>
      <c r="Z11" s="5">
        <f>Z9-Z10</f>
        <v>0</v>
      </c>
      <c r="AA11" s="5">
        <f>AA9-AA10</f>
        <v>0</v>
      </c>
      <c r="AB11" s="5">
        <f>AB9-AB10</f>
        <v>0</v>
      </c>
      <c r="AC11" s="5">
        <f>AC9-AC10</f>
        <v>0</v>
      </c>
      <c r="AD11" s="5">
        <f>AD9-AD10</f>
        <v>0</v>
      </c>
      <c r="AE11" s="5">
        <f>AE9-AE10</f>
        <v>0</v>
      </c>
      <c r="AF11" s="5">
        <f>AF9-AF10</f>
        <v>0</v>
      </c>
      <c r="AG11" s="5">
        <f>AG9-AG10</f>
        <v>0</v>
      </c>
      <c r="AH11" s="5">
        <f>AH9-AH10</f>
        <v>0</v>
      </c>
      <c r="AI11" s="5">
        <f>AI9-AI10</f>
        <v>0</v>
      </c>
      <c r="AJ11" s="5">
        <f>AJ9-AJ10</f>
        <v>0</v>
      </c>
      <c r="AK11" s="5">
        <f>AK9-AK10</f>
        <v>0</v>
      </c>
    </row>
    <row r="12" spans="1:37">
      <c r="A12" s="3" t="s">
        <v>57</v>
      </c>
      <c r="B12" s="5">
        <f>MAX(B11,0)*Hypothèses!$B$12</f>
        <v>0</v>
      </c>
      <c r="C12" s="5">
        <f>MAX(C11,0)*Hypothèses!$B$12</f>
        <v>0</v>
      </c>
      <c r="D12" s="5">
        <f>MAX(D11,0)*Hypothèses!$B$12</f>
        <v>0</v>
      </c>
      <c r="E12" s="5">
        <f>MAX(E11,0)*Hypothèses!$B$12</f>
        <v>0</v>
      </c>
      <c r="F12" s="5">
        <f>MAX(F11,0)*Hypothèses!$B$12</f>
        <v>0</v>
      </c>
      <c r="G12" s="5">
        <f>MAX(G11,0)*Hypothèses!$B$12</f>
        <v>0</v>
      </c>
      <c r="H12" s="5">
        <f>MAX(H11,0)*Hypothèses!$B$12</f>
        <v>0</v>
      </c>
      <c r="I12" s="5">
        <f>MAX(I11,0)*Hypothèses!$B$12</f>
        <v>0</v>
      </c>
      <c r="J12" s="5">
        <f>MAX(J11,0)*Hypothèses!$B$12</f>
        <v>0</v>
      </c>
      <c r="K12" s="5">
        <f>MAX(K11,0)*Hypothèses!$B$12</f>
        <v>0</v>
      </c>
      <c r="L12" s="5">
        <f>MAX(L11,0)*Hypothèses!$B$12</f>
        <v>0</v>
      </c>
      <c r="M12" s="5">
        <f>MAX(M11,0)*Hypothèses!$B$12</f>
        <v>0</v>
      </c>
      <c r="N12" s="5">
        <f>MAX(N11,0)*Hypothèses!$B$12</f>
        <v>0</v>
      </c>
      <c r="O12" s="5">
        <f>MAX(O11,0)*Hypothèses!$B$12</f>
        <v>0</v>
      </c>
      <c r="P12" s="5">
        <f>MAX(P11,0)*Hypothèses!$B$12</f>
        <v>0</v>
      </c>
      <c r="Q12" s="5">
        <f>MAX(Q11,0)*Hypothèses!$B$12</f>
        <v>0</v>
      </c>
      <c r="R12" s="5">
        <f>MAX(R11,0)*Hypothèses!$B$12</f>
        <v>0</v>
      </c>
      <c r="S12" s="5">
        <f>MAX(S11,0)*Hypothèses!$B$12</f>
        <v>0</v>
      </c>
      <c r="T12" s="5">
        <f>MAX(T11,0)*Hypothèses!$B$12</f>
        <v>0</v>
      </c>
      <c r="U12" s="5">
        <f>MAX(U11,0)*Hypothèses!$B$12</f>
        <v>0</v>
      </c>
      <c r="V12" s="5">
        <f>MAX(V11,0)*Hypothèses!$B$12</f>
        <v>0</v>
      </c>
      <c r="W12" s="5">
        <f>MAX(W11,0)*Hypothèses!$B$12</f>
        <v>0</v>
      </c>
      <c r="X12" s="5">
        <f>MAX(X11,0)*Hypothèses!$B$12</f>
        <v>0</v>
      </c>
      <c r="Y12" s="5">
        <f>MAX(Y11,0)*Hypothèses!$B$12</f>
        <v>0</v>
      </c>
      <c r="Z12" s="5">
        <f>MAX(Z11,0)*Hypothèses!$B$12</f>
        <v>0</v>
      </c>
      <c r="AA12" s="5">
        <f>MAX(AA11,0)*Hypothèses!$B$12</f>
        <v>0</v>
      </c>
      <c r="AB12" s="5">
        <f>MAX(AB11,0)*Hypothèses!$B$12</f>
        <v>0</v>
      </c>
      <c r="AC12" s="5">
        <f>MAX(AC11,0)*Hypothèses!$B$12</f>
        <v>0</v>
      </c>
      <c r="AD12" s="5">
        <f>MAX(AD11,0)*Hypothèses!$B$12</f>
        <v>0</v>
      </c>
      <c r="AE12" s="5">
        <f>MAX(AE11,0)*Hypothèses!$B$12</f>
        <v>0</v>
      </c>
      <c r="AF12" s="5">
        <f>MAX(AF11,0)*Hypothèses!$B$12</f>
        <v>0</v>
      </c>
      <c r="AG12" s="5">
        <f>MAX(AG11,0)*Hypothèses!$B$12</f>
        <v>0</v>
      </c>
      <c r="AH12" s="5">
        <f>MAX(AH11,0)*Hypothèses!$B$12</f>
        <v>0</v>
      </c>
      <c r="AI12" s="5">
        <f>MAX(AI11,0)*Hypothèses!$B$12</f>
        <v>0</v>
      </c>
      <c r="AJ12" s="5">
        <f>MAX(AJ11,0)*Hypothèses!$B$12</f>
        <v>0</v>
      </c>
      <c r="AK12" s="5">
        <f>MAX(AK11,0)*Hypothèses!$B$12</f>
        <v>0</v>
      </c>
    </row>
    <row r="13" spans="1:37">
      <c r="A13" s="3" t="s">
        <v>58</v>
      </c>
      <c r="B13" s="5">
        <f>B11-B12</f>
        <v>0</v>
      </c>
      <c r="C13" s="5">
        <f>C11-C12</f>
        <v>0</v>
      </c>
      <c r="D13" s="5">
        <f>D11-D12</f>
        <v>0</v>
      </c>
      <c r="E13" s="5">
        <f>E11-E12</f>
        <v>0</v>
      </c>
      <c r="F13" s="5">
        <f>F11-F12</f>
        <v>0</v>
      </c>
      <c r="G13" s="5">
        <f>G11-G12</f>
        <v>0</v>
      </c>
      <c r="H13" s="5">
        <f>H11-H12</f>
        <v>0</v>
      </c>
      <c r="I13" s="5">
        <f>I11-I12</f>
        <v>0</v>
      </c>
      <c r="J13" s="5">
        <f>J11-J12</f>
        <v>0</v>
      </c>
      <c r="K13" s="5">
        <f>K11-K12</f>
        <v>0</v>
      </c>
      <c r="L13" s="5">
        <f>L11-L12</f>
        <v>0</v>
      </c>
      <c r="M13" s="5">
        <f>M11-M12</f>
        <v>0</v>
      </c>
      <c r="N13" s="5">
        <f>N11-N12</f>
        <v>0</v>
      </c>
      <c r="O13" s="5">
        <f>O11-O12</f>
        <v>0</v>
      </c>
      <c r="P13" s="5">
        <f>P11-P12</f>
        <v>0</v>
      </c>
      <c r="Q13" s="5">
        <f>Q11-Q12</f>
        <v>0</v>
      </c>
      <c r="R13" s="5">
        <f>R11-R12</f>
        <v>0</v>
      </c>
      <c r="S13" s="5">
        <f>S11-S12</f>
        <v>0</v>
      </c>
      <c r="T13" s="5">
        <f>T11-T12</f>
        <v>0</v>
      </c>
      <c r="U13" s="5">
        <f>U11-U12</f>
        <v>0</v>
      </c>
      <c r="V13" s="5">
        <f>V11-V12</f>
        <v>0</v>
      </c>
      <c r="W13" s="5">
        <f>W11-W12</f>
        <v>0</v>
      </c>
      <c r="X13" s="5">
        <f>X11-X12</f>
        <v>0</v>
      </c>
      <c r="Y13" s="5">
        <f>Y11-Y12</f>
        <v>0</v>
      </c>
      <c r="Z13" s="5">
        <f>Z11-Z12</f>
        <v>0</v>
      </c>
      <c r="AA13" s="5">
        <f>AA11-AA12</f>
        <v>0</v>
      </c>
      <c r="AB13" s="5">
        <f>AB11-AB12</f>
        <v>0</v>
      </c>
      <c r="AC13" s="5">
        <f>AC11-AC12</f>
        <v>0</v>
      </c>
      <c r="AD13" s="5">
        <f>AD11-AD12</f>
        <v>0</v>
      </c>
      <c r="AE13" s="5">
        <f>AE11-AE12</f>
        <v>0</v>
      </c>
      <c r="AF13" s="5">
        <f>AF11-AF12</f>
        <v>0</v>
      </c>
      <c r="AG13" s="5">
        <f>AG11-AG12</f>
        <v>0</v>
      </c>
      <c r="AH13" s="5">
        <f>AH11-AH12</f>
        <v>0</v>
      </c>
      <c r="AI13" s="5">
        <f>AI11-AI12</f>
        <v>0</v>
      </c>
      <c r="AJ13" s="5">
        <f>AJ11-AJ12</f>
        <v>0</v>
      </c>
      <c r="AK13" s="5">
        <f>AK11-AK12</f>
        <v>0</v>
      </c>
    </row>
  </sheetData>
  <conditionalFormatting sqref="B13:AL13">
    <cfRule type="dataBar" priority="2">
      <dataBar>
        <cfvo type="min" val="0"/>
        <cfvo type="max" val="0"/>
        <color rgb="FF638EC6"/>
      </dataBar>
    </cfRule>
  </conditionalFormatting>
  <conditionalFormatting sqref="B9:AL9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K7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/>
  <cols>
    <col min="1" max="1" width="34.7109375" customWidth="1"/>
    <col min="2" max="38" width="13.7109375" customWidth="1"/>
  </cols>
  <sheetData>
    <row r="1" spans="1:37">
      <c r="A1" s="1" t="s">
        <v>59</v>
      </c>
    </row>
    <row r="2" spans="1:37">
      <c r="A2" s="3" t="s">
        <v>60</v>
      </c>
      <c r="B2" s="10">
        <f>EDATE(Hypothèses!$B$3,0)</f>
        <v>0</v>
      </c>
      <c r="C2" s="10">
        <f>EDATE(Hypothèses!$B$3,1)</f>
        <v>0</v>
      </c>
      <c r="D2" s="10">
        <f>EDATE(Hypothèses!$B$3,2)</f>
        <v>0</v>
      </c>
      <c r="E2" s="10">
        <f>EDATE(Hypothèses!$B$3,3)</f>
        <v>0</v>
      </c>
      <c r="F2" s="10">
        <f>EDATE(Hypothèses!$B$3,4)</f>
        <v>0</v>
      </c>
      <c r="G2" s="10">
        <f>EDATE(Hypothèses!$B$3,5)</f>
        <v>0</v>
      </c>
      <c r="H2" s="10">
        <f>EDATE(Hypothèses!$B$3,6)</f>
        <v>0</v>
      </c>
      <c r="I2" s="10">
        <f>EDATE(Hypothèses!$B$3,7)</f>
        <v>0</v>
      </c>
      <c r="J2" s="10">
        <f>EDATE(Hypothèses!$B$3,8)</f>
        <v>0</v>
      </c>
      <c r="K2" s="10">
        <f>EDATE(Hypothèses!$B$3,9)</f>
        <v>0</v>
      </c>
      <c r="L2" s="10">
        <f>EDATE(Hypothèses!$B$3,10)</f>
        <v>0</v>
      </c>
      <c r="M2" s="10">
        <f>EDATE(Hypothèses!$B$3,11)</f>
        <v>0</v>
      </c>
      <c r="N2" s="10">
        <f>EDATE(Hypothèses!$B$3,12)</f>
        <v>0</v>
      </c>
      <c r="O2" s="10">
        <f>EDATE(Hypothèses!$B$3,13)</f>
        <v>0</v>
      </c>
      <c r="P2" s="10">
        <f>EDATE(Hypothèses!$B$3,14)</f>
        <v>0</v>
      </c>
      <c r="Q2" s="10">
        <f>EDATE(Hypothèses!$B$3,15)</f>
        <v>0</v>
      </c>
      <c r="R2" s="10">
        <f>EDATE(Hypothèses!$B$3,16)</f>
        <v>0</v>
      </c>
      <c r="S2" s="10">
        <f>EDATE(Hypothèses!$B$3,17)</f>
        <v>0</v>
      </c>
      <c r="T2" s="10">
        <f>EDATE(Hypothèses!$B$3,18)</f>
        <v>0</v>
      </c>
      <c r="U2" s="10">
        <f>EDATE(Hypothèses!$B$3,19)</f>
        <v>0</v>
      </c>
      <c r="V2" s="10">
        <f>EDATE(Hypothèses!$B$3,20)</f>
        <v>0</v>
      </c>
      <c r="W2" s="10">
        <f>EDATE(Hypothèses!$B$3,21)</f>
        <v>0</v>
      </c>
      <c r="X2" s="10">
        <f>EDATE(Hypothèses!$B$3,22)</f>
        <v>0</v>
      </c>
      <c r="Y2" s="10">
        <f>EDATE(Hypothèses!$B$3,23)</f>
        <v>0</v>
      </c>
      <c r="Z2" s="10">
        <f>EDATE(Hypothèses!$B$3,24)</f>
        <v>0</v>
      </c>
      <c r="AA2" s="10">
        <f>EDATE(Hypothèses!$B$3,25)</f>
        <v>0</v>
      </c>
      <c r="AB2" s="10">
        <f>EDATE(Hypothèses!$B$3,26)</f>
        <v>0</v>
      </c>
      <c r="AC2" s="10">
        <f>EDATE(Hypothèses!$B$3,27)</f>
        <v>0</v>
      </c>
      <c r="AD2" s="10">
        <f>EDATE(Hypothèses!$B$3,28)</f>
        <v>0</v>
      </c>
      <c r="AE2" s="10">
        <f>EDATE(Hypothèses!$B$3,29)</f>
        <v>0</v>
      </c>
      <c r="AF2" s="10">
        <f>EDATE(Hypothèses!$B$3,30)</f>
        <v>0</v>
      </c>
      <c r="AG2" s="10">
        <f>EDATE(Hypothèses!$B$3,31)</f>
        <v>0</v>
      </c>
      <c r="AH2" s="10">
        <f>EDATE(Hypothèses!$B$3,32)</f>
        <v>0</v>
      </c>
      <c r="AI2" s="10">
        <f>EDATE(Hypothèses!$B$3,33)</f>
        <v>0</v>
      </c>
      <c r="AJ2" s="10">
        <f>EDATE(Hypothèses!$B$3,34)</f>
        <v>0</v>
      </c>
      <c r="AK2" s="10">
        <f>EDATE(Hypothèses!$B$3,35)</f>
        <v>0</v>
      </c>
    </row>
    <row r="3" spans="1:37">
      <c r="A3" s="3" t="s">
        <v>61</v>
      </c>
      <c r="B3" s="5">
        <f>P&amp;L_Mensuel!B3*Hypothèses!$B$11/30</f>
        <v>0</v>
      </c>
      <c r="C3" s="5">
        <f>P&amp;L_Mensuel!C3*Hypothèses!$B$11/30</f>
        <v>0</v>
      </c>
      <c r="D3" s="5">
        <f>P&amp;L_Mensuel!D3*Hypothèses!$B$11/30</f>
        <v>0</v>
      </c>
      <c r="E3" s="5">
        <f>P&amp;L_Mensuel!E3*Hypothèses!$B$11/30</f>
        <v>0</v>
      </c>
      <c r="F3" s="5">
        <f>P&amp;L_Mensuel!F3*Hypothèses!$B$11/30</f>
        <v>0</v>
      </c>
      <c r="G3" s="5">
        <f>P&amp;L_Mensuel!G3*Hypothèses!$B$11/30</f>
        <v>0</v>
      </c>
      <c r="H3" s="5">
        <f>P&amp;L_Mensuel!H3*Hypothèses!$B$11/30</f>
        <v>0</v>
      </c>
      <c r="I3" s="5">
        <f>P&amp;L_Mensuel!I3*Hypothèses!$B$11/30</f>
        <v>0</v>
      </c>
      <c r="J3" s="5">
        <f>P&amp;L_Mensuel!J3*Hypothèses!$B$11/30</f>
        <v>0</v>
      </c>
      <c r="K3" s="5">
        <f>P&amp;L_Mensuel!K3*Hypothèses!$B$11/30</f>
        <v>0</v>
      </c>
      <c r="L3" s="5">
        <f>P&amp;L_Mensuel!L3*Hypothèses!$B$11/30</f>
        <v>0</v>
      </c>
      <c r="M3" s="5">
        <f>P&amp;L_Mensuel!M3*Hypothèses!$B$11/30</f>
        <v>0</v>
      </c>
      <c r="N3" s="5">
        <f>P&amp;L_Mensuel!N3*Hypothèses!$B$11/30</f>
        <v>0</v>
      </c>
      <c r="O3" s="5">
        <f>P&amp;L_Mensuel!O3*Hypothèses!$B$11/30</f>
        <v>0</v>
      </c>
      <c r="P3" s="5">
        <f>P&amp;L_Mensuel!P3*Hypothèses!$B$11/30</f>
        <v>0</v>
      </c>
      <c r="Q3" s="5">
        <f>P&amp;L_Mensuel!Q3*Hypothèses!$B$11/30</f>
        <v>0</v>
      </c>
      <c r="R3" s="5">
        <f>P&amp;L_Mensuel!R3*Hypothèses!$B$11/30</f>
        <v>0</v>
      </c>
      <c r="S3" s="5">
        <f>P&amp;L_Mensuel!S3*Hypothèses!$B$11/30</f>
        <v>0</v>
      </c>
      <c r="T3" s="5">
        <f>P&amp;L_Mensuel!T3*Hypothèses!$B$11/30</f>
        <v>0</v>
      </c>
      <c r="U3" s="5">
        <f>P&amp;L_Mensuel!U3*Hypothèses!$B$11/30</f>
        <v>0</v>
      </c>
      <c r="V3" s="5">
        <f>P&amp;L_Mensuel!V3*Hypothèses!$B$11/30</f>
        <v>0</v>
      </c>
      <c r="W3" s="5">
        <f>P&amp;L_Mensuel!W3*Hypothèses!$B$11/30</f>
        <v>0</v>
      </c>
      <c r="X3" s="5">
        <f>P&amp;L_Mensuel!X3*Hypothèses!$B$11/30</f>
        <v>0</v>
      </c>
      <c r="Y3" s="5">
        <f>P&amp;L_Mensuel!Y3*Hypothèses!$B$11/30</f>
        <v>0</v>
      </c>
      <c r="Z3" s="5">
        <f>P&amp;L_Mensuel!Z3*Hypothèses!$B$11/30</f>
        <v>0</v>
      </c>
      <c r="AA3" s="5">
        <f>P&amp;L_Mensuel!AA3*Hypothèses!$B$11/30</f>
        <v>0</v>
      </c>
      <c r="AB3" s="5">
        <f>P&amp;L_Mensuel!AB3*Hypothèses!$B$11/30</f>
        <v>0</v>
      </c>
      <c r="AC3" s="5">
        <f>P&amp;L_Mensuel!AC3*Hypothèses!$B$11/30</f>
        <v>0</v>
      </c>
      <c r="AD3" s="5">
        <f>P&amp;L_Mensuel!AD3*Hypothèses!$B$11/30</f>
        <v>0</v>
      </c>
      <c r="AE3" s="5">
        <f>P&amp;L_Mensuel!AE3*Hypothèses!$B$11/30</f>
        <v>0</v>
      </c>
      <c r="AF3" s="5">
        <f>P&amp;L_Mensuel!AF3*Hypothèses!$B$11/30</f>
        <v>0</v>
      </c>
      <c r="AG3" s="5">
        <f>P&amp;L_Mensuel!AG3*Hypothèses!$B$11/30</f>
        <v>0</v>
      </c>
      <c r="AH3" s="5">
        <f>P&amp;L_Mensuel!AH3*Hypothèses!$B$11/30</f>
        <v>0</v>
      </c>
      <c r="AI3" s="5">
        <f>P&amp;L_Mensuel!AI3*Hypothèses!$B$11/30</f>
        <v>0</v>
      </c>
      <c r="AJ3" s="5">
        <f>P&amp;L_Mensuel!AJ3*Hypothèses!$B$11/30</f>
        <v>0</v>
      </c>
      <c r="AK3" s="5">
        <f>P&amp;L_Mensuel!AK3*Hypothèses!$B$11/30</f>
        <v>0</v>
      </c>
    </row>
    <row r="4" spans="1:37">
      <c r="A4" s="3" t="s">
        <v>62</v>
      </c>
      <c r="B4" s="5">
        <f>P&amp;L_Mensuel!B4*Hypothèses!$B$13/30</f>
        <v>0</v>
      </c>
      <c r="C4" s="5">
        <f>P&amp;L_Mensuel!C4*Hypothèses!$B$13/30</f>
        <v>0</v>
      </c>
      <c r="D4" s="5">
        <f>P&amp;L_Mensuel!D4*Hypothèses!$B$13/30</f>
        <v>0</v>
      </c>
      <c r="E4" s="5">
        <f>P&amp;L_Mensuel!E4*Hypothèses!$B$13/30</f>
        <v>0</v>
      </c>
      <c r="F4" s="5">
        <f>P&amp;L_Mensuel!F4*Hypothèses!$B$13/30</f>
        <v>0</v>
      </c>
      <c r="G4" s="5">
        <f>P&amp;L_Mensuel!G4*Hypothèses!$B$13/30</f>
        <v>0</v>
      </c>
      <c r="H4" s="5">
        <f>P&amp;L_Mensuel!H4*Hypothèses!$B$13/30</f>
        <v>0</v>
      </c>
      <c r="I4" s="5">
        <f>P&amp;L_Mensuel!I4*Hypothèses!$B$13/30</f>
        <v>0</v>
      </c>
      <c r="J4" s="5">
        <f>P&amp;L_Mensuel!J4*Hypothèses!$B$13/30</f>
        <v>0</v>
      </c>
      <c r="K4" s="5">
        <f>P&amp;L_Mensuel!K4*Hypothèses!$B$13/30</f>
        <v>0</v>
      </c>
      <c r="L4" s="5">
        <f>P&amp;L_Mensuel!L4*Hypothèses!$B$13/30</f>
        <v>0</v>
      </c>
      <c r="M4" s="5">
        <f>P&amp;L_Mensuel!M4*Hypothèses!$B$13/30</f>
        <v>0</v>
      </c>
      <c r="N4" s="5">
        <f>P&amp;L_Mensuel!N4*Hypothèses!$B$13/30</f>
        <v>0</v>
      </c>
      <c r="O4" s="5">
        <f>P&amp;L_Mensuel!O4*Hypothèses!$B$13/30</f>
        <v>0</v>
      </c>
      <c r="P4" s="5">
        <f>P&amp;L_Mensuel!P4*Hypothèses!$B$13/30</f>
        <v>0</v>
      </c>
      <c r="Q4" s="5">
        <f>P&amp;L_Mensuel!Q4*Hypothèses!$B$13/30</f>
        <v>0</v>
      </c>
      <c r="R4" s="5">
        <f>P&amp;L_Mensuel!R4*Hypothèses!$B$13/30</f>
        <v>0</v>
      </c>
      <c r="S4" s="5">
        <f>P&amp;L_Mensuel!S4*Hypothèses!$B$13/30</f>
        <v>0</v>
      </c>
      <c r="T4" s="5">
        <f>P&amp;L_Mensuel!T4*Hypothèses!$B$13/30</f>
        <v>0</v>
      </c>
      <c r="U4" s="5">
        <f>P&amp;L_Mensuel!U4*Hypothèses!$B$13/30</f>
        <v>0</v>
      </c>
      <c r="V4" s="5">
        <f>P&amp;L_Mensuel!V4*Hypothèses!$B$13/30</f>
        <v>0</v>
      </c>
      <c r="W4" s="5">
        <f>P&amp;L_Mensuel!W4*Hypothèses!$B$13/30</f>
        <v>0</v>
      </c>
      <c r="X4" s="5">
        <f>P&amp;L_Mensuel!X4*Hypothèses!$B$13/30</f>
        <v>0</v>
      </c>
      <c r="Y4" s="5">
        <f>P&amp;L_Mensuel!Y4*Hypothèses!$B$13/30</f>
        <v>0</v>
      </c>
      <c r="Z4" s="5">
        <f>P&amp;L_Mensuel!Z4*Hypothèses!$B$13/30</f>
        <v>0</v>
      </c>
      <c r="AA4" s="5">
        <f>P&amp;L_Mensuel!AA4*Hypothèses!$B$13/30</f>
        <v>0</v>
      </c>
      <c r="AB4" s="5">
        <f>P&amp;L_Mensuel!AB4*Hypothèses!$B$13/30</f>
        <v>0</v>
      </c>
      <c r="AC4" s="5">
        <f>P&amp;L_Mensuel!AC4*Hypothèses!$B$13/30</f>
        <v>0</v>
      </c>
      <c r="AD4" s="5">
        <f>P&amp;L_Mensuel!AD4*Hypothèses!$B$13/30</f>
        <v>0</v>
      </c>
      <c r="AE4" s="5">
        <f>P&amp;L_Mensuel!AE4*Hypothèses!$B$13/30</f>
        <v>0</v>
      </c>
      <c r="AF4" s="5">
        <f>P&amp;L_Mensuel!AF4*Hypothèses!$B$13/30</f>
        <v>0</v>
      </c>
      <c r="AG4" s="5">
        <f>P&amp;L_Mensuel!AG4*Hypothèses!$B$13/30</f>
        <v>0</v>
      </c>
      <c r="AH4" s="5">
        <f>P&amp;L_Mensuel!AH4*Hypothèses!$B$13/30</f>
        <v>0</v>
      </c>
      <c r="AI4" s="5">
        <f>P&amp;L_Mensuel!AI4*Hypothèses!$B$13/30</f>
        <v>0</v>
      </c>
      <c r="AJ4" s="5">
        <f>P&amp;L_Mensuel!AJ4*Hypothèses!$B$13/30</f>
        <v>0</v>
      </c>
      <c r="AK4" s="5">
        <f>P&amp;L_Mensuel!AK4*Hypothèses!$B$13/30</f>
        <v>0</v>
      </c>
    </row>
    <row r="5" spans="1:37">
      <c r="A5" s="3" t="s">
        <v>63</v>
      </c>
      <c r="B5" s="5">
        <f>P&amp;L_Mensuel!B4*Hypothèses!$B$12/30</f>
        <v>0</v>
      </c>
      <c r="C5" s="5">
        <f>P&amp;L_Mensuel!C4*Hypothèses!$B$12/30</f>
        <v>0</v>
      </c>
      <c r="D5" s="5">
        <f>P&amp;L_Mensuel!D4*Hypothèses!$B$12/30</f>
        <v>0</v>
      </c>
      <c r="E5" s="5">
        <f>P&amp;L_Mensuel!E4*Hypothèses!$B$12/30</f>
        <v>0</v>
      </c>
      <c r="F5" s="5">
        <f>P&amp;L_Mensuel!F4*Hypothèses!$B$12/30</f>
        <v>0</v>
      </c>
      <c r="G5" s="5">
        <f>P&amp;L_Mensuel!G4*Hypothèses!$B$12/30</f>
        <v>0</v>
      </c>
      <c r="H5" s="5">
        <f>P&amp;L_Mensuel!H4*Hypothèses!$B$12/30</f>
        <v>0</v>
      </c>
      <c r="I5" s="5">
        <f>P&amp;L_Mensuel!I4*Hypothèses!$B$12/30</f>
        <v>0</v>
      </c>
      <c r="J5" s="5">
        <f>P&amp;L_Mensuel!J4*Hypothèses!$B$12/30</f>
        <v>0</v>
      </c>
      <c r="K5" s="5">
        <f>P&amp;L_Mensuel!K4*Hypothèses!$B$12/30</f>
        <v>0</v>
      </c>
      <c r="L5" s="5">
        <f>P&amp;L_Mensuel!L4*Hypothèses!$B$12/30</f>
        <v>0</v>
      </c>
      <c r="M5" s="5">
        <f>P&amp;L_Mensuel!M4*Hypothèses!$B$12/30</f>
        <v>0</v>
      </c>
      <c r="N5" s="5">
        <f>P&amp;L_Mensuel!N4*Hypothèses!$B$12/30</f>
        <v>0</v>
      </c>
      <c r="O5" s="5">
        <f>P&amp;L_Mensuel!O4*Hypothèses!$B$12/30</f>
        <v>0</v>
      </c>
      <c r="P5" s="5">
        <f>P&amp;L_Mensuel!P4*Hypothèses!$B$12/30</f>
        <v>0</v>
      </c>
      <c r="Q5" s="5">
        <f>P&amp;L_Mensuel!Q4*Hypothèses!$B$12/30</f>
        <v>0</v>
      </c>
      <c r="R5" s="5">
        <f>P&amp;L_Mensuel!R4*Hypothèses!$B$12/30</f>
        <v>0</v>
      </c>
      <c r="S5" s="5">
        <f>P&amp;L_Mensuel!S4*Hypothèses!$B$12/30</f>
        <v>0</v>
      </c>
      <c r="T5" s="5">
        <f>P&amp;L_Mensuel!T4*Hypothèses!$B$12/30</f>
        <v>0</v>
      </c>
      <c r="U5" s="5">
        <f>P&amp;L_Mensuel!U4*Hypothèses!$B$12/30</f>
        <v>0</v>
      </c>
      <c r="V5" s="5">
        <f>P&amp;L_Mensuel!V4*Hypothèses!$B$12/30</f>
        <v>0</v>
      </c>
      <c r="W5" s="5">
        <f>P&amp;L_Mensuel!W4*Hypothèses!$B$12/30</f>
        <v>0</v>
      </c>
      <c r="X5" s="5">
        <f>P&amp;L_Mensuel!X4*Hypothèses!$B$12/30</f>
        <v>0</v>
      </c>
      <c r="Y5" s="5">
        <f>P&amp;L_Mensuel!Y4*Hypothèses!$B$12/30</f>
        <v>0</v>
      </c>
      <c r="Z5" s="5">
        <f>P&amp;L_Mensuel!Z4*Hypothèses!$B$12/30</f>
        <v>0</v>
      </c>
      <c r="AA5" s="5">
        <f>P&amp;L_Mensuel!AA4*Hypothèses!$B$12/30</f>
        <v>0</v>
      </c>
      <c r="AB5" s="5">
        <f>P&amp;L_Mensuel!AB4*Hypothèses!$B$12/30</f>
        <v>0</v>
      </c>
      <c r="AC5" s="5">
        <f>P&amp;L_Mensuel!AC4*Hypothèses!$B$12/30</f>
        <v>0</v>
      </c>
      <c r="AD5" s="5">
        <f>P&amp;L_Mensuel!AD4*Hypothèses!$B$12/30</f>
        <v>0</v>
      </c>
      <c r="AE5" s="5">
        <f>P&amp;L_Mensuel!AE4*Hypothèses!$B$12/30</f>
        <v>0</v>
      </c>
      <c r="AF5" s="5">
        <f>P&amp;L_Mensuel!AF4*Hypothèses!$B$12/30</f>
        <v>0</v>
      </c>
      <c r="AG5" s="5">
        <f>P&amp;L_Mensuel!AG4*Hypothèses!$B$12/30</f>
        <v>0</v>
      </c>
      <c r="AH5" s="5">
        <f>P&amp;L_Mensuel!AH4*Hypothèses!$B$12/30</f>
        <v>0</v>
      </c>
      <c r="AI5" s="5">
        <f>P&amp;L_Mensuel!AI4*Hypothèses!$B$12/30</f>
        <v>0</v>
      </c>
      <c r="AJ5" s="5">
        <f>P&amp;L_Mensuel!AJ4*Hypothèses!$B$12/30</f>
        <v>0</v>
      </c>
      <c r="AK5" s="5">
        <f>P&amp;L_Mensuel!AK4*Hypothèses!$B$12/30</f>
        <v>0</v>
      </c>
    </row>
    <row r="6" spans="1:37">
      <c r="A6" s="12" t="s">
        <v>64</v>
      </c>
      <c r="B6" s="5">
        <f>B3+B4-B5</f>
        <v>0</v>
      </c>
      <c r="C6" s="5">
        <f>C3+C4-C5</f>
        <v>0</v>
      </c>
      <c r="D6" s="5">
        <f>D3+D4-D5</f>
        <v>0</v>
      </c>
      <c r="E6" s="5">
        <f>E3+E4-E5</f>
        <v>0</v>
      </c>
      <c r="F6" s="5">
        <f>F3+F4-F5</f>
        <v>0</v>
      </c>
      <c r="G6" s="5">
        <f>G3+G4-G5</f>
        <v>0</v>
      </c>
      <c r="H6" s="5">
        <f>H3+H4-H5</f>
        <v>0</v>
      </c>
      <c r="I6" s="5">
        <f>I3+I4-I5</f>
        <v>0</v>
      </c>
      <c r="J6" s="5">
        <f>J3+J4-J5</f>
        <v>0</v>
      </c>
      <c r="K6" s="5">
        <f>K3+K4-K5</f>
        <v>0</v>
      </c>
      <c r="L6" s="5">
        <f>L3+L4-L5</f>
        <v>0</v>
      </c>
      <c r="M6" s="5">
        <f>M3+M4-M5</f>
        <v>0</v>
      </c>
      <c r="N6" s="5">
        <f>N3+N4-N5</f>
        <v>0</v>
      </c>
      <c r="O6" s="5">
        <f>O3+O4-O5</f>
        <v>0</v>
      </c>
      <c r="P6" s="5">
        <f>P3+P4-P5</f>
        <v>0</v>
      </c>
      <c r="Q6" s="5">
        <f>Q3+Q4-Q5</f>
        <v>0</v>
      </c>
      <c r="R6" s="5">
        <f>R3+R4-R5</f>
        <v>0</v>
      </c>
      <c r="S6" s="5">
        <f>S3+S4-S5</f>
        <v>0</v>
      </c>
      <c r="T6" s="5">
        <f>T3+T4-T5</f>
        <v>0</v>
      </c>
      <c r="U6" s="5">
        <f>U3+U4-U5</f>
        <v>0</v>
      </c>
      <c r="V6" s="5">
        <f>V3+V4-V5</f>
        <v>0</v>
      </c>
      <c r="W6" s="5">
        <f>W3+W4-W5</f>
        <v>0</v>
      </c>
      <c r="X6" s="5">
        <f>X3+X4-X5</f>
        <v>0</v>
      </c>
      <c r="Y6" s="5">
        <f>Y3+Y4-Y5</f>
        <v>0</v>
      </c>
      <c r="Z6" s="5">
        <f>Z3+Z4-Z5</f>
        <v>0</v>
      </c>
      <c r="AA6" s="5">
        <f>AA3+AA4-AA5</f>
        <v>0</v>
      </c>
      <c r="AB6" s="5">
        <f>AB3+AB4-AB5</f>
        <v>0</v>
      </c>
      <c r="AC6" s="5">
        <f>AC3+AC4-AC5</f>
        <v>0</v>
      </c>
      <c r="AD6" s="5">
        <f>AD3+AD4-AD5</f>
        <v>0</v>
      </c>
      <c r="AE6" s="5">
        <f>AE3+AE4-AE5</f>
        <v>0</v>
      </c>
      <c r="AF6" s="5">
        <f>AF3+AF4-AF5</f>
        <v>0</v>
      </c>
      <c r="AG6" s="5">
        <f>AG3+AG4-AG5</f>
        <v>0</v>
      </c>
      <c r="AH6" s="5">
        <f>AH3+AH4-AH5</f>
        <v>0</v>
      </c>
      <c r="AI6" s="5">
        <f>AI3+AI4-AI5</f>
        <v>0</v>
      </c>
      <c r="AJ6" s="5">
        <f>AJ3+AJ4-AJ5</f>
        <v>0</v>
      </c>
      <c r="AK6" s="5">
        <f>AK3+AK4-AK5</f>
        <v>0</v>
      </c>
    </row>
    <row r="7" spans="1:37">
      <c r="A7" s="12" t="s">
        <v>65</v>
      </c>
      <c r="B7" s="5">
        <f>B6</f>
        <v>0</v>
      </c>
      <c r="C7" s="5">
        <f>C6-B6</f>
        <v>0</v>
      </c>
      <c r="D7" s="5">
        <f>D6-C6</f>
        <v>0</v>
      </c>
      <c r="E7" s="5">
        <f>E6-D6</f>
        <v>0</v>
      </c>
      <c r="F7" s="5">
        <f>F6-E6</f>
        <v>0</v>
      </c>
      <c r="G7" s="5">
        <f>G6-F6</f>
        <v>0</v>
      </c>
      <c r="H7" s="5">
        <f>H6-G6</f>
        <v>0</v>
      </c>
      <c r="I7" s="5">
        <f>I6-H6</f>
        <v>0</v>
      </c>
      <c r="J7" s="5">
        <f>J6-I6</f>
        <v>0</v>
      </c>
      <c r="K7" s="5">
        <f>K6-J6</f>
        <v>0</v>
      </c>
      <c r="L7" s="5">
        <f>L6-K6</f>
        <v>0</v>
      </c>
      <c r="M7" s="5">
        <f>M6-L6</f>
        <v>0</v>
      </c>
      <c r="N7" s="5">
        <f>N6-M6</f>
        <v>0</v>
      </c>
      <c r="O7" s="5">
        <f>O6-N6</f>
        <v>0</v>
      </c>
      <c r="P7" s="5">
        <f>P6-O6</f>
        <v>0</v>
      </c>
      <c r="Q7" s="5">
        <f>Q6-P6</f>
        <v>0</v>
      </c>
      <c r="R7" s="5">
        <f>R6-Q6</f>
        <v>0</v>
      </c>
      <c r="S7" s="5">
        <f>S6-R6</f>
        <v>0</v>
      </c>
      <c r="T7" s="5">
        <f>T6-S6</f>
        <v>0</v>
      </c>
      <c r="U7" s="5">
        <f>U6-T6</f>
        <v>0</v>
      </c>
      <c r="V7" s="5">
        <f>V6-U6</f>
        <v>0</v>
      </c>
      <c r="W7" s="5">
        <f>W6-V6</f>
        <v>0</v>
      </c>
      <c r="X7" s="5">
        <f>X6-W6</f>
        <v>0</v>
      </c>
      <c r="Y7" s="5">
        <f>Y6-X6</f>
        <v>0</v>
      </c>
      <c r="Z7" s="5">
        <f>Z6-Y6</f>
        <v>0</v>
      </c>
      <c r="AA7" s="5">
        <f>AA6-Z6</f>
        <v>0</v>
      </c>
      <c r="AB7" s="5">
        <f>AB6-AA6</f>
        <v>0</v>
      </c>
      <c r="AC7" s="5">
        <f>AC6-AB6</f>
        <v>0</v>
      </c>
      <c r="AD7" s="5">
        <f>AD6-AC6</f>
        <v>0</v>
      </c>
      <c r="AE7" s="5">
        <f>AE6-AD6</f>
        <v>0</v>
      </c>
      <c r="AF7" s="5">
        <f>AF6-AE6</f>
        <v>0</v>
      </c>
      <c r="AG7" s="5">
        <f>AG6-AF6</f>
        <v>0</v>
      </c>
      <c r="AH7" s="5">
        <f>AH6-AG6</f>
        <v>0</v>
      </c>
      <c r="AI7" s="5">
        <f>AI6-AH6</f>
        <v>0</v>
      </c>
      <c r="AJ7" s="5">
        <f>AJ6-AI6</f>
        <v>0</v>
      </c>
      <c r="AK7" s="5">
        <f>AK6-AJ6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K10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/>
  <cols>
    <col min="1" max="1" width="36.7109375" customWidth="1"/>
    <col min="2" max="38" width="13.7109375" customWidth="1"/>
  </cols>
  <sheetData>
    <row r="1" spans="1:37">
      <c r="A1" s="1" t="s">
        <v>66</v>
      </c>
    </row>
    <row r="2" spans="1:37">
      <c r="A2" s="3" t="s">
        <v>48</v>
      </c>
      <c r="B2" s="10">
        <f>EDATE(Hypothèses!$B$3,0)</f>
        <v>0</v>
      </c>
      <c r="C2" s="10">
        <f>EDATE(Hypothèses!$B$3,1)</f>
        <v>0</v>
      </c>
      <c r="D2" s="10">
        <f>EDATE(Hypothèses!$B$3,2)</f>
        <v>0</v>
      </c>
      <c r="E2" s="10">
        <f>EDATE(Hypothèses!$B$3,3)</f>
        <v>0</v>
      </c>
      <c r="F2" s="10">
        <f>EDATE(Hypothèses!$B$3,4)</f>
        <v>0</v>
      </c>
      <c r="G2" s="10">
        <f>EDATE(Hypothèses!$B$3,5)</f>
        <v>0</v>
      </c>
      <c r="H2" s="10">
        <f>EDATE(Hypothèses!$B$3,6)</f>
        <v>0</v>
      </c>
      <c r="I2" s="10">
        <f>EDATE(Hypothèses!$B$3,7)</f>
        <v>0</v>
      </c>
      <c r="J2" s="10">
        <f>EDATE(Hypothèses!$B$3,8)</f>
        <v>0</v>
      </c>
      <c r="K2" s="10">
        <f>EDATE(Hypothèses!$B$3,9)</f>
        <v>0</v>
      </c>
      <c r="L2" s="10">
        <f>EDATE(Hypothèses!$B$3,10)</f>
        <v>0</v>
      </c>
      <c r="M2" s="10">
        <f>EDATE(Hypothèses!$B$3,11)</f>
        <v>0</v>
      </c>
      <c r="N2" s="10">
        <f>EDATE(Hypothèses!$B$3,12)</f>
        <v>0</v>
      </c>
      <c r="O2" s="10">
        <f>EDATE(Hypothèses!$B$3,13)</f>
        <v>0</v>
      </c>
      <c r="P2" s="10">
        <f>EDATE(Hypothèses!$B$3,14)</f>
        <v>0</v>
      </c>
      <c r="Q2" s="10">
        <f>EDATE(Hypothèses!$B$3,15)</f>
        <v>0</v>
      </c>
      <c r="R2" s="10">
        <f>EDATE(Hypothèses!$B$3,16)</f>
        <v>0</v>
      </c>
      <c r="S2" s="10">
        <f>EDATE(Hypothèses!$B$3,17)</f>
        <v>0</v>
      </c>
      <c r="T2" s="10">
        <f>EDATE(Hypothèses!$B$3,18)</f>
        <v>0</v>
      </c>
      <c r="U2" s="10">
        <f>EDATE(Hypothèses!$B$3,19)</f>
        <v>0</v>
      </c>
      <c r="V2" s="10">
        <f>EDATE(Hypothèses!$B$3,20)</f>
        <v>0</v>
      </c>
      <c r="W2" s="10">
        <f>EDATE(Hypothèses!$B$3,21)</f>
        <v>0</v>
      </c>
      <c r="X2" s="10">
        <f>EDATE(Hypothèses!$B$3,22)</f>
        <v>0</v>
      </c>
      <c r="Y2" s="10">
        <f>EDATE(Hypothèses!$B$3,23)</f>
        <v>0</v>
      </c>
      <c r="Z2" s="10">
        <f>EDATE(Hypothèses!$B$3,24)</f>
        <v>0</v>
      </c>
      <c r="AA2" s="10">
        <f>EDATE(Hypothèses!$B$3,25)</f>
        <v>0</v>
      </c>
      <c r="AB2" s="10">
        <f>EDATE(Hypothèses!$B$3,26)</f>
        <v>0</v>
      </c>
      <c r="AC2" s="10">
        <f>EDATE(Hypothèses!$B$3,27)</f>
        <v>0</v>
      </c>
      <c r="AD2" s="10">
        <f>EDATE(Hypothèses!$B$3,28)</f>
        <v>0</v>
      </c>
      <c r="AE2" s="10">
        <f>EDATE(Hypothèses!$B$3,29)</f>
        <v>0</v>
      </c>
      <c r="AF2" s="10">
        <f>EDATE(Hypothèses!$B$3,30)</f>
        <v>0</v>
      </c>
      <c r="AG2" s="10">
        <f>EDATE(Hypothèses!$B$3,31)</f>
        <v>0</v>
      </c>
      <c r="AH2" s="10">
        <f>EDATE(Hypothèses!$B$3,32)</f>
        <v>0</v>
      </c>
      <c r="AI2" s="10">
        <f>EDATE(Hypothèses!$B$3,33)</f>
        <v>0</v>
      </c>
      <c r="AJ2" s="10">
        <f>EDATE(Hypothèses!$B$3,34)</f>
        <v>0</v>
      </c>
      <c r="AK2" s="10">
        <f>EDATE(Hypothèses!$B$3,35)</f>
        <v>0</v>
      </c>
    </row>
    <row r="3" spans="1:37">
      <c r="A3" s="3" t="s">
        <v>58</v>
      </c>
      <c r="B3" s="5">
        <f>P&amp;L_Mensuel!B13</f>
        <v>0</v>
      </c>
      <c r="C3" s="5">
        <f>P&amp;L_Mensuel!C13</f>
        <v>0</v>
      </c>
      <c r="D3" s="5">
        <f>P&amp;L_Mensuel!D13</f>
        <v>0</v>
      </c>
      <c r="E3" s="5">
        <f>P&amp;L_Mensuel!E13</f>
        <v>0</v>
      </c>
      <c r="F3" s="5">
        <f>P&amp;L_Mensuel!F13</f>
        <v>0</v>
      </c>
      <c r="G3" s="5">
        <f>P&amp;L_Mensuel!G13</f>
        <v>0</v>
      </c>
      <c r="H3" s="5">
        <f>P&amp;L_Mensuel!H13</f>
        <v>0</v>
      </c>
      <c r="I3" s="5">
        <f>P&amp;L_Mensuel!I13</f>
        <v>0</v>
      </c>
      <c r="J3" s="5">
        <f>P&amp;L_Mensuel!J13</f>
        <v>0</v>
      </c>
      <c r="K3" s="5">
        <f>P&amp;L_Mensuel!K13</f>
        <v>0</v>
      </c>
      <c r="L3" s="5">
        <f>P&amp;L_Mensuel!L13</f>
        <v>0</v>
      </c>
      <c r="M3" s="5">
        <f>P&amp;L_Mensuel!M13</f>
        <v>0</v>
      </c>
      <c r="N3" s="5">
        <f>P&amp;L_Mensuel!N13</f>
        <v>0</v>
      </c>
      <c r="O3" s="5">
        <f>P&amp;L_Mensuel!O13</f>
        <v>0</v>
      </c>
      <c r="P3" s="5">
        <f>P&amp;L_Mensuel!P13</f>
        <v>0</v>
      </c>
      <c r="Q3" s="5">
        <f>P&amp;L_Mensuel!Q13</f>
        <v>0</v>
      </c>
      <c r="R3" s="5">
        <f>P&amp;L_Mensuel!R13</f>
        <v>0</v>
      </c>
      <c r="S3" s="5">
        <f>P&amp;L_Mensuel!S13</f>
        <v>0</v>
      </c>
      <c r="T3" s="5">
        <f>P&amp;L_Mensuel!T13</f>
        <v>0</v>
      </c>
      <c r="U3" s="5">
        <f>P&amp;L_Mensuel!U13</f>
        <v>0</v>
      </c>
      <c r="V3" s="5">
        <f>P&amp;L_Mensuel!V13</f>
        <v>0</v>
      </c>
      <c r="W3" s="5">
        <f>P&amp;L_Mensuel!W13</f>
        <v>0</v>
      </c>
      <c r="X3" s="5">
        <f>P&amp;L_Mensuel!X13</f>
        <v>0</v>
      </c>
      <c r="Y3" s="5">
        <f>P&amp;L_Mensuel!Y13</f>
        <v>0</v>
      </c>
      <c r="Z3" s="5">
        <f>P&amp;L_Mensuel!Z13</f>
        <v>0</v>
      </c>
      <c r="AA3" s="5">
        <f>P&amp;L_Mensuel!AA13</f>
        <v>0</v>
      </c>
      <c r="AB3" s="5">
        <f>P&amp;L_Mensuel!AB13</f>
        <v>0</v>
      </c>
      <c r="AC3" s="5">
        <f>P&amp;L_Mensuel!AC13</f>
        <v>0</v>
      </c>
      <c r="AD3" s="5">
        <f>P&amp;L_Mensuel!AD13</f>
        <v>0</v>
      </c>
      <c r="AE3" s="5">
        <f>P&amp;L_Mensuel!AE13</f>
        <v>0</v>
      </c>
      <c r="AF3" s="5">
        <f>P&amp;L_Mensuel!AF13</f>
        <v>0</v>
      </c>
      <c r="AG3" s="5">
        <f>P&amp;L_Mensuel!AG13</f>
        <v>0</v>
      </c>
      <c r="AH3" s="5">
        <f>P&amp;L_Mensuel!AH13</f>
        <v>0</v>
      </c>
      <c r="AI3" s="5">
        <f>P&amp;L_Mensuel!AI13</f>
        <v>0</v>
      </c>
      <c r="AJ3" s="5">
        <f>P&amp;L_Mensuel!AJ13</f>
        <v>0</v>
      </c>
      <c r="AK3" s="5">
        <f>P&amp;L_Mensuel!AK13</f>
        <v>0</v>
      </c>
    </row>
    <row r="4" spans="1:37">
      <c r="A4" s="3" t="s">
        <v>67</v>
      </c>
      <c r="B4" s="5">
        <f>P&amp;L_Mensuel!B10</f>
        <v>0</v>
      </c>
      <c r="C4" s="5">
        <f>P&amp;L_Mensuel!C10</f>
        <v>0</v>
      </c>
      <c r="D4" s="5">
        <f>P&amp;L_Mensuel!D10</f>
        <v>0</v>
      </c>
      <c r="E4" s="5">
        <f>P&amp;L_Mensuel!E10</f>
        <v>0</v>
      </c>
      <c r="F4" s="5">
        <f>P&amp;L_Mensuel!F10</f>
        <v>0</v>
      </c>
      <c r="G4" s="5">
        <f>P&amp;L_Mensuel!G10</f>
        <v>0</v>
      </c>
      <c r="H4" s="5">
        <f>P&amp;L_Mensuel!H10</f>
        <v>0</v>
      </c>
      <c r="I4" s="5">
        <f>P&amp;L_Mensuel!I10</f>
        <v>0</v>
      </c>
      <c r="J4" s="5">
        <f>P&amp;L_Mensuel!J10</f>
        <v>0</v>
      </c>
      <c r="K4" s="5">
        <f>P&amp;L_Mensuel!K10</f>
        <v>0</v>
      </c>
      <c r="L4" s="5">
        <f>P&amp;L_Mensuel!L10</f>
        <v>0</v>
      </c>
      <c r="M4" s="5">
        <f>P&amp;L_Mensuel!M10</f>
        <v>0</v>
      </c>
      <c r="N4" s="5">
        <f>P&amp;L_Mensuel!N10</f>
        <v>0</v>
      </c>
      <c r="O4" s="5">
        <f>P&amp;L_Mensuel!O10</f>
        <v>0</v>
      </c>
      <c r="P4" s="5">
        <f>P&amp;L_Mensuel!P10</f>
        <v>0</v>
      </c>
      <c r="Q4" s="5">
        <f>P&amp;L_Mensuel!Q10</f>
        <v>0</v>
      </c>
      <c r="R4" s="5">
        <f>P&amp;L_Mensuel!R10</f>
        <v>0</v>
      </c>
      <c r="S4" s="5">
        <f>P&amp;L_Mensuel!S10</f>
        <v>0</v>
      </c>
      <c r="T4" s="5">
        <f>P&amp;L_Mensuel!T10</f>
        <v>0</v>
      </c>
      <c r="U4" s="5">
        <f>P&amp;L_Mensuel!U10</f>
        <v>0</v>
      </c>
      <c r="V4" s="5">
        <f>P&amp;L_Mensuel!V10</f>
        <v>0</v>
      </c>
      <c r="W4" s="5">
        <f>P&amp;L_Mensuel!W10</f>
        <v>0</v>
      </c>
      <c r="X4" s="5">
        <f>P&amp;L_Mensuel!X10</f>
        <v>0</v>
      </c>
      <c r="Y4" s="5">
        <f>P&amp;L_Mensuel!Y10</f>
        <v>0</v>
      </c>
      <c r="Z4" s="5">
        <f>P&amp;L_Mensuel!Z10</f>
        <v>0</v>
      </c>
      <c r="AA4" s="5">
        <f>P&amp;L_Mensuel!AA10</f>
        <v>0</v>
      </c>
      <c r="AB4" s="5">
        <f>P&amp;L_Mensuel!AB10</f>
        <v>0</v>
      </c>
      <c r="AC4" s="5">
        <f>P&amp;L_Mensuel!AC10</f>
        <v>0</v>
      </c>
      <c r="AD4" s="5">
        <f>P&amp;L_Mensuel!AD10</f>
        <v>0</v>
      </c>
      <c r="AE4" s="5">
        <f>P&amp;L_Mensuel!AE10</f>
        <v>0</v>
      </c>
      <c r="AF4" s="5">
        <f>P&amp;L_Mensuel!AF10</f>
        <v>0</v>
      </c>
      <c r="AG4" s="5">
        <f>P&amp;L_Mensuel!AG10</f>
        <v>0</v>
      </c>
      <c r="AH4" s="5">
        <f>P&amp;L_Mensuel!AH10</f>
        <v>0</v>
      </c>
      <c r="AI4" s="5">
        <f>P&amp;L_Mensuel!AI10</f>
        <v>0</v>
      </c>
      <c r="AJ4" s="5">
        <f>P&amp;L_Mensuel!AJ10</f>
        <v>0</v>
      </c>
      <c r="AK4" s="5">
        <f>P&amp;L_Mensuel!AK10</f>
        <v>0</v>
      </c>
    </row>
    <row r="5" spans="1:37">
      <c r="A5" s="3" t="s">
        <v>65</v>
      </c>
      <c r="B5" s="5">
        <f>BFR!B7</f>
        <v>0</v>
      </c>
      <c r="C5" s="5">
        <f>BFR!C7</f>
        <v>0</v>
      </c>
      <c r="D5" s="5">
        <f>BFR!D7</f>
        <v>0</v>
      </c>
      <c r="E5" s="5">
        <f>BFR!E7</f>
        <v>0</v>
      </c>
      <c r="F5" s="5">
        <f>BFR!F7</f>
        <v>0</v>
      </c>
      <c r="G5" s="5">
        <f>BFR!G7</f>
        <v>0</v>
      </c>
      <c r="H5" s="5">
        <f>BFR!H7</f>
        <v>0</v>
      </c>
      <c r="I5" s="5">
        <f>BFR!I7</f>
        <v>0</v>
      </c>
      <c r="J5" s="5">
        <f>BFR!J7</f>
        <v>0</v>
      </c>
      <c r="K5" s="5">
        <f>BFR!K7</f>
        <v>0</v>
      </c>
      <c r="L5" s="5">
        <f>BFR!L7</f>
        <v>0</v>
      </c>
      <c r="M5" s="5">
        <f>BFR!M7</f>
        <v>0</v>
      </c>
      <c r="N5" s="5">
        <f>BFR!N7</f>
        <v>0</v>
      </c>
      <c r="O5" s="5">
        <f>BFR!O7</f>
        <v>0</v>
      </c>
      <c r="P5" s="5">
        <f>BFR!P7</f>
        <v>0</v>
      </c>
      <c r="Q5" s="5">
        <f>BFR!Q7</f>
        <v>0</v>
      </c>
      <c r="R5" s="5">
        <f>BFR!R7</f>
        <v>0</v>
      </c>
      <c r="S5" s="5">
        <f>BFR!S7</f>
        <v>0</v>
      </c>
      <c r="T5" s="5">
        <f>BFR!T7</f>
        <v>0</v>
      </c>
      <c r="U5" s="5">
        <f>BFR!U7</f>
        <v>0</v>
      </c>
      <c r="V5" s="5">
        <f>BFR!V7</f>
        <v>0</v>
      </c>
      <c r="W5" s="5">
        <f>BFR!W7</f>
        <v>0</v>
      </c>
      <c r="X5" s="5">
        <f>BFR!X7</f>
        <v>0</v>
      </c>
      <c r="Y5" s="5">
        <f>BFR!Y7</f>
        <v>0</v>
      </c>
      <c r="Z5" s="5">
        <f>BFR!Z7</f>
        <v>0</v>
      </c>
      <c r="AA5" s="5">
        <f>BFR!AA7</f>
        <v>0</v>
      </c>
      <c r="AB5" s="5">
        <f>BFR!AB7</f>
        <v>0</v>
      </c>
      <c r="AC5" s="5">
        <f>BFR!AC7</f>
        <v>0</v>
      </c>
      <c r="AD5" s="5">
        <f>BFR!AD7</f>
        <v>0</v>
      </c>
      <c r="AE5" s="5">
        <f>BFR!AE7</f>
        <v>0</v>
      </c>
      <c r="AF5" s="5">
        <f>BFR!AF7</f>
        <v>0</v>
      </c>
      <c r="AG5" s="5">
        <f>BFR!AG7</f>
        <v>0</v>
      </c>
      <c r="AH5" s="5">
        <f>BFR!AH7</f>
        <v>0</v>
      </c>
      <c r="AI5" s="5">
        <f>BFR!AI7</f>
        <v>0</v>
      </c>
      <c r="AJ5" s="5">
        <f>BFR!AJ7</f>
        <v>0</v>
      </c>
      <c r="AK5" s="5">
        <f>BFR!AK7</f>
        <v>0</v>
      </c>
    </row>
    <row r="6" spans="1:37">
      <c r="A6" s="12" t="s">
        <v>68</v>
      </c>
      <c r="B6" s="5">
        <f>B3+B4-B5</f>
        <v>0</v>
      </c>
      <c r="C6" s="5">
        <f>C3+C4-C5</f>
        <v>0</v>
      </c>
      <c r="D6" s="5">
        <f>D3+D4-D5</f>
        <v>0</v>
      </c>
      <c r="E6" s="5">
        <f>E3+E4-E5</f>
        <v>0</v>
      </c>
      <c r="F6" s="5">
        <f>F3+F4-F5</f>
        <v>0</v>
      </c>
      <c r="G6" s="5">
        <f>G3+G4-G5</f>
        <v>0</v>
      </c>
      <c r="H6" s="5">
        <f>H3+H4-H5</f>
        <v>0</v>
      </c>
      <c r="I6" s="5">
        <f>I3+I4-I5</f>
        <v>0</v>
      </c>
      <c r="J6" s="5">
        <f>J3+J4-J5</f>
        <v>0</v>
      </c>
      <c r="K6" s="5">
        <f>K3+K4-K5</f>
        <v>0</v>
      </c>
      <c r="L6" s="5">
        <f>L3+L4-L5</f>
        <v>0</v>
      </c>
      <c r="M6" s="5">
        <f>M3+M4-M5</f>
        <v>0</v>
      </c>
      <c r="N6" s="5">
        <f>N3+N4-N5</f>
        <v>0</v>
      </c>
      <c r="O6" s="5">
        <f>O3+O4-O5</f>
        <v>0</v>
      </c>
      <c r="P6" s="5">
        <f>P3+P4-P5</f>
        <v>0</v>
      </c>
      <c r="Q6" s="5">
        <f>Q3+Q4-Q5</f>
        <v>0</v>
      </c>
      <c r="R6" s="5">
        <f>R3+R4-R5</f>
        <v>0</v>
      </c>
      <c r="S6" s="5">
        <f>S3+S4-S5</f>
        <v>0</v>
      </c>
      <c r="T6" s="5">
        <f>T3+T4-T5</f>
        <v>0</v>
      </c>
      <c r="U6" s="5">
        <f>U3+U4-U5</f>
        <v>0</v>
      </c>
      <c r="V6" s="5">
        <f>V3+V4-V5</f>
        <v>0</v>
      </c>
      <c r="W6" s="5">
        <f>W3+W4-W5</f>
        <v>0</v>
      </c>
      <c r="X6" s="5">
        <f>X3+X4-X5</f>
        <v>0</v>
      </c>
      <c r="Y6" s="5">
        <f>Y3+Y4-Y5</f>
        <v>0</v>
      </c>
      <c r="Z6" s="5">
        <f>Z3+Z4-Z5</f>
        <v>0</v>
      </c>
      <c r="AA6" s="5">
        <f>AA3+AA4-AA5</f>
        <v>0</v>
      </c>
      <c r="AB6" s="5">
        <f>AB3+AB4-AB5</f>
        <v>0</v>
      </c>
      <c r="AC6" s="5">
        <f>AC3+AC4-AC5</f>
        <v>0</v>
      </c>
      <c r="AD6" s="5">
        <f>AD3+AD4-AD5</f>
        <v>0</v>
      </c>
      <c r="AE6" s="5">
        <f>AE3+AE4-AE5</f>
        <v>0</v>
      </c>
      <c r="AF6" s="5">
        <f>AF3+AF4-AF5</f>
        <v>0</v>
      </c>
      <c r="AG6" s="5">
        <f>AG3+AG4-AG5</f>
        <v>0</v>
      </c>
      <c r="AH6" s="5">
        <f>AH3+AH4-AH5</f>
        <v>0</v>
      </c>
      <c r="AI6" s="5">
        <f>AI3+AI4-AI5</f>
        <v>0</v>
      </c>
      <c r="AJ6" s="5">
        <f>AJ3+AJ4-AJ5</f>
        <v>0</v>
      </c>
      <c r="AK6" s="5">
        <f>AK3+AK4-AK5</f>
        <v>0</v>
      </c>
    </row>
    <row r="7" spans="1:37">
      <c r="A7" s="3" t="s">
        <v>69</v>
      </c>
      <c r="B7" s="5">
        <f>Hypothèses!$B$13*-1</f>
        <v>0</v>
      </c>
      <c r="C7" s="5">
        <f>Hypothèses!$B$13*-1</f>
        <v>0</v>
      </c>
      <c r="D7" s="5">
        <f>Hypothèses!$B$13*-1</f>
        <v>0</v>
      </c>
      <c r="E7" s="5">
        <f>Hypothèses!$B$13*-1</f>
        <v>0</v>
      </c>
      <c r="F7" s="5">
        <f>Hypothèses!$B$13*-1</f>
        <v>0</v>
      </c>
      <c r="G7" s="5">
        <f>Hypothèses!$B$13*-1</f>
        <v>0</v>
      </c>
      <c r="H7" s="5">
        <f>Hypothèses!$B$13*-1</f>
        <v>0</v>
      </c>
      <c r="I7" s="5">
        <f>Hypothèses!$B$13*-1</f>
        <v>0</v>
      </c>
      <c r="J7" s="5">
        <f>Hypothèses!$B$13*-1</f>
        <v>0</v>
      </c>
      <c r="K7" s="5">
        <f>Hypothèses!$B$13*-1</f>
        <v>0</v>
      </c>
      <c r="L7" s="5">
        <f>Hypothèses!$B$13*-1</f>
        <v>0</v>
      </c>
      <c r="M7" s="5">
        <f>Hypothèses!$B$13*-1</f>
        <v>0</v>
      </c>
      <c r="N7" s="5">
        <f>Hypothèses!$B$13*-1</f>
        <v>0</v>
      </c>
      <c r="O7" s="5">
        <f>Hypothèses!$B$13*-1</f>
        <v>0</v>
      </c>
      <c r="P7" s="5">
        <f>Hypothèses!$B$13*-1</f>
        <v>0</v>
      </c>
      <c r="Q7" s="5">
        <f>Hypothèses!$B$13*-1</f>
        <v>0</v>
      </c>
      <c r="R7" s="5">
        <f>Hypothèses!$B$13*-1</f>
        <v>0</v>
      </c>
      <c r="S7" s="5">
        <f>Hypothèses!$B$13*-1</f>
        <v>0</v>
      </c>
      <c r="T7" s="5">
        <f>Hypothèses!$B$13*-1</f>
        <v>0</v>
      </c>
      <c r="U7" s="5">
        <f>Hypothèses!$B$13*-1</f>
        <v>0</v>
      </c>
      <c r="V7" s="5">
        <f>Hypothèses!$B$13*-1</f>
        <v>0</v>
      </c>
      <c r="W7" s="5">
        <f>Hypothèses!$B$13*-1</f>
        <v>0</v>
      </c>
      <c r="X7" s="5">
        <f>Hypothèses!$B$13*-1</f>
        <v>0</v>
      </c>
      <c r="Y7" s="5">
        <f>Hypothèses!$B$13*-1</f>
        <v>0</v>
      </c>
      <c r="Z7" s="5">
        <f>Hypothèses!$B$13*-1</f>
        <v>0</v>
      </c>
      <c r="AA7" s="5">
        <f>Hypothèses!$B$13*-1</f>
        <v>0</v>
      </c>
      <c r="AB7" s="5">
        <f>Hypothèses!$B$13*-1</f>
        <v>0</v>
      </c>
      <c r="AC7" s="5">
        <f>Hypothèses!$B$13*-1</f>
        <v>0</v>
      </c>
      <c r="AD7" s="5">
        <f>Hypothèses!$B$13*-1</f>
        <v>0</v>
      </c>
      <c r="AE7" s="5">
        <f>Hypothèses!$B$13*-1</f>
        <v>0</v>
      </c>
      <c r="AF7" s="5">
        <f>Hypothèses!$B$13*-1</f>
        <v>0</v>
      </c>
      <c r="AG7" s="5">
        <f>Hypothèses!$B$13*-1</f>
        <v>0</v>
      </c>
      <c r="AH7" s="5">
        <f>Hypothèses!$B$13*-1</f>
        <v>0</v>
      </c>
      <c r="AI7" s="5">
        <f>Hypothèses!$B$13*-1</f>
        <v>0</v>
      </c>
      <c r="AJ7" s="5">
        <f>Hypothèses!$B$13*-1</f>
        <v>0</v>
      </c>
      <c r="AK7" s="5">
        <f>Hypothèses!$B$13*-1</f>
        <v>0</v>
      </c>
    </row>
    <row r="8" spans="1:37">
      <c r="A8" s="3" t="s">
        <v>70</v>
      </c>
      <c r="B8" s="5">
        <f>B6+B7</f>
        <v>0</v>
      </c>
      <c r="C8" s="5">
        <f>C6+C7</f>
        <v>0</v>
      </c>
      <c r="D8" s="5">
        <f>D6+D7</f>
        <v>0</v>
      </c>
      <c r="E8" s="5">
        <f>E6+E7</f>
        <v>0</v>
      </c>
      <c r="F8" s="5">
        <f>F6+F7</f>
        <v>0</v>
      </c>
      <c r="G8" s="5">
        <f>G6+G7</f>
        <v>0</v>
      </c>
      <c r="H8" s="5">
        <f>H6+H7</f>
        <v>0</v>
      </c>
      <c r="I8" s="5">
        <f>I6+I7</f>
        <v>0</v>
      </c>
      <c r="J8" s="5">
        <f>J6+J7</f>
        <v>0</v>
      </c>
      <c r="K8" s="5">
        <f>K6+K7</f>
        <v>0</v>
      </c>
      <c r="L8" s="5">
        <f>L6+L7</f>
        <v>0</v>
      </c>
      <c r="M8" s="5">
        <f>M6+M7</f>
        <v>0</v>
      </c>
      <c r="N8" s="5">
        <f>N6+N7</f>
        <v>0</v>
      </c>
      <c r="O8" s="5">
        <f>O6+O7</f>
        <v>0</v>
      </c>
      <c r="P8" s="5">
        <f>P6+P7</f>
        <v>0</v>
      </c>
      <c r="Q8" s="5">
        <f>Q6+Q7</f>
        <v>0</v>
      </c>
      <c r="R8" s="5">
        <f>R6+R7</f>
        <v>0</v>
      </c>
      <c r="S8" s="5">
        <f>S6+S7</f>
        <v>0</v>
      </c>
      <c r="T8" s="5">
        <f>T6+T7</f>
        <v>0</v>
      </c>
      <c r="U8" s="5">
        <f>U6+U7</f>
        <v>0</v>
      </c>
      <c r="V8" s="5">
        <f>V6+V7</f>
        <v>0</v>
      </c>
      <c r="W8" s="5">
        <f>W6+W7</f>
        <v>0</v>
      </c>
      <c r="X8" s="5">
        <f>X6+X7</f>
        <v>0</v>
      </c>
      <c r="Y8" s="5">
        <f>Y6+Y7</f>
        <v>0</v>
      </c>
      <c r="Z8" s="5">
        <f>Z6+Z7</f>
        <v>0</v>
      </c>
      <c r="AA8" s="5">
        <f>AA6+AA7</f>
        <v>0</v>
      </c>
      <c r="AB8" s="5">
        <f>AB6+AB7</f>
        <v>0</v>
      </c>
      <c r="AC8" s="5">
        <f>AC6+AC7</f>
        <v>0</v>
      </c>
      <c r="AD8" s="5">
        <f>AD6+AD7</f>
        <v>0</v>
      </c>
      <c r="AE8" s="5">
        <f>AE6+AE7</f>
        <v>0</v>
      </c>
      <c r="AF8" s="5">
        <f>AF6+AF7</f>
        <v>0</v>
      </c>
      <c r="AG8" s="5">
        <f>AG6+AG7</f>
        <v>0</v>
      </c>
      <c r="AH8" s="5">
        <f>AH6+AH7</f>
        <v>0</v>
      </c>
      <c r="AI8" s="5">
        <f>AI6+AI7</f>
        <v>0</v>
      </c>
      <c r="AJ8" s="5">
        <f>AJ6+AJ7</f>
        <v>0</v>
      </c>
      <c r="AK8" s="5">
        <f>AK6+AK7</f>
        <v>0</v>
      </c>
    </row>
    <row r="9" spans="1:37">
      <c r="A9" s="3" t="s">
        <v>71</v>
      </c>
      <c r="B9" s="5">
        <f>Hypothèses!$B$15</f>
        <v>0</v>
      </c>
      <c r="C9" s="5">
        <f>B10</f>
        <v>0</v>
      </c>
      <c r="D9" s="5">
        <f>C10</f>
        <v>0</v>
      </c>
      <c r="E9" s="5">
        <f>D10</f>
        <v>0</v>
      </c>
      <c r="F9" s="5">
        <f>E10</f>
        <v>0</v>
      </c>
      <c r="G9" s="5">
        <f>F10</f>
        <v>0</v>
      </c>
      <c r="H9" s="5">
        <f>G10</f>
        <v>0</v>
      </c>
      <c r="I9" s="5">
        <f>H10</f>
        <v>0</v>
      </c>
      <c r="J9" s="5">
        <f>I10</f>
        <v>0</v>
      </c>
      <c r="K9" s="5">
        <f>J10</f>
        <v>0</v>
      </c>
      <c r="L9" s="5">
        <f>K10</f>
        <v>0</v>
      </c>
      <c r="M9" s="5">
        <f>L10</f>
        <v>0</v>
      </c>
      <c r="N9" s="5">
        <f>M10</f>
        <v>0</v>
      </c>
      <c r="O9" s="5">
        <f>N10</f>
        <v>0</v>
      </c>
      <c r="P9" s="5">
        <f>O10</f>
        <v>0</v>
      </c>
      <c r="Q9" s="5">
        <f>P10</f>
        <v>0</v>
      </c>
      <c r="R9" s="5">
        <f>Q10</f>
        <v>0</v>
      </c>
      <c r="S9" s="5">
        <f>R10</f>
        <v>0</v>
      </c>
      <c r="T9" s="5">
        <f>S10</f>
        <v>0</v>
      </c>
      <c r="U9" s="5">
        <f>T10</f>
        <v>0</v>
      </c>
      <c r="V9" s="5">
        <f>U10</f>
        <v>0</v>
      </c>
      <c r="W9" s="5">
        <f>V10</f>
        <v>0</v>
      </c>
      <c r="X9" s="5">
        <f>W10</f>
        <v>0</v>
      </c>
      <c r="Y9" s="5">
        <f>X10</f>
        <v>0</v>
      </c>
      <c r="Z9" s="5">
        <f>Y10</f>
        <v>0</v>
      </c>
      <c r="AA9" s="5">
        <f>Z10</f>
        <v>0</v>
      </c>
      <c r="AB9" s="5">
        <f>AA10</f>
        <v>0</v>
      </c>
      <c r="AC9" s="5">
        <f>AB10</f>
        <v>0</v>
      </c>
      <c r="AD9" s="5">
        <f>AC10</f>
        <v>0</v>
      </c>
      <c r="AE9" s="5">
        <f>AD10</f>
        <v>0</v>
      </c>
      <c r="AF9" s="5">
        <f>AE10</f>
        <v>0</v>
      </c>
      <c r="AG9" s="5">
        <f>AF10</f>
        <v>0</v>
      </c>
      <c r="AH9" s="5">
        <f>AG10</f>
        <v>0</v>
      </c>
      <c r="AI9" s="5">
        <f>AH10</f>
        <v>0</v>
      </c>
      <c r="AJ9" s="5">
        <f>AI10</f>
        <v>0</v>
      </c>
      <c r="AK9" s="5">
        <f>AJ10</f>
        <v>0</v>
      </c>
    </row>
    <row r="10" spans="1:37">
      <c r="A10" s="12" t="s">
        <v>72</v>
      </c>
      <c r="B10" s="5">
        <f>B9+B8</f>
        <v>0</v>
      </c>
      <c r="C10" s="5">
        <f>C9+C8</f>
        <v>0</v>
      </c>
      <c r="D10" s="5">
        <f>D9+D8</f>
        <v>0</v>
      </c>
      <c r="E10" s="5">
        <f>E9+E8</f>
        <v>0</v>
      </c>
      <c r="F10" s="5">
        <f>F9+F8</f>
        <v>0</v>
      </c>
      <c r="G10" s="5">
        <f>G9+G8</f>
        <v>0</v>
      </c>
      <c r="H10" s="5">
        <f>H9+H8</f>
        <v>0</v>
      </c>
      <c r="I10" s="5">
        <f>I9+I8</f>
        <v>0</v>
      </c>
      <c r="J10" s="5">
        <f>J9+J8</f>
        <v>0</v>
      </c>
      <c r="K10" s="5">
        <f>K9+K8</f>
        <v>0</v>
      </c>
      <c r="L10" s="5">
        <f>L9+L8</f>
        <v>0</v>
      </c>
      <c r="M10" s="5">
        <f>M9+M8</f>
        <v>0</v>
      </c>
      <c r="N10" s="5">
        <f>N9+N8</f>
        <v>0</v>
      </c>
      <c r="O10" s="5">
        <f>O9+O8</f>
        <v>0</v>
      </c>
      <c r="P10" s="5">
        <f>P9+P8</f>
        <v>0</v>
      </c>
      <c r="Q10" s="5">
        <f>Q9+Q8</f>
        <v>0</v>
      </c>
      <c r="R10" s="5">
        <f>R9+R8</f>
        <v>0</v>
      </c>
      <c r="S10" s="5">
        <f>S9+S8</f>
        <v>0</v>
      </c>
      <c r="T10" s="5">
        <f>T9+T8</f>
        <v>0</v>
      </c>
      <c r="U10" s="5">
        <f>U9+U8</f>
        <v>0</v>
      </c>
      <c r="V10" s="5">
        <f>V9+V8</f>
        <v>0</v>
      </c>
      <c r="W10" s="5">
        <f>W9+W8</f>
        <v>0</v>
      </c>
      <c r="X10" s="5">
        <f>X9+X8</f>
        <v>0</v>
      </c>
      <c r="Y10" s="5">
        <f>Y9+Y8</f>
        <v>0</v>
      </c>
      <c r="Z10" s="5">
        <f>Z9+Z8</f>
        <v>0</v>
      </c>
      <c r="AA10" s="5">
        <f>AA9+AA8</f>
        <v>0</v>
      </c>
      <c r="AB10" s="5">
        <f>AB9+AB8</f>
        <v>0</v>
      </c>
      <c r="AC10" s="5">
        <f>AC9+AC8</f>
        <v>0</v>
      </c>
      <c r="AD10" s="5">
        <f>AD9+AD8</f>
        <v>0</v>
      </c>
      <c r="AE10" s="5">
        <f>AE9+AE8</f>
        <v>0</v>
      </c>
      <c r="AF10" s="5">
        <f>AF9+AF8</f>
        <v>0</v>
      </c>
      <c r="AG10" s="5">
        <f>AG9+AG8</f>
        <v>0</v>
      </c>
      <c r="AH10" s="5">
        <f>AH9+AH8</f>
        <v>0</v>
      </c>
      <c r="AI10" s="5">
        <f>AI9+AI8</f>
        <v>0</v>
      </c>
      <c r="AJ10" s="5">
        <f>AJ9+AJ8</f>
        <v>0</v>
      </c>
      <c r="AK10" s="5">
        <f>AK9+AK8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FormatPr defaultRowHeight="15"/>
  <cols>
    <col min="1" max="1" width="40.7109375" customWidth="1"/>
    <col min="2" max="4" width="26.7109375" customWidth="1"/>
  </cols>
  <sheetData>
    <row r="1" spans="1:2">
      <c r="A1" s="1" t="s">
        <v>73</v>
      </c>
    </row>
    <row r="2" spans="1:2">
      <c r="A2" s="7" t="s">
        <v>74</v>
      </c>
      <c r="B2">
        <f>Hypothèses!B2</f>
        <v>0</v>
      </c>
    </row>
    <row r="4" spans="1:2">
      <c r="A4" s="2" t="s">
        <v>75</v>
      </c>
      <c r="B4" s="5">
        <f>INDEX(P&amp;L_Mensuel!3:3,12+1)</f>
        <v>0</v>
      </c>
    </row>
    <row r="5" spans="1:2">
      <c r="A5" s="12" t="s">
        <v>76</v>
      </c>
      <c r="B5" s="4">
        <f>Hypothèses!B6</f>
        <v>0</v>
      </c>
    </row>
    <row r="6" spans="1:2">
      <c r="A6" s="2" t="s">
        <v>77</v>
      </c>
      <c r="B6" s="5">
        <f>INDEX(P&amp;L_Mensuel!9:9,12+1)</f>
        <v>0</v>
      </c>
    </row>
    <row r="7" spans="1:2">
      <c r="A7" s="2" t="s">
        <v>78</v>
      </c>
      <c r="B7" s="5">
        <f>INDEX(CashFlow_Mensuel!10:10,12+1)</f>
        <v>0</v>
      </c>
    </row>
    <row r="8" spans="1:2">
      <c r="A8" s="2" t="s">
        <v>79</v>
      </c>
      <c r="B8" s="5">
        <f>INDEX(CashFlow_Mensuel!10:10,24+1)</f>
        <v>0</v>
      </c>
    </row>
    <row r="9" spans="1:2">
      <c r="A9" s="2" t="s">
        <v>80</v>
      </c>
      <c r="B9" s="5">
        <f>INDEX(CashFlow_Mensuel!10:10,36+1)</f>
        <v>0</v>
      </c>
    </row>
    <row r="12" spans="1:2">
      <c r="A12" s="3" t="s">
        <v>81</v>
      </c>
      <c r="B12" s="6">
        <f>IFERROR(MATCH(TRUE, CashFlow_Mensuel!B10:AL10&lt;0,0)-1,36)</f>
        <v>0</v>
      </c>
    </row>
    <row r="13" spans="1:2">
      <c r="A13" s="3" t="s">
        <v>82</v>
      </c>
      <c r="B13" s="6">
        <f>IFERROR(MATCH(TRUE, P&amp;L_Mensuel!B9:AL9&gt;0,0),0)</f>
        <v>0</v>
      </c>
    </row>
    <row r="14" spans="1:2">
      <c r="A14" s="3" t="s">
        <v>83</v>
      </c>
      <c r="B14" s="6">
        <f>IFERROR(MATCH(TRUE, P&amp;L_Mensuel!B13:AL13&gt;0,0),0)</f>
        <v>0</v>
      </c>
    </row>
    <row r="17" spans="1:2">
      <c r="A17" s="3" t="s">
        <v>84</v>
      </c>
      <c r="B17">
        <f>IF(MIN(CashFlow_Mensuel!B10:AL10)&lt;0,"Attention : Cash négatif prévu", "OK")</f>
        <v>0</v>
      </c>
    </row>
    <row r="19" spans="1:2">
      <c r="A19" s="7" t="s">
        <v>85</v>
      </c>
    </row>
    <row r="20" spans="1:2">
      <c r="A20" s="9" t="s">
        <v>86</v>
      </c>
    </row>
  </sheetData>
  <conditionalFormatting sqref="B17">
    <cfRule type="containsText" dxfId="0" priority="1" operator="containsText" text="Attention">
      <formula>NOT(ISERROR(SEARCH("Attention",B17)))</formula>
    </cfRule>
    <cfRule type="containsText" dxfId="1" priority="2" operator="containsText" text="OK">
      <formula>NOT(ISERROR(SEARCH("OK",B17)))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Scénarios</vt:lpstr>
      <vt:lpstr>Hypothèses</vt:lpstr>
      <vt:lpstr>P&amp;L_Mensuel</vt:lpstr>
      <vt:lpstr>BFR</vt:lpstr>
      <vt:lpstr>CashFlow_Mensuel</vt:lpstr>
      <vt:lpstr>Dashboard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2025-09-19T03:58:43Z</dcterms:created>
  <dcterms:modified xsi:type="dcterms:W3CDTF">2025-09-19T03:58:43Z</dcterms:modified>
</cp:coreProperties>
</file>