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ndon_Log" sheetId="1" r:id="rId1"/>
    <sheet name="Listes" sheetId="2" state="hidden" r:id="rId2"/>
    <sheet name="OEE_Calc" sheetId="3" r:id="rId3"/>
    <sheet name="FPY_RTY" sheetId="4" r:id="rId4"/>
    <sheet name="Audit_Jidoka" sheetId="5" r:id="rId5"/>
    <sheet name="PokaYoke_Design" sheetId="6" r:id="rId6"/>
    <sheet name="SLA_Andon" sheetId="7" r:id="rId7"/>
    <sheet name="Dashboard_Andon_OEE" sheetId="8" r:id="rId8"/>
  </sheets>
  <calcPr calcId="124519" fullCalcOnLoad="1"/>
</workbook>
</file>

<file path=xl/sharedStrings.xml><?xml version="1.0" encoding="utf-8"?>
<sst xmlns="http://schemas.openxmlformats.org/spreadsheetml/2006/main" count="138" uniqueCount="117">
  <si>
    <t>Date</t>
  </si>
  <si>
    <t>Heure</t>
  </si>
  <si>
    <t>Poste</t>
  </si>
  <si>
    <t>Ligne</t>
  </si>
  <si>
    <t>Niveau</t>
  </si>
  <si>
    <t>Catégorie</t>
  </si>
  <si>
    <t>Déclencheur</t>
  </si>
  <si>
    <t>Description</t>
  </si>
  <si>
    <t>Cause_Présumée</t>
  </si>
  <si>
    <t>Action_Immédiate</t>
  </si>
  <si>
    <t>Responsable</t>
  </si>
  <si>
    <t>Temps_Réaction_min</t>
  </si>
  <si>
    <t>Durée_Arret_min</t>
  </si>
  <si>
    <t>Pièces_Suspectes</t>
  </si>
  <si>
    <t>Pièces_Rebuts</t>
  </si>
  <si>
    <t>A3_ID</t>
  </si>
  <si>
    <t>Statut</t>
  </si>
  <si>
    <t>2025-08-31</t>
  </si>
  <si>
    <t>2025-09-01</t>
  </si>
  <si>
    <t>2025-09-02</t>
  </si>
  <si>
    <t>08:12</t>
  </si>
  <si>
    <t>10:47</t>
  </si>
  <si>
    <t>14:05</t>
  </si>
  <si>
    <t>Poste A</t>
  </si>
  <si>
    <t>Poste B</t>
  </si>
  <si>
    <t>Poste C</t>
  </si>
  <si>
    <t>L1</t>
  </si>
  <si>
    <t>L2</t>
  </si>
  <si>
    <t>Jaune</t>
  </si>
  <si>
    <t>Rouge</t>
  </si>
  <si>
    <t>Qualité</t>
  </si>
  <si>
    <t>Sécurité</t>
  </si>
  <si>
    <t>Matériel</t>
  </si>
  <si>
    <t>SPC</t>
  </si>
  <si>
    <t>Capteur</t>
  </si>
  <si>
    <t>Opérateur</t>
  </si>
  <si>
    <t>Dérive dimensionnelle repérée sur SPC</t>
  </si>
  <si>
    <t>Capot ouvert en cycle</t>
  </si>
  <si>
    <t>Couple de serrage borderline</t>
  </si>
  <si>
    <t>Usure outil probable</t>
  </si>
  <si>
    <t>Micro-contact mal ajusté</t>
  </si>
  <si>
    <t>Clé mal étalonnée</t>
  </si>
  <si>
    <t>Contrôle 100% + changement outil</t>
  </si>
  <si>
    <t>Arrêt immédiat + réglage capteur</t>
  </si>
  <si>
    <t>Remplacement clé + étalonnage</t>
  </si>
  <si>
    <t>TL Ahmed</t>
  </si>
  <si>
    <t>HSE Salma</t>
  </si>
  <si>
    <t>Qualité Yassine</t>
  </si>
  <si>
    <t>A3-2025-001</t>
  </si>
  <si>
    <t>A3-2025-002</t>
  </si>
  <si>
    <t>A3-2025-003</t>
  </si>
  <si>
    <t>Fermé</t>
  </si>
  <si>
    <t>Ouvert</t>
  </si>
  <si>
    <t>Méthode</t>
  </si>
  <si>
    <t>Matière</t>
  </si>
  <si>
    <t>Main d'œuvre</t>
  </si>
  <si>
    <t>Environnement</t>
  </si>
  <si>
    <t>Paramètre</t>
  </si>
  <si>
    <t>Valeur</t>
  </si>
  <si>
    <t>Temps_Planifié_min</t>
  </si>
  <si>
    <t>Arrêts_Non_Planifiés_min</t>
  </si>
  <si>
    <t>Temps_Fonctionnement_min</t>
  </si>
  <si>
    <t>Pièces_Produites</t>
  </si>
  <si>
    <t>Cycle_Théorique_min</t>
  </si>
  <si>
    <t>Pièces_Totales</t>
  </si>
  <si>
    <t>Pièces_Bonnes</t>
  </si>
  <si>
    <t>Disponibilité</t>
  </si>
  <si>
    <t>Performance</t>
  </si>
  <si>
    <t>OEE</t>
  </si>
  <si>
    <t>Étape</t>
  </si>
  <si>
    <t>Entrées</t>
  </si>
  <si>
    <t>Sorties_bonnes</t>
  </si>
  <si>
    <t>FPY</t>
  </si>
  <si>
    <t>Coupage</t>
  </si>
  <si>
    <t>Assemblage</t>
  </si>
  <si>
    <t>Test</t>
  </si>
  <si>
    <t>Emballage</t>
  </si>
  <si>
    <t>RTY</t>
  </si>
  <si>
    <t>Critère</t>
  </si>
  <si>
    <t>Preuve</t>
  </si>
  <si>
    <t>Échéance</t>
  </si>
  <si>
    <t>Score (0/1)</t>
  </si>
  <si>
    <t>Détection automatique sur caractéristiques critiques</t>
  </si>
  <si>
    <t>Droit/devoir d'arrêt formalisé et affiché</t>
  </si>
  <si>
    <t>Andon visible et audible opérationnel</t>
  </si>
  <si>
    <t>SLA de réaction respecté ≥ 90%</t>
  </si>
  <si>
    <t>A3 ouverts pour alertes majeures</t>
  </si>
  <si>
    <t>Poka-yoke en place sur top 3 causes</t>
  </si>
  <si>
    <t>Standards de travail mis à jour</t>
  </si>
  <si>
    <t>Formation opérateurs post-changement</t>
  </si>
  <si>
    <t>Layered Process Audit en routine</t>
  </si>
  <si>
    <t>Traçabilité : événements Andon horodatés</t>
  </si>
  <si>
    <t>Score total</t>
  </si>
  <si>
    <t>Erreur_ciblée</t>
  </si>
  <si>
    <t>Gravité (1-10)</t>
  </si>
  <si>
    <t>Occurrence (1-10)</t>
  </si>
  <si>
    <t>Détectabilité (1-10)</t>
  </si>
  <si>
    <t>RPN</t>
  </si>
  <si>
    <t>Idée_PokaYoke</t>
  </si>
  <si>
    <t>Test_efficacité</t>
  </si>
  <si>
    <t>Plan_Maintenance</t>
  </si>
  <si>
    <t>Rôle</t>
  </si>
  <si>
    <t>SLA_Réaction_min</t>
  </si>
  <si>
    <t>SLA_Clôture_provisoire_min</t>
  </si>
  <si>
    <t>Contre-mesure</t>
  </si>
  <si>
    <t>Team Leader</t>
  </si>
  <si>
    <t>TL + Maintenance + Qualité</t>
  </si>
  <si>
    <t>Contrôle &amp; ajustement simple</t>
  </si>
  <si>
    <t>Sécurisation + investigation rapide</t>
  </si>
  <si>
    <t>KPI</t>
  </si>
  <si>
    <t>Formule</t>
  </si>
  <si>
    <t>Total Andon</t>
  </si>
  <si>
    <t>Andon Rouge</t>
  </si>
  <si>
    <t>Taux Andon Rouge</t>
  </si>
  <si>
    <t>Temps Réaction Moyen (min)</t>
  </si>
  <si>
    <t>Durée d'Arrêt Moyenne (min)</t>
  </si>
  <si>
    <t>FPY global (RTY)</t>
  </si>
</sst>
</file>

<file path=xl/styles.xml><?xml version="1.0" encoding="utf-8"?>
<styleSheet xmlns="http://schemas.openxmlformats.org/spreadsheetml/2006/main">
  <numFmts count="1">
    <numFmt numFmtId="164" formatCode="0.0%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4"/>
  <sheetViews>
    <sheetView tabSelected="1" workbookViewId="0"/>
  </sheetViews>
  <sheetFormatPr defaultRowHeight="15"/>
  <cols>
    <col min="1" max="7" width="12.7109375" customWidth="1"/>
    <col min="8" max="11" width="28.7109375" customWidth="1"/>
    <col min="12" max="16" width="16.7109375" customWidth="1"/>
    <col min="17" max="17" width="10.7109375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t="s">
        <v>17</v>
      </c>
      <c r="B2" t="s">
        <v>20</v>
      </c>
      <c r="C2" t="s">
        <v>23</v>
      </c>
      <c r="D2" t="s">
        <v>26</v>
      </c>
      <c r="E2" t="s">
        <v>28</v>
      </c>
      <c r="F2" t="s">
        <v>30</v>
      </c>
      <c r="G2" t="s">
        <v>33</v>
      </c>
      <c r="H2" t="s">
        <v>36</v>
      </c>
      <c r="I2" t="s">
        <v>39</v>
      </c>
      <c r="J2" t="s">
        <v>42</v>
      </c>
      <c r="K2" t="s">
        <v>45</v>
      </c>
      <c r="L2">
        <v>3</v>
      </c>
      <c r="M2">
        <v>12</v>
      </c>
      <c r="N2">
        <v>20</v>
      </c>
      <c r="O2">
        <v>2</v>
      </c>
      <c r="P2" t="s">
        <v>48</v>
      </c>
      <c r="Q2" t="s">
        <v>51</v>
      </c>
    </row>
    <row r="3" spans="1:17">
      <c r="A3" t="s">
        <v>18</v>
      </c>
      <c r="B3" t="s">
        <v>21</v>
      </c>
      <c r="C3" t="s">
        <v>24</v>
      </c>
      <c r="D3" t="s">
        <v>26</v>
      </c>
      <c r="E3" t="s">
        <v>29</v>
      </c>
      <c r="F3" t="s">
        <v>31</v>
      </c>
      <c r="G3" t="s">
        <v>34</v>
      </c>
      <c r="H3" t="s">
        <v>37</v>
      </c>
      <c r="I3" t="s">
        <v>40</v>
      </c>
      <c r="J3" t="s">
        <v>43</v>
      </c>
      <c r="K3" t="s">
        <v>46</v>
      </c>
      <c r="L3">
        <v>2</v>
      </c>
      <c r="M3">
        <v>6</v>
      </c>
      <c r="N3">
        <v>0</v>
      </c>
      <c r="O3">
        <v>0</v>
      </c>
      <c r="P3" t="s">
        <v>49</v>
      </c>
      <c r="Q3" t="s">
        <v>51</v>
      </c>
    </row>
    <row r="4" spans="1:17">
      <c r="A4" t="s">
        <v>19</v>
      </c>
      <c r="B4" t="s">
        <v>22</v>
      </c>
      <c r="C4" t="s">
        <v>25</v>
      </c>
      <c r="D4" t="s">
        <v>27</v>
      </c>
      <c r="E4" t="s">
        <v>28</v>
      </c>
      <c r="F4" t="s">
        <v>32</v>
      </c>
      <c r="G4" t="s">
        <v>35</v>
      </c>
      <c r="H4" t="s">
        <v>38</v>
      </c>
      <c r="I4" t="s">
        <v>41</v>
      </c>
      <c r="J4" t="s">
        <v>44</v>
      </c>
      <c r="K4" t="s">
        <v>47</v>
      </c>
      <c r="L4">
        <v>4</v>
      </c>
      <c r="M4">
        <v>9</v>
      </c>
      <c r="N4">
        <v>8</v>
      </c>
      <c r="O4">
        <v>1</v>
      </c>
      <c r="P4" t="s">
        <v>50</v>
      </c>
      <c r="Q4" t="s">
        <v>52</v>
      </c>
    </row>
  </sheetData>
  <conditionalFormatting sqref="Q2:Q1001">
    <cfRule type="containsText" dxfId="0" priority="1" operator="containsText" text="Fermé">
      <formula>NOT(ISERROR(SEARCH("Fermé",Q2)))</formula>
    </cfRule>
    <cfRule type="containsText" dxfId="1" priority="2" operator="containsText" text="Ouvert">
      <formula>NOT(ISERROR(SEARCH("Ouvert",Q2)))</formula>
    </cfRule>
  </conditionalFormatting>
  <dataValidations count="3">
    <dataValidation type="list" allowBlank="1" showInputMessage="1" showErrorMessage="1" sqref="E2:E1001">
      <formula1>Listes!$A$1:$A$2</formula1>
    </dataValidation>
    <dataValidation type="list" allowBlank="1" showInputMessage="1" showErrorMessage="1" sqref="F2:F1001">
      <formula1>Listes!$C$1:$C$7</formula1>
    </dataValidation>
    <dataValidation type="list" allowBlank="1" showInputMessage="1" showErrorMessage="1" sqref="G2:G1001">
      <formula1>Listes!$E$1:$E$3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7"/>
  <sheetViews>
    <sheetView workbookViewId="0"/>
  </sheetViews>
  <sheetFormatPr defaultRowHeight="15"/>
  <sheetData>
    <row r="1" spans="1:5">
      <c r="A1" t="s">
        <v>28</v>
      </c>
      <c r="C1" t="s">
        <v>30</v>
      </c>
      <c r="E1" t="s">
        <v>33</v>
      </c>
    </row>
    <row r="2" spans="1:5">
      <c r="A2" t="s">
        <v>29</v>
      </c>
      <c r="C2" t="s">
        <v>31</v>
      </c>
      <c r="E2" t="s">
        <v>34</v>
      </c>
    </row>
    <row r="3" spans="1:5">
      <c r="C3" t="s">
        <v>32</v>
      </c>
      <c r="E3" t="s">
        <v>35</v>
      </c>
    </row>
    <row r="4" spans="1:5">
      <c r="C4" t="s">
        <v>53</v>
      </c>
    </row>
    <row r="5" spans="1:5">
      <c r="C5" t="s">
        <v>54</v>
      </c>
    </row>
    <row r="6" spans="1:5">
      <c r="C6" t="s">
        <v>55</v>
      </c>
    </row>
    <row r="7" spans="1:5">
      <c r="C7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2"/>
  <sheetViews>
    <sheetView workbookViewId="0"/>
  </sheetViews>
  <sheetFormatPr defaultRowHeight="15"/>
  <cols>
    <col min="1" max="2" width="28.7109375" customWidth="1"/>
  </cols>
  <sheetData>
    <row r="1" spans="1:2">
      <c r="A1" s="1" t="s">
        <v>57</v>
      </c>
      <c r="B1" s="1" t="s">
        <v>58</v>
      </c>
    </row>
    <row r="2" spans="1:2">
      <c r="A2" t="s">
        <v>59</v>
      </c>
      <c r="B2">
        <v>480</v>
      </c>
    </row>
    <row r="3" spans="1:2">
      <c r="A3" t="s">
        <v>60</v>
      </c>
      <c r="B3">
        <v>36</v>
      </c>
    </row>
    <row r="4" spans="1:2">
      <c r="A4" t="s">
        <v>61</v>
      </c>
      <c r="B4">
        <f>B2-B3</f>
        <v>0</v>
      </c>
    </row>
    <row r="5" spans="1:2">
      <c r="A5" t="s">
        <v>62</v>
      </c>
      <c r="B5">
        <v>920</v>
      </c>
    </row>
    <row r="6" spans="1:2">
      <c r="A6" t="s">
        <v>63</v>
      </c>
      <c r="B6">
        <v>0.45</v>
      </c>
    </row>
    <row r="7" spans="1:2">
      <c r="A7" t="s">
        <v>64</v>
      </c>
      <c r="B7">
        <v>920</v>
      </c>
    </row>
    <row r="8" spans="1:2">
      <c r="A8" t="s">
        <v>65</v>
      </c>
      <c r="B8">
        <v>910</v>
      </c>
    </row>
    <row r="9" spans="1:2" s="2" customFormat="1">
      <c r="A9" s="2" t="s">
        <v>66</v>
      </c>
      <c r="B9" s="2">
        <f>IF(B2=0,0,(B2-B3)/B2)</f>
        <v>0</v>
      </c>
    </row>
    <row r="10" spans="1:2" s="2" customFormat="1">
      <c r="A10" s="2" t="s">
        <v>67</v>
      </c>
      <c r="B10" s="2">
        <f>IF(B4=0,0,(B5*B6)/B4)</f>
        <v>0</v>
      </c>
    </row>
    <row r="11" spans="1:2" s="2" customFormat="1">
      <c r="A11" s="2" t="s">
        <v>30</v>
      </c>
      <c r="B11" s="2">
        <f>IF(B7=0,0,B8/B7)</f>
        <v>0</v>
      </c>
    </row>
    <row r="12" spans="1:2" s="2" customFormat="1">
      <c r="A12" s="2" t="s">
        <v>68</v>
      </c>
      <c r="B12" s="2">
        <f>B9*B10*B11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5"/>
  <sheetViews>
    <sheetView workbookViewId="0"/>
  </sheetViews>
  <sheetFormatPr defaultRowHeight="15"/>
  <cols>
    <col min="1" max="1" width="18.7109375" customWidth="1"/>
    <col min="2" max="3" width="16.7109375" customWidth="1"/>
    <col min="4" max="4" width="12.7109375" customWidth="1"/>
    <col min="6" max="6" width="10.7109375" customWidth="1"/>
  </cols>
  <sheetData>
    <row r="1" spans="1:6">
      <c r="A1" s="1" t="s">
        <v>69</v>
      </c>
      <c r="B1" s="1" t="s">
        <v>70</v>
      </c>
      <c r="C1" s="1" t="s">
        <v>71</v>
      </c>
      <c r="D1" s="1" t="s">
        <v>72</v>
      </c>
      <c r="F1" t="s">
        <v>77</v>
      </c>
    </row>
    <row r="2" spans="1:6">
      <c r="A2" t="s">
        <v>73</v>
      </c>
      <c r="B2">
        <v>950</v>
      </c>
      <c r="C2">
        <v>940</v>
      </c>
      <c r="D2">
        <f>IF(B2=0,0,C2/B2)</f>
        <v>0</v>
      </c>
      <c r="F2">
        <f>PRODUCT(D2:D5)</f>
        <v>0</v>
      </c>
    </row>
    <row r="3" spans="1:6">
      <c r="A3" t="s">
        <v>74</v>
      </c>
      <c r="B3">
        <v>940</v>
      </c>
      <c r="C3">
        <v>930</v>
      </c>
      <c r="D3">
        <f>IF(B3=0,0,C3/B3)</f>
        <v>0</v>
      </c>
    </row>
    <row r="4" spans="1:6">
      <c r="A4" t="s">
        <v>75</v>
      </c>
      <c r="B4">
        <v>930</v>
      </c>
      <c r="C4">
        <v>920</v>
      </c>
      <c r="D4">
        <f>IF(B4=0,0,C4/B4)</f>
        <v>0</v>
      </c>
    </row>
    <row r="5" spans="1:6">
      <c r="A5" t="s">
        <v>76</v>
      </c>
      <c r="B5">
        <v>920</v>
      </c>
      <c r="C5">
        <v>915</v>
      </c>
      <c r="D5">
        <f>IF(B5=0,0,C5/B5)</f>
        <v>0</v>
      </c>
    </row>
  </sheetData>
  <conditionalFormatting sqref="D2:D5">
    <cfRule type="dataBar" priority="1">
      <dataBar>
        <cfvo type="min" val="0"/>
        <cfvo type="max" val="0"/>
        <color rgb="FF638EC6"/>
      </dataBar>
    </cfRule>
  </conditionalFormatting>
  <conditionalFormatting sqref="F2">
    <cfRule type="dataBar" priority="2">
      <dataBar>
        <cfvo type="min" val="0"/>
        <cfvo type="max" val="0"/>
        <color rgb="FF638EC6"/>
      </dataBar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1"/>
  <sheetViews>
    <sheetView workbookViewId="0"/>
  </sheetViews>
  <sheetFormatPr defaultRowHeight="15"/>
  <cols>
    <col min="1" max="1" width="52.7109375" customWidth="1"/>
    <col min="2" max="4" width="22.7109375" customWidth="1"/>
    <col min="5" max="5" width="12.7109375" customWidth="1"/>
    <col min="7" max="8" width="14.7109375" customWidth="1"/>
  </cols>
  <sheetData>
    <row r="1" spans="1:8">
      <c r="A1" s="1" t="s">
        <v>78</v>
      </c>
      <c r="B1" s="1" t="s">
        <v>79</v>
      </c>
      <c r="C1" s="1" t="s">
        <v>10</v>
      </c>
      <c r="D1" s="1" t="s">
        <v>80</v>
      </c>
      <c r="E1" s="1" t="s">
        <v>81</v>
      </c>
      <c r="G1" t="s">
        <v>92</v>
      </c>
      <c r="H1" t="s">
        <v>4</v>
      </c>
    </row>
    <row r="2" spans="1:8">
      <c r="A2" t="s">
        <v>82</v>
      </c>
      <c r="G2">
        <f>SUM(E2:E11)</f>
        <v>0</v>
      </c>
      <c r="H2">
        <f>IF(G2&lt;=3,"Débutant",IF(G2&lt;=7,"Intermédiaire","Avancé"))</f>
        <v>0</v>
      </c>
    </row>
    <row r="3" spans="1:8">
      <c r="A3" t="s">
        <v>83</v>
      </c>
    </row>
    <row r="4" spans="1:8">
      <c r="A4" t="s">
        <v>84</v>
      </c>
    </row>
    <row r="5" spans="1:8">
      <c r="A5" t="s">
        <v>85</v>
      </c>
    </row>
    <row r="6" spans="1:8">
      <c r="A6" t="s">
        <v>86</v>
      </c>
    </row>
    <row r="7" spans="1:8">
      <c r="A7" t="s">
        <v>87</v>
      </c>
    </row>
    <row r="8" spans="1:8">
      <c r="A8" t="s">
        <v>88</v>
      </c>
    </row>
    <row r="9" spans="1:8">
      <c r="A9" t="s">
        <v>89</v>
      </c>
    </row>
    <row r="10" spans="1:8">
      <c r="A10" t="s">
        <v>90</v>
      </c>
    </row>
    <row r="11" spans="1:8">
      <c r="A11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7"/>
  <sheetViews>
    <sheetView workbookViewId="0"/>
  </sheetViews>
  <sheetFormatPr defaultRowHeight="15"/>
  <cols>
    <col min="1" max="2" width="18.7109375" customWidth="1"/>
    <col min="3" max="5" width="16.7109375" customWidth="1"/>
    <col min="6" max="10" width="22.7109375" customWidth="1"/>
  </cols>
  <sheetData>
    <row r="1" spans="1:10">
      <c r="A1" s="1" t="s">
        <v>2</v>
      </c>
      <c r="B1" s="1" t="s">
        <v>93</v>
      </c>
      <c r="C1" s="1" t="s">
        <v>94</v>
      </c>
      <c r="D1" s="1" t="s">
        <v>95</v>
      </c>
      <c r="E1" s="1" t="s">
        <v>96</v>
      </c>
      <c r="F1" s="1" t="s">
        <v>97</v>
      </c>
      <c r="G1" s="1" t="s">
        <v>98</v>
      </c>
      <c r="H1" s="1" t="s">
        <v>99</v>
      </c>
      <c r="I1" s="1" t="s">
        <v>100</v>
      </c>
      <c r="J1" s="1" t="s">
        <v>16</v>
      </c>
    </row>
    <row r="2" spans="1:10">
      <c r="F2">
        <f>IFERROR(C2*D2*E2,"")</f>
        <v>0</v>
      </c>
    </row>
    <row r="3" spans="1:10">
      <c r="F3">
        <f>IFERROR(C3*D3*E3,"")</f>
        <v>0</v>
      </c>
    </row>
    <row r="4" spans="1:10">
      <c r="F4">
        <f>IFERROR(C4*D4*E4,"")</f>
        <v>0</v>
      </c>
    </row>
    <row r="5" spans="1:10">
      <c r="F5">
        <f>IFERROR(C5*D5*E5,"")</f>
        <v>0</v>
      </c>
    </row>
    <row r="6" spans="1:10">
      <c r="F6">
        <f>IFERROR(C6*D6*E6,"")</f>
        <v>0</v>
      </c>
    </row>
    <row r="7" spans="1:10">
      <c r="F7">
        <f>IFERROR(C7*D7*E7,"")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"/>
  <sheetViews>
    <sheetView workbookViewId="0"/>
  </sheetViews>
  <sheetFormatPr defaultRowHeight="15"/>
  <cols>
    <col min="1" max="5" width="28.7109375" customWidth="1"/>
  </cols>
  <sheetData>
    <row r="1" spans="1:5">
      <c r="A1" s="1" t="s">
        <v>4</v>
      </c>
      <c r="B1" s="1" t="s">
        <v>101</v>
      </c>
      <c r="C1" s="1" t="s">
        <v>102</v>
      </c>
      <c r="D1" s="1" t="s">
        <v>103</v>
      </c>
      <c r="E1" s="1" t="s">
        <v>104</v>
      </c>
    </row>
    <row r="2" spans="1:5">
      <c r="A2" t="s">
        <v>28</v>
      </c>
      <c r="B2" t="s">
        <v>105</v>
      </c>
      <c r="C2">
        <v>2</v>
      </c>
      <c r="D2">
        <v>15</v>
      </c>
      <c r="E2" t="s">
        <v>107</v>
      </c>
    </row>
    <row r="3" spans="1:5">
      <c r="A3" t="s">
        <v>29</v>
      </c>
      <c r="B3" t="s">
        <v>106</v>
      </c>
      <c r="C3">
        <v>5</v>
      </c>
      <c r="D3">
        <v>30</v>
      </c>
      <c r="E3" t="s">
        <v>108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FormatPr defaultRowHeight="15"/>
  <cols>
    <col min="1" max="1" width="34.7109375" customWidth="1"/>
    <col min="2" max="2" width="22.7109375" customWidth="1"/>
    <col min="3" max="3" width="48.7109375" customWidth="1"/>
  </cols>
  <sheetData>
    <row r="1" spans="1:3">
      <c r="A1" s="1" t="s">
        <v>109</v>
      </c>
      <c r="B1" s="1" t="s">
        <v>58</v>
      </c>
      <c r="C1" s="1" t="s">
        <v>110</v>
      </c>
    </row>
    <row r="2" spans="1:3">
      <c r="A2" t="s">
        <v>111</v>
      </c>
      <c r="C2">
        <f>COUNTA(Andon_Log!A2:A1000)</f>
        <v>0</v>
      </c>
    </row>
    <row r="3" spans="1:3">
      <c r="A3" t="s">
        <v>112</v>
      </c>
      <c r="B3">
        <f>COUNTA(Andon_Log!A2:A1000)</f>
        <v>0</v>
      </c>
      <c r="C3">
        <f>COUNTIF(Andon_Log!E2:E1000,"Rouge")</f>
        <v>0</v>
      </c>
    </row>
    <row r="4" spans="1:3" s="2" customFormat="1">
      <c r="A4" s="2" t="s">
        <v>113</v>
      </c>
      <c r="B4" s="2">
        <f>COUNTIF(Andon_Log!E2:E1000,"Rouge")</f>
        <v>0</v>
      </c>
      <c r="C4" s="2">
        <f>IF(B2=0,0,B3/B2)</f>
        <v>0</v>
      </c>
    </row>
    <row r="5" spans="1:3">
      <c r="A5" t="s">
        <v>114</v>
      </c>
      <c r="B5">
        <f>IF(B2=0,0,B3/B2)</f>
        <v>0</v>
      </c>
      <c r="C5">
        <f>AVERAGEIF(Andon_Log!L2:L1000,"&gt;0")</f>
        <v>0</v>
      </c>
    </row>
    <row r="6" spans="1:3">
      <c r="A6" t="s">
        <v>115</v>
      </c>
      <c r="B6">
        <f>AVERAGEIF(Andon_Log!L2:L1000,"&gt;0")</f>
        <v>0</v>
      </c>
      <c r="C6">
        <f>AVERAGEIF(Andon_Log!M2:M1000,"&gt;0")</f>
        <v>0</v>
      </c>
    </row>
    <row r="7" spans="1:3">
      <c r="A7" t="s">
        <v>116</v>
      </c>
      <c r="B7">
        <f>AVERAGEIF(Andon_Log!M2:M1000,"&gt;0")</f>
        <v>0</v>
      </c>
      <c r="C7">
        <f>FPY_RTY!F2</f>
        <v>0</v>
      </c>
    </row>
    <row r="8" spans="1:3" s="2" customFormat="1">
      <c r="A8" s="2" t="s">
        <v>68</v>
      </c>
      <c r="B8" s="2">
        <f>FPY_RTY!F2</f>
        <v>0</v>
      </c>
      <c r="C8" s="2">
        <f>OEE_Calc!B11</f>
        <v>0</v>
      </c>
    </row>
    <row r="9" spans="1:3" s="2" customFormat="1">
      <c r="B9" s="2">
        <f>OEE_Calc!B11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Andon_Log</vt:lpstr>
      <vt:lpstr>Listes</vt:lpstr>
      <vt:lpstr>OEE_Calc</vt:lpstr>
      <vt:lpstr>FPY_RTY</vt:lpstr>
      <vt:lpstr>Audit_Jidoka</vt:lpstr>
      <vt:lpstr>PokaYoke_Design</vt:lpstr>
      <vt:lpstr>SLA_Andon</vt:lpstr>
      <vt:lpstr>Dashboard_Andon_OEE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2025-09-02T23:51:51Z</dcterms:created>
  <dcterms:modified xsi:type="dcterms:W3CDTF">2025-09-02T23:51:51Z</dcterms:modified>
</cp:coreProperties>
</file>