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puts" sheetId="1" state="visible" r:id="rId1"/>
    <sheet xmlns:r="http://schemas.openxmlformats.org/officeDocument/2006/relationships" name="Matrix" sheetId="2" state="visible" r:id="rId2"/>
    <sheet xmlns:r="http://schemas.openxmlformats.org/officeDocument/2006/relationships" name="Quote" sheetId="3" state="visible" r:id="rId3"/>
    <sheet xmlns:r="http://schemas.openxmlformats.org/officeDocument/2006/relationships" name="StepByStep" sheetId="4" state="visible" r:id="rId4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6">
    <font>
      <name val="Calibri"/>
      <family val="2"/>
      <color theme="1"/>
      <sz val="11"/>
      <scheme val="minor"/>
    </font>
    <font>
      <b val="1"/>
      <sz val="13"/>
    </font>
    <font>
      <b val="1"/>
    </font>
    <font>
      <i val="1"/>
      <color rgb="00555555"/>
    </font>
    <font>
      <b val="1"/>
      <sz val="12"/>
    </font>
    <font>
      <i val="1"/>
    </font>
  </fonts>
  <fills count="3">
    <fill>
      <patternFill/>
    </fill>
    <fill>
      <patternFill patternType="gray125"/>
    </fill>
    <fill>
      <patternFill patternType="solid">
        <fgColor rgb="00E6E6E6"/>
      </patternFill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11">
    <xf numFmtId="0" fontId="0" fillId="0" borderId="0" pivotButton="0" quotePrefix="0" xfId="0"/>
    <xf numFmtId="0" fontId="1" fillId="0" borderId="0" pivotButton="0" quotePrefix="0" xfId="0"/>
    <xf numFmtId="0" fontId="3" fillId="0" borderId="0" pivotButton="0" quotePrefix="0" xfId="0"/>
    <xf numFmtId="0" fontId="2" fillId="0" borderId="0" pivotButton="0" quotePrefix="0" xfId="0"/>
    <xf numFmtId="0" fontId="2" fillId="2" borderId="1" applyAlignment="1" pivotButton="0" quotePrefix="0" xfId="0">
      <alignment horizontal="center"/>
    </xf>
    <xf numFmtId="0" fontId="0" fillId="0" borderId="1" pivotButton="0" quotePrefix="0" xfId="0"/>
    <xf numFmtId="0" fontId="0" fillId="0" borderId="1" applyAlignment="1" pivotButton="0" quotePrefix="0" xfId="0">
      <alignment horizontal="right"/>
    </xf>
    <xf numFmtId="0" fontId="4" fillId="0" borderId="0" pivotButton="0" quotePrefix="0" xfId="0"/>
    <xf numFmtId="0" fontId="2" fillId="2" borderId="0" applyAlignment="1" pivotButton="0" quotePrefix="0" xfId="0">
      <alignment horizontal="center"/>
    </xf>
    <xf numFmtId="0" fontId="0" fillId="0" borderId="0" applyAlignment="1" pivotButton="0" quotePrefix="0" xfId="0">
      <alignment horizontal="center"/>
    </xf>
    <xf numFmtId="0" fontId="5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styles" Target="styles.xml" Id="rId5"/><Relationship Type="http://schemas.openxmlformats.org/officeDocument/2006/relationships/theme" Target="theme/theme1.xml" Id="rId6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41"/>
  <sheetViews>
    <sheetView workbookViewId="0">
      <selection activeCell="A1" sqref="A1"/>
    </sheetView>
  </sheetViews>
  <sheetFormatPr baseColWidth="8" defaultRowHeight="15"/>
  <cols>
    <col width="22" customWidth="1" min="1" max="1"/>
    <col width="22" customWidth="1" min="2" max="2"/>
    <col width="22" customWidth="1" min="3" max="3"/>
    <col width="22" customWidth="1" min="4" max="4"/>
    <col width="22" customWidth="1" min="5" max="5"/>
    <col width="22" customWidth="1" min="6" max="6"/>
    <col width="22" customWidth="1" min="7" max="7"/>
  </cols>
  <sheetData>
    <row r="1">
      <c r="A1" s="1" t="inlineStr">
        <is>
          <t>Calcul des coûts de transport &amp; Incoterms — Entrées &amp; Barèmes</t>
        </is>
      </c>
    </row>
    <row r="2">
      <c r="A2" s="2" t="inlineStr">
        <is>
          <t>⚠️ Saisir les taux en % Excel (ex: 12%) ou en décimal (0,12). B18 est par défaut 0,35% = 0,0035.</t>
        </is>
      </c>
    </row>
    <row r="3">
      <c r="A3" s="3" t="inlineStr">
        <is>
          <t>Valeur marchandise (ex-works)</t>
        </is>
      </c>
      <c r="B3" t="n">
        <v>8000</v>
      </c>
    </row>
    <row r="4">
      <c r="A4" s="3" t="inlineStr">
        <is>
          <t>Mode (AIR / LCL / FCL / ROUTE)</t>
        </is>
      </c>
      <c r="B4" t="inlineStr">
        <is>
          <t>LCL</t>
        </is>
      </c>
    </row>
    <row r="5">
      <c r="A5" s="3" t="inlineStr">
        <is>
          <t>Poids réel (kg)</t>
        </is>
      </c>
      <c r="B5" t="n">
        <v>2400</v>
      </c>
    </row>
    <row r="6">
      <c r="A6" s="3" t="inlineStr">
        <is>
          <t>Volume (m³)</t>
        </is>
      </c>
      <c r="B6" t="n">
        <v>3.2</v>
      </c>
    </row>
    <row r="7">
      <c r="A7" s="3" t="inlineStr">
        <is>
          <t>Longueur colis (cm)</t>
        </is>
      </c>
      <c r="B7" t="n">
        <v>120</v>
      </c>
    </row>
    <row r="8">
      <c r="A8" s="3" t="inlineStr">
        <is>
          <t>Largeur colis (cm)</t>
        </is>
      </c>
      <c r="B8" t="n">
        <v>80</v>
      </c>
    </row>
    <row r="9">
      <c r="A9" s="3" t="inlineStr">
        <is>
          <t>Hauteur colis (cm)</t>
        </is>
      </c>
      <c r="B9" t="n">
        <v>90</v>
      </c>
    </row>
    <row r="10">
      <c r="A10" s="3" t="inlineStr">
        <is>
          <t>Nombre de colis</t>
        </is>
      </c>
      <c r="B10" t="n">
        <v>10</v>
      </c>
    </row>
    <row r="12">
      <c r="A12" s="3" t="inlineStr">
        <is>
          <t>Poids volumétrique (kg) = (L×l×H×Nb)/6000</t>
        </is>
      </c>
      <c r="B12">
        <f>(B7*B8*B9*B10)/6000</f>
        <v/>
      </c>
    </row>
    <row r="13">
      <c r="A13" s="3" t="inlineStr">
        <is>
          <t>Poids taxable aérien (kg) = max(Poids réel, Volumétrique)</t>
        </is>
      </c>
      <c r="B13">
        <f>MAX(B5,B12)</f>
        <v/>
      </c>
    </row>
    <row r="14">
      <c r="A14" s="3" t="inlineStr">
        <is>
          <t>W/M maritime LCL = max(tonnes, m³)</t>
        </is>
      </c>
      <c r="B14">
        <f>MAX(B5/1000,B6)</f>
        <v/>
      </c>
    </row>
    <row r="16">
      <c r="A16" s="3" t="inlineStr">
        <is>
          <t>Taux droit de douane (%)</t>
        </is>
      </c>
      <c r="B16" t="n">
        <v>4</v>
      </c>
    </row>
    <row r="17">
      <c r="A17" s="3" t="inlineStr">
        <is>
          <t>Taux TVA import (%)</t>
        </is>
      </c>
      <c r="B17" t="n">
        <v>20</v>
      </c>
    </row>
    <row r="18">
      <c r="A18" s="3" t="inlineStr">
        <is>
          <t>Taux assurance (%) (sur 110% marchandise+fret+surcharges)</t>
        </is>
      </c>
      <c r="B18" t="n">
        <v>0.0035</v>
      </c>
    </row>
    <row r="20">
      <c r="A20" s="4" t="inlineStr">
        <is>
          <t>Ligne de coût</t>
        </is>
      </c>
      <c r="B20" s="4" t="inlineStr">
        <is>
          <t>Méthode (flat/per_WM/per_kg/per_kg_taxable)</t>
        </is>
      </c>
      <c r="C20" s="4" t="inlineStr">
        <is>
          <t>Tarif (€/unité ou % décimal)</t>
        </is>
      </c>
      <c r="D20" s="4" t="inlineStr">
        <is>
          <t>Quantité</t>
        </is>
      </c>
      <c r="E20" s="4" t="inlineStr">
        <is>
          <t>Minimum (€)</t>
        </is>
      </c>
      <c r="F20" s="4" t="inlineStr">
        <is>
          <t>Montant (€)</t>
        </is>
      </c>
    </row>
    <row r="21">
      <c r="A21" s="5" t="inlineStr">
        <is>
          <t>Pré-acheminement (enlèvement)</t>
        </is>
      </c>
      <c r="B21" s="5" t="inlineStr">
        <is>
          <t>flat</t>
        </is>
      </c>
      <c r="C21" s="5" t="inlineStr"/>
      <c r="D21" s="6">
        <f>IF(B21="per_WM",B14,IF(B21="per_kg_taxable",B13,IF(B21="per_kg",B5,1)))</f>
        <v/>
      </c>
      <c r="E21" s="5" t="n">
        <v>0</v>
      </c>
      <c r="F21" s="5">
        <f>MAX(C21*D21,E21)</f>
        <v/>
      </c>
    </row>
    <row r="22">
      <c r="A22" s="5" t="inlineStr">
        <is>
          <t>Douanes export (déclaration)</t>
        </is>
      </c>
      <c r="B22" s="5" t="inlineStr">
        <is>
          <t>flat</t>
        </is>
      </c>
      <c r="C22" s="5" t="inlineStr"/>
      <c r="D22" s="6">
        <f>IF(B22="per_WM",B14,IF(B22="per_kg_taxable",B13,IF(B22="per_kg",B5,1)))</f>
        <v/>
      </c>
      <c r="E22" s="5" t="n">
        <v>0</v>
      </c>
      <c r="F22" s="5">
        <f>MAX(C22*D22,E22)</f>
        <v/>
      </c>
    </row>
    <row r="23">
      <c r="A23" s="5" t="inlineStr">
        <is>
          <t>THC origine / manutention</t>
        </is>
      </c>
      <c r="B23" s="5" t="inlineStr">
        <is>
          <t>flat</t>
        </is>
      </c>
      <c r="C23" s="5" t="inlineStr"/>
      <c r="D23" s="6">
        <f>IF(B23="per_WM",B14,IF(B23="per_kg_taxable",B13,IF(B23="per_kg",B5,1)))</f>
        <v/>
      </c>
      <c r="E23" s="5" t="n">
        <v>0</v>
      </c>
      <c r="F23" s="5">
        <f>MAX(C23*D23,E23)</f>
        <v/>
      </c>
    </row>
    <row r="24">
      <c r="A24" s="5" t="inlineStr">
        <is>
          <t>Frais docs origine (BL/AWB fee)</t>
        </is>
      </c>
      <c r="B24" s="5" t="inlineStr">
        <is>
          <t>flat</t>
        </is>
      </c>
      <c r="C24" s="5" t="inlineStr"/>
      <c r="D24" s="6">
        <f>IF(B24="per_WM",B14,IF(B24="per_kg_taxable",B13,IF(B24="per_kg",B5,1)))</f>
        <v/>
      </c>
      <c r="E24" s="5" t="n">
        <v>0</v>
      </c>
      <c r="F24" s="5">
        <f>MAX(C24*D24,E24)</f>
        <v/>
      </c>
    </row>
    <row r="25">
      <c r="A25" s="5" t="inlineStr">
        <is>
          <t>Fret principal</t>
        </is>
      </c>
      <c r="B25" s="5" t="inlineStr">
        <is>
          <t>per_WM</t>
        </is>
      </c>
      <c r="C25" s="5" t="inlineStr"/>
      <c r="D25" s="6">
        <f>IF(B25="per_WM",B14,IF(B25="per_kg_taxable",B13,IF(B25="per_kg",B5,1)))</f>
        <v/>
      </c>
      <c r="E25" s="5" t="n">
        <v>0</v>
      </c>
      <c r="F25" s="5">
        <f>MAX(C25*D25,E25)</f>
        <v/>
      </c>
    </row>
    <row r="26">
      <c r="A26" s="5" t="inlineStr">
        <is>
          <t>BAF carburant (% du fret)</t>
        </is>
      </c>
      <c r="B26" s="5" t="inlineStr">
        <is>
          <t>percent_of_freight</t>
        </is>
      </c>
      <c r="C26" s="5" t="inlineStr"/>
      <c r="D26" s="6">
        <f>IF(B26="per_WM",B14,IF(B26="per_kg_taxable",B13,IF(B26="per_kg",B5,1)))</f>
        <v/>
      </c>
      <c r="E26" s="5" t="n">
        <v>0</v>
      </c>
      <c r="F26" s="5">
        <f>MAX(C26*F25,E26)</f>
        <v/>
      </c>
    </row>
    <row r="27">
      <c r="A27" s="5" t="inlineStr">
        <is>
          <t>CAF change (% du fret)</t>
        </is>
      </c>
      <c r="B27" s="5" t="inlineStr">
        <is>
          <t>percent_of_freight</t>
        </is>
      </c>
      <c r="C27" s="5" t="inlineStr"/>
      <c r="D27" s="6">
        <f>IF(B27="per_WM",B14,IF(B27="per_kg_taxable",B13,IF(B27="per_kg",B5,1)))</f>
        <v/>
      </c>
      <c r="E27" s="5" t="n">
        <v>0</v>
      </c>
      <c r="F27" s="5">
        <f>MAX(C27*F25,E27)</f>
        <v/>
      </c>
    </row>
    <row r="28">
      <c r="A28" s="5" t="inlineStr">
        <is>
          <t>Autres surcharges (saisonnier/PSS)</t>
        </is>
      </c>
      <c r="B28" s="5" t="inlineStr">
        <is>
          <t>per_WM</t>
        </is>
      </c>
      <c r="C28" s="5" t="inlineStr"/>
      <c r="D28" s="6">
        <f>IF(B28="per_WM",B14,IF(B28="per_kg_taxable",B13,IF(B28="per_kg",B5,1)))</f>
        <v/>
      </c>
      <c r="E28" s="5" t="n">
        <v>0</v>
      </c>
      <c r="F28" s="5">
        <f>MAX(C28*D28,E28)</f>
        <v/>
      </c>
    </row>
    <row r="29">
      <c r="A29" s="5" t="inlineStr">
        <is>
          <t>Assurance cargo (% base 110%)</t>
        </is>
      </c>
      <c r="B29" s="5" t="inlineStr">
        <is>
          <t>percent_of_CIF110</t>
        </is>
      </c>
      <c r="C29" s="5" t="inlineStr"/>
      <c r="D29" s="6">
        <f>IF(B29="per_WM",B14,IF(B29="per_kg_taxable",B13,IF(B29="per_kg",B5,1)))</f>
        <v/>
      </c>
      <c r="E29" s="5" t="n">
        <v>0</v>
      </c>
      <c r="F29" s="5">
        <f>MAX(B18*1.10*(B3 + F25+F26+F27+F28),E29)</f>
        <v/>
      </c>
    </row>
    <row r="30">
      <c r="A30" s="5" t="inlineStr">
        <is>
          <t>THC destination / débarquement</t>
        </is>
      </c>
      <c r="B30" s="5" t="inlineStr">
        <is>
          <t>flat</t>
        </is>
      </c>
      <c r="C30" s="5" t="inlineStr"/>
      <c r="D30" s="6">
        <f>IF(B30="per_WM",B14,IF(B30="per_kg_taxable",B13,IF(B30="per_kg",B5,1)))</f>
        <v/>
      </c>
      <c r="E30" s="5" t="n">
        <v>0</v>
      </c>
      <c r="F30" s="5">
        <f>MAX(C30*D30,E30)</f>
        <v/>
      </c>
    </row>
    <row r="31">
      <c r="A31" s="5" t="inlineStr">
        <is>
          <t>Dégroupage / Delivery Order (DO)</t>
        </is>
      </c>
      <c r="B31" s="5" t="inlineStr">
        <is>
          <t>flat</t>
        </is>
      </c>
      <c r="C31" s="5" t="inlineStr"/>
      <c r="D31" s="6">
        <f>IF(B31="per_WM",B14,IF(B31="per_kg_taxable",B13,IF(B31="per_kg",B5,1)))</f>
        <v/>
      </c>
      <c r="E31" s="5" t="n">
        <v>0</v>
      </c>
      <c r="F31" s="5">
        <f>MAX(C31*D31,E31)</f>
        <v/>
      </c>
    </row>
    <row r="32">
      <c r="A32" s="5" t="inlineStr">
        <is>
          <t>Courtier import (déclaration)</t>
        </is>
      </c>
      <c r="B32" s="5" t="inlineStr">
        <is>
          <t>flat</t>
        </is>
      </c>
      <c r="C32" s="5" t="inlineStr"/>
      <c r="D32" s="6">
        <f>IF(B32="per_WM",B14,IF(B32="per_kg_taxable",B13,IF(B32="per_kg",B5,1)))</f>
        <v/>
      </c>
      <c r="E32" s="5" t="n">
        <v>0</v>
      </c>
      <c r="F32" s="5">
        <f>MAX(C32*D32,E32)</f>
        <v/>
      </c>
    </row>
    <row r="33">
      <c r="A33" s="5" t="inlineStr">
        <is>
          <t>Droits de douane (% de CIF)</t>
        </is>
      </c>
      <c r="B33" s="5" t="inlineStr">
        <is>
          <t>percent_of_CIF</t>
        </is>
      </c>
      <c r="C33" s="5" t="inlineStr"/>
      <c r="D33" s="6">
        <f>IF(B33="per_WM",B14,IF(B33="per_kg_taxable",B13,IF(B33="per_kg",B5,1)))</f>
        <v/>
      </c>
      <c r="E33" s="5" t="n">
        <v>0</v>
      </c>
      <c r="F33" s="5">
        <f>MAX(B16/100*(B3 + F25+F26+F27+F28+F29),E33)</f>
        <v/>
      </c>
    </row>
    <row r="34">
      <c r="A34" s="5" t="inlineStr">
        <is>
          <t>TVA import (% de (CIF + droits))</t>
        </is>
      </c>
      <c r="B34" s="5" t="inlineStr">
        <is>
          <t>percent_of_VATBASE</t>
        </is>
      </c>
      <c r="C34" s="5" t="inlineStr"/>
      <c r="D34" s="6">
        <f>IF(B34="per_WM",B14,IF(B34="per_kg_taxable",B13,IF(B34="per_kg",B5,1)))</f>
        <v/>
      </c>
      <c r="E34" s="5" t="n">
        <v>0</v>
      </c>
      <c r="F34" s="5">
        <f>MAX(B17/100*((B3 + F25+F26+F27+F28+F29) + F33),E34)</f>
        <v/>
      </c>
    </row>
    <row r="35">
      <c r="A35" s="5" t="inlineStr">
        <is>
          <t>Post-acheminement (livraison)</t>
        </is>
      </c>
      <c r="B35" s="5" t="inlineStr">
        <is>
          <t>flat</t>
        </is>
      </c>
      <c r="C35" s="5" t="inlineStr"/>
      <c r="D35" s="6">
        <f>IF(B35="per_WM",B14,IF(B35="per_kg_taxable",B13,IF(B35="per_kg",B5,1)))</f>
        <v/>
      </c>
      <c r="E35" s="5" t="n">
        <v>0</v>
      </c>
      <c r="F35" s="5">
        <f>MAX(C35*D35,E35)</f>
        <v/>
      </c>
    </row>
    <row r="36">
      <c r="A36" s="5" t="inlineStr">
        <is>
          <t>Stockage / immobilisation</t>
        </is>
      </c>
      <c r="B36" s="5" t="inlineStr">
        <is>
          <t>flat</t>
        </is>
      </c>
      <c r="C36" s="5" t="inlineStr"/>
      <c r="D36" s="6">
        <f>IF(B36="per_WM",B14,IF(B36="per_kg_taxable",B13,IF(B36="per_kg",B5,1)))</f>
        <v/>
      </c>
      <c r="E36" s="5" t="n">
        <v>0</v>
      </c>
      <c r="F36" s="5">
        <f>MAX(C36*D36,E36)</f>
        <v/>
      </c>
    </row>
    <row r="37">
      <c r="A37" s="5" t="inlineStr">
        <is>
          <t>Demurrage / Detention</t>
        </is>
      </c>
      <c r="B37" s="5" t="inlineStr">
        <is>
          <t>flat</t>
        </is>
      </c>
      <c r="C37" s="5" t="inlineStr"/>
      <c r="D37" s="6">
        <f>IF(B37="per_WM",B14,IF(B37="per_kg_taxable",B13,IF(B37="per_kg",B5,1)))</f>
        <v/>
      </c>
      <c r="E37" s="5" t="n">
        <v>0</v>
      </c>
      <c r="F37" s="5">
        <f>MAX(C37*D37,E37)</f>
        <v/>
      </c>
    </row>
    <row r="38">
      <c r="A38" s="5" t="inlineStr">
        <is>
          <t>Autres frais destination</t>
        </is>
      </c>
      <c r="B38" s="5" t="inlineStr">
        <is>
          <t>flat</t>
        </is>
      </c>
      <c r="C38" s="5" t="inlineStr"/>
      <c r="D38" s="6">
        <f>IF(B38="per_WM",B14,IF(B38="per_kg_taxable",B13,IF(B38="per_kg",B5,1)))</f>
        <v/>
      </c>
      <c r="E38" s="5" t="n">
        <v>0</v>
      </c>
      <c r="F38" s="5">
        <f>MAX(C38*D38,E38)</f>
        <v/>
      </c>
    </row>
    <row r="40">
      <c r="A40" s="3" t="inlineStr">
        <is>
          <t>TOTAL coûts logistiques (toutes lignes)</t>
        </is>
      </c>
      <c r="F40">
        <f>SUM(F21:F38)</f>
        <v/>
      </c>
    </row>
    <row r="41">
      <c r="A41" s="3" t="inlineStr">
        <is>
          <t>TOTAL rendu (valeur marchandise + coûts)</t>
        </is>
      </c>
      <c r="F41">
        <f>B3 + F40</f>
        <v/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K21"/>
  <sheetViews>
    <sheetView workbookViewId="0">
      <selection activeCell="A1" sqref="A1"/>
    </sheetView>
  </sheetViews>
  <sheetFormatPr baseColWidth="8" defaultRowHeight="15"/>
  <cols>
    <col width="16" customWidth="1" min="1" max="1"/>
    <col width="16" customWidth="1" min="2" max="2"/>
    <col width="16" customWidth="1" min="3" max="3"/>
    <col width="16" customWidth="1" min="4" max="4"/>
    <col width="16" customWidth="1" min="5" max="5"/>
    <col width="16" customWidth="1" min="6" max="6"/>
    <col width="16" customWidth="1" min="7" max="7"/>
    <col width="16" customWidth="1" min="8" max="8"/>
    <col width="16" customWidth="1" min="9" max="9"/>
    <col width="16" customWidth="1" min="10" max="10"/>
    <col width="16" customWidth="1" min="11" max="11"/>
  </cols>
  <sheetData>
    <row r="1">
      <c r="A1" s="7" t="inlineStr">
        <is>
          <t>Matrice responsabilités (1 = payé par le vendeur selon l’Incoterm ; 0 = payé par l’acheteur)</t>
        </is>
      </c>
    </row>
    <row r="3">
      <c r="A3" s="3" t="inlineStr">
        <is>
          <t>Ligne de coût</t>
        </is>
      </c>
      <c r="B3" s="8" t="inlineStr">
        <is>
          <t>EXW</t>
        </is>
      </c>
      <c r="C3" s="8" t="inlineStr">
        <is>
          <t>FCA</t>
        </is>
      </c>
      <c r="D3" s="8" t="inlineStr">
        <is>
          <t>FOB</t>
        </is>
      </c>
      <c r="E3" s="8" t="inlineStr">
        <is>
          <t>CFR</t>
        </is>
      </c>
      <c r="F3" s="8" t="inlineStr">
        <is>
          <t>CIF</t>
        </is>
      </c>
      <c r="G3" s="8" t="inlineStr">
        <is>
          <t>CPT</t>
        </is>
      </c>
      <c r="H3" s="8" t="inlineStr">
        <is>
          <t>CIP</t>
        </is>
      </c>
      <c r="I3" s="8" t="inlineStr">
        <is>
          <t>DAP</t>
        </is>
      </c>
      <c r="J3" s="8" t="inlineStr">
        <is>
          <t>DPU</t>
        </is>
      </c>
      <c r="K3" s="8" t="inlineStr">
        <is>
          <t>DDP</t>
        </is>
      </c>
    </row>
    <row r="4">
      <c r="A4" t="inlineStr">
        <is>
          <t>Pré-acheminement (enlèvement)</t>
        </is>
      </c>
      <c r="B4" s="9" t="n">
        <v>0</v>
      </c>
      <c r="C4" s="9" t="n">
        <v>1</v>
      </c>
      <c r="D4" s="9" t="n">
        <v>1</v>
      </c>
      <c r="E4" s="9" t="n">
        <v>1</v>
      </c>
      <c r="F4" s="9" t="n">
        <v>1</v>
      </c>
      <c r="G4" s="9" t="n">
        <v>1</v>
      </c>
      <c r="H4" s="9" t="n">
        <v>1</v>
      </c>
      <c r="I4" s="9" t="n">
        <v>1</v>
      </c>
      <c r="J4" s="9" t="n">
        <v>1</v>
      </c>
      <c r="K4" s="9" t="n">
        <v>1</v>
      </c>
    </row>
    <row r="5">
      <c r="A5" t="inlineStr">
        <is>
          <t>Douanes export (déclaration)</t>
        </is>
      </c>
      <c r="B5" s="9" t="n">
        <v>0</v>
      </c>
      <c r="C5" s="9" t="n">
        <v>1</v>
      </c>
      <c r="D5" s="9" t="n">
        <v>1</v>
      </c>
      <c r="E5" s="9" t="n">
        <v>1</v>
      </c>
      <c r="F5" s="9" t="n">
        <v>1</v>
      </c>
      <c r="G5" s="9" t="n">
        <v>1</v>
      </c>
      <c r="H5" s="9" t="n">
        <v>1</v>
      </c>
      <c r="I5" s="9" t="n">
        <v>1</v>
      </c>
      <c r="J5" s="9" t="n">
        <v>1</v>
      </c>
      <c r="K5" s="9" t="n">
        <v>1</v>
      </c>
    </row>
    <row r="6">
      <c r="A6" t="inlineStr">
        <is>
          <t>THC origine / manutention</t>
        </is>
      </c>
      <c r="B6" s="9" t="n">
        <v>0</v>
      </c>
      <c r="C6" s="9" t="n">
        <v>1</v>
      </c>
      <c r="D6" s="9" t="n">
        <v>1</v>
      </c>
      <c r="E6" s="9" t="n">
        <v>1</v>
      </c>
      <c r="F6" s="9" t="n">
        <v>1</v>
      </c>
      <c r="G6" s="9" t="n">
        <v>1</v>
      </c>
      <c r="H6" s="9" t="n">
        <v>1</v>
      </c>
      <c r="I6" s="9" t="n">
        <v>1</v>
      </c>
      <c r="J6" s="9" t="n">
        <v>1</v>
      </c>
      <c r="K6" s="9" t="n">
        <v>1</v>
      </c>
    </row>
    <row r="7">
      <c r="A7" t="inlineStr">
        <is>
          <t>Frais docs origine (BL/AWB fee)</t>
        </is>
      </c>
      <c r="B7" s="9" t="n">
        <v>0</v>
      </c>
      <c r="C7" s="9" t="n">
        <v>1</v>
      </c>
      <c r="D7" s="9" t="n">
        <v>1</v>
      </c>
      <c r="E7" s="9" t="n">
        <v>1</v>
      </c>
      <c r="F7" s="9" t="n">
        <v>1</v>
      </c>
      <c r="G7" s="9" t="n">
        <v>1</v>
      </c>
      <c r="H7" s="9" t="n">
        <v>1</v>
      </c>
      <c r="I7" s="9" t="n">
        <v>1</v>
      </c>
      <c r="J7" s="9" t="n">
        <v>1</v>
      </c>
      <c r="K7" s="9" t="n">
        <v>1</v>
      </c>
    </row>
    <row r="8">
      <c r="A8" t="inlineStr">
        <is>
          <t>Fret principal</t>
        </is>
      </c>
      <c r="B8" s="9" t="n">
        <v>0</v>
      </c>
      <c r="C8" s="9" t="n">
        <v>0</v>
      </c>
      <c r="D8" s="9" t="n">
        <v>0</v>
      </c>
      <c r="E8" s="9" t="n">
        <v>1</v>
      </c>
      <c r="F8" s="9" t="n">
        <v>1</v>
      </c>
      <c r="G8" s="9" t="n">
        <v>1</v>
      </c>
      <c r="H8" s="9" t="n">
        <v>1</v>
      </c>
      <c r="I8" s="9" t="n">
        <v>1</v>
      </c>
      <c r="J8" s="9" t="n">
        <v>1</v>
      </c>
      <c r="K8" s="9" t="n">
        <v>1</v>
      </c>
    </row>
    <row r="9">
      <c r="A9" t="inlineStr">
        <is>
          <t>BAF carburant (% du fret)</t>
        </is>
      </c>
      <c r="B9" s="9" t="n">
        <v>0</v>
      </c>
      <c r="C9" s="9" t="n">
        <v>0</v>
      </c>
      <c r="D9" s="9" t="n">
        <v>0</v>
      </c>
      <c r="E9" s="9" t="n">
        <v>1</v>
      </c>
      <c r="F9" s="9" t="n">
        <v>1</v>
      </c>
      <c r="G9" s="9" t="n">
        <v>1</v>
      </c>
      <c r="H9" s="9" t="n">
        <v>1</v>
      </c>
      <c r="I9" s="9" t="n">
        <v>1</v>
      </c>
      <c r="J9" s="9" t="n">
        <v>1</v>
      </c>
      <c r="K9" s="9" t="n">
        <v>1</v>
      </c>
    </row>
    <row r="10">
      <c r="A10" t="inlineStr">
        <is>
          <t>CAF change (% du fret)</t>
        </is>
      </c>
      <c r="B10" s="9" t="n">
        <v>0</v>
      </c>
      <c r="C10" s="9" t="n">
        <v>0</v>
      </c>
      <c r="D10" s="9" t="n">
        <v>0</v>
      </c>
      <c r="E10" s="9" t="n">
        <v>1</v>
      </c>
      <c r="F10" s="9" t="n">
        <v>1</v>
      </c>
      <c r="G10" s="9" t="n">
        <v>1</v>
      </c>
      <c r="H10" s="9" t="n">
        <v>1</v>
      </c>
      <c r="I10" s="9" t="n">
        <v>1</v>
      </c>
      <c r="J10" s="9" t="n">
        <v>1</v>
      </c>
      <c r="K10" s="9" t="n">
        <v>1</v>
      </c>
    </row>
    <row r="11">
      <c r="A11" t="inlineStr">
        <is>
          <t>Autres surcharges (saisonnier/PSS)</t>
        </is>
      </c>
      <c r="B11" s="9" t="n">
        <v>0</v>
      </c>
      <c r="C11" s="9" t="n">
        <v>0</v>
      </c>
      <c r="D11" s="9" t="n">
        <v>0</v>
      </c>
      <c r="E11" s="9" t="n">
        <v>1</v>
      </c>
      <c r="F11" s="9" t="n">
        <v>1</v>
      </c>
      <c r="G11" s="9" t="n">
        <v>1</v>
      </c>
      <c r="H11" s="9" t="n">
        <v>1</v>
      </c>
      <c r="I11" s="9" t="n">
        <v>1</v>
      </c>
      <c r="J11" s="9" t="n">
        <v>1</v>
      </c>
      <c r="K11" s="9" t="n">
        <v>1</v>
      </c>
    </row>
    <row r="12">
      <c r="A12" t="inlineStr">
        <is>
          <t>Assurance cargo (% base 110%)</t>
        </is>
      </c>
      <c r="B12" s="9" t="n">
        <v>0</v>
      </c>
      <c r="C12" s="9" t="n">
        <v>0</v>
      </c>
      <c r="D12" s="9" t="n">
        <v>0</v>
      </c>
      <c r="E12" s="9" t="n">
        <v>0</v>
      </c>
      <c r="F12" s="9" t="n">
        <v>1</v>
      </c>
      <c r="G12" s="9" t="n">
        <v>0</v>
      </c>
      <c r="H12" s="9" t="n">
        <v>1</v>
      </c>
      <c r="I12" s="9" t="n">
        <v>0</v>
      </c>
      <c r="J12" s="9" t="n">
        <v>0</v>
      </c>
      <c r="K12" s="9" t="n">
        <v>0</v>
      </c>
    </row>
    <row r="13">
      <c r="A13" t="inlineStr">
        <is>
          <t>THC destination / débarquement</t>
        </is>
      </c>
      <c r="B13" s="9" t="n">
        <v>0</v>
      </c>
      <c r="C13" s="9" t="n">
        <v>0</v>
      </c>
      <c r="D13" s="9" t="n">
        <v>0</v>
      </c>
      <c r="E13" s="9" t="n">
        <v>0</v>
      </c>
      <c r="F13" s="9" t="n">
        <v>0</v>
      </c>
      <c r="G13" s="9" t="n">
        <v>0</v>
      </c>
      <c r="H13" s="9" t="n">
        <v>0</v>
      </c>
      <c r="I13" s="9" t="n">
        <v>1</v>
      </c>
      <c r="J13" s="9" t="n">
        <v>1</v>
      </c>
      <c r="K13" s="9" t="n">
        <v>1</v>
      </c>
    </row>
    <row r="14">
      <c r="A14" t="inlineStr">
        <is>
          <t>Dégroupage / Delivery Order (DO)</t>
        </is>
      </c>
      <c r="B14" s="9" t="n">
        <v>0</v>
      </c>
      <c r="C14" s="9" t="n">
        <v>0</v>
      </c>
      <c r="D14" s="9" t="n">
        <v>0</v>
      </c>
      <c r="E14" s="9" t="n">
        <v>0</v>
      </c>
      <c r="F14" s="9" t="n">
        <v>0</v>
      </c>
      <c r="G14" s="9" t="n">
        <v>0</v>
      </c>
      <c r="H14" s="9" t="n">
        <v>0</v>
      </c>
      <c r="I14" s="9" t="n">
        <v>1</v>
      </c>
      <c r="J14" s="9" t="n">
        <v>1</v>
      </c>
      <c r="K14" s="9" t="n">
        <v>1</v>
      </c>
    </row>
    <row r="15">
      <c r="A15" t="inlineStr">
        <is>
          <t>Courtier import (déclaration)</t>
        </is>
      </c>
      <c r="B15" s="9" t="n">
        <v>0</v>
      </c>
      <c r="C15" s="9" t="n">
        <v>0</v>
      </c>
      <c r="D15" s="9" t="n">
        <v>0</v>
      </c>
      <c r="E15" s="9" t="n">
        <v>0</v>
      </c>
      <c r="F15" s="9" t="n">
        <v>0</v>
      </c>
      <c r="G15" s="9" t="n">
        <v>0</v>
      </c>
      <c r="H15" s="9" t="n">
        <v>0</v>
      </c>
      <c r="I15" s="9" t="n">
        <v>0</v>
      </c>
      <c r="J15" s="9" t="n">
        <v>0</v>
      </c>
      <c r="K15" s="9" t="n">
        <v>1</v>
      </c>
    </row>
    <row r="16">
      <c r="A16" t="inlineStr">
        <is>
          <t>Droits de douane (% de CIF)</t>
        </is>
      </c>
      <c r="B16" s="9" t="n">
        <v>0</v>
      </c>
      <c r="C16" s="9" t="n">
        <v>0</v>
      </c>
      <c r="D16" s="9" t="n">
        <v>0</v>
      </c>
      <c r="E16" s="9" t="n">
        <v>0</v>
      </c>
      <c r="F16" s="9" t="n">
        <v>0</v>
      </c>
      <c r="G16" s="9" t="n">
        <v>0</v>
      </c>
      <c r="H16" s="9" t="n">
        <v>0</v>
      </c>
      <c r="I16" s="9" t="n">
        <v>0</v>
      </c>
      <c r="J16" s="9" t="n">
        <v>0</v>
      </c>
      <c r="K16" s="9" t="n">
        <v>1</v>
      </c>
    </row>
    <row r="17">
      <c r="A17" t="inlineStr">
        <is>
          <t>TVA import (% de (CIF + droits))</t>
        </is>
      </c>
      <c r="B17" s="9" t="n">
        <v>0</v>
      </c>
      <c r="C17" s="9" t="n">
        <v>0</v>
      </c>
      <c r="D17" s="9" t="n">
        <v>0</v>
      </c>
      <c r="E17" s="9" t="n">
        <v>0</v>
      </c>
      <c r="F17" s="9" t="n">
        <v>0</v>
      </c>
      <c r="G17" s="9" t="n">
        <v>0</v>
      </c>
      <c r="H17" s="9" t="n">
        <v>0</v>
      </c>
      <c r="I17" s="9" t="n">
        <v>0</v>
      </c>
      <c r="J17" s="9" t="n">
        <v>0</v>
      </c>
      <c r="K17" s="9" t="n">
        <v>1</v>
      </c>
    </row>
    <row r="18">
      <c r="A18" t="inlineStr">
        <is>
          <t>Post-acheminement (livraison)</t>
        </is>
      </c>
      <c r="B18" s="9" t="n">
        <v>0</v>
      </c>
      <c r="C18" s="9" t="n">
        <v>0</v>
      </c>
      <c r="D18" s="9" t="n">
        <v>0</v>
      </c>
      <c r="E18" s="9" t="n">
        <v>0</v>
      </c>
      <c r="F18" s="9" t="n">
        <v>0</v>
      </c>
      <c r="G18" s="9" t="n">
        <v>1</v>
      </c>
      <c r="H18" s="9" t="n">
        <v>1</v>
      </c>
      <c r="I18" s="9" t="n">
        <v>1</v>
      </c>
      <c r="J18" s="9" t="n">
        <v>1</v>
      </c>
      <c r="K18" s="9" t="n">
        <v>1</v>
      </c>
    </row>
    <row r="19">
      <c r="A19" t="inlineStr">
        <is>
          <t>Stockage / immobilisation</t>
        </is>
      </c>
      <c r="B19" s="9" t="n">
        <v>0</v>
      </c>
      <c r="C19" s="9" t="n">
        <v>0</v>
      </c>
      <c r="D19" s="9" t="n">
        <v>0</v>
      </c>
      <c r="E19" s="9" t="n">
        <v>0</v>
      </c>
      <c r="F19" s="9" t="n">
        <v>0</v>
      </c>
      <c r="G19" s="9" t="n">
        <v>0</v>
      </c>
      <c r="H19" s="9" t="n">
        <v>0</v>
      </c>
      <c r="I19" s="9" t="n">
        <v>0</v>
      </c>
      <c r="J19" s="9" t="n">
        <v>0</v>
      </c>
      <c r="K19" s="9" t="n">
        <v>0</v>
      </c>
    </row>
    <row r="20">
      <c r="A20" t="inlineStr">
        <is>
          <t>Demurrage / Detention</t>
        </is>
      </c>
      <c r="B20" s="9" t="n">
        <v>0</v>
      </c>
      <c r="C20" s="9" t="n">
        <v>0</v>
      </c>
      <c r="D20" s="9" t="n">
        <v>0</v>
      </c>
      <c r="E20" s="9" t="n">
        <v>0</v>
      </c>
      <c r="F20" s="9" t="n">
        <v>0</v>
      </c>
      <c r="G20" s="9" t="n">
        <v>0</v>
      </c>
      <c r="H20" s="9" t="n">
        <v>0</v>
      </c>
      <c r="I20" s="9" t="n">
        <v>0</v>
      </c>
      <c r="J20" s="9" t="n">
        <v>0</v>
      </c>
      <c r="K20" s="9" t="n">
        <v>0</v>
      </c>
    </row>
    <row r="21">
      <c r="A21" t="inlineStr">
        <is>
          <t>Autres frais destination</t>
        </is>
      </c>
      <c r="B21" s="9" t="n">
        <v>0</v>
      </c>
      <c r="C21" s="9" t="n">
        <v>0</v>
      </c>
      <c r="D21" s="9" t="n">
        <v>0</v>
      </c>
      <c r="E21" s="9" t="n">
        <v>0</v>
      </c>
      <c r="F21" s="9" t="n">
        <v>0</v>
      </c>
      <c r="G21" s="9" t="n">
        <v>0</v>
      </c>
      <c r="H21" s="9" t="n">
        <v>0</v>
      </c>
      <c r="I21" s="9" t="n">
        <v>1</v>
      </c>
      <c r="J21" s="9" t="n">
        <v>1</v>
      </c>
      <c r="K21" s="9" t="n">
        <v>1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H35"/>
  <sheetViews>
    <sheetView workbookViewId="0">
      <selection activeCell="A1" sqref="A1"/>
    </sheetView>
  </sheetViews>
  <sheetFormatPr baseColWidth="8" defaultRowHeight="15"/>
  <cols>
    <col width="36" customWidth="1" min="1" max="1"/>
    <col width="16" customWidth="1" min="2" max="2"/>
    <col width="22" customWidth="1" min="4" max="4"/>
    <col width="22" customWidth="1" min="5" max="5"/>
    <col width="22" customWidth="1" min="6" max="6"/>
    <col width="22" customWidth="1" min="7" max="7"/>
    <col width="22" customWidth="1" min="8" max="8"/>
  </cols>
  <sheetData>
    <row r="1">
      <c r="A1" s="7" t="inlineStr">
        <is>
          <t>Synthèse de cotation par Incoterm</t>
        </is>
      </c>
    </row>
    <row r="2">
      <c r="B2" s="3" t="inlineStr">
        <is>
          <t>Coût rendu total (constant)</t>
        </is>
      </c>
      <c r="C2">
        <f>C3+C4</f>
        <v/>
      </c>
    </row>
    <row r="3">
      <c r="A3" s="10" t="inlineStr">
        <is>
          <t>Référence montants (depuis Inputs!F...)</t>
        </is>
      </c>
      <c r="B3" t="inlineStr">
        <is>
          <t>Valeur marchandise</t>
        </is>
      </c>
      <c r="C3">
        <f>Inputs!B3</f>
        <v/>
      </c>
    </row>
    <row r="4">
      <c r="B4" t="inlineStr">
        <is>
          <t>Total coûts logistiques</t>
        </is>
      </c>
      <c r="C4">
        <f>SUM(B6:B23)</f>
        <v/>
      </c>
    </row>
    <row r="5">
      <c r="A5" s="3" t="inlineStr">
        <is>
          <t>Ligne de coût</t>
        </is>
      </c>
      <c r="B5" s="3" t="inlineStr">
        <is>
          <t>Montant (€)</t>
        </is>
      </c>
      <c r="D5" s="3" t="inlineStr">
        <is>
          <t>Incoterm</t>
        </is>
      </c>
      <c r="E5" s="3" t="inlineStr">
        <is>
          <t>Coûts vendeur inclus (€)</t>
        </is>
      </c>
      <c r="F5" s="3" t="inlineStr">
        <is>
          <t>Prix Incoterm (valeur + coûts inclus)</t>
        </is>
      </c>
      <c r="G5" s="3" t="inlineStr">
        <is>
          <t>Reste à charge acheteur (€)</t>
        </is>
      </c>
      <c r="H5" s="3" t="inlineStr">
        <is>
          <t>Coût rendu total (€)</t>
        </is>
      </c>
    </row>
    <row r="6">
      <c r="A6" t="inlineStr">
        <is>
          <t>Pré-acheminement (enlèvement)</t>
        </is>
      </c>
      <c r="B6">
        <f>Inputs!F21</f>
        <v/>
      </c>
    </row>
    <row r="7">
      <c r="A7" t="inlineStr">
        <is>
          <t>Douanes export (déclaration)</t>
        </is>
      </c>
      <c r="B7">
        <f>Inputs!F22</f>
        <v/>
      </c>
    </row>
    <row r="8">
      <c r="A8" t="inlineStr">
        <is>
          <t>THC origine / manutention</t>
        </is>
      </c>
      <c r="B8">
        <f>Inputs!F23</f>
        <v/>
      </c>
    </row>
    <row r="9">
      <c r="A9" t="inlineStr">
        <is>
          <t>Frais docs origine (BL/AWB fee)</t>
        </is>
      </c>
      <c r="B9">
        <f>Inputs!F24</f>
        <v/>
      </c>
    </row>
    <row r="10">
      <c r="A10" t="inlineStr">
        <is>
          <t>Fret principal</t>
        </is>
      </c>
      <c r="B10">
        <f>Inputs!F25</f>
        <v/>
      </c>
    </row>
    <row r="11">
      <c r="A11" t="inlineStr">
        <is>
          <t>BAF carburant (% du fret)</t>
        </is>
      </c>
      <c r="B11">
        <f>Inputs!F26</f>
        <v/>
      </c>
    </row>
    <row r="12">
      <c r="A12" t="inlineStr">
        <is>
          <t>CAF change (% du fret)</t>
        </is>
      </c>
      <c r="B12">
        <f>Inputs!F27</f>
        <v/>
      </c>
    </row>
    <row r="13">
      <c r="A13" t="inlineStr">
        <is>
          <t>Autres surcharges (saisonnier/PSS)</t>
        </is>
      </c>
      <c r="B13">
        <f>Inputs!F28</f>
        <v/>
      </c>
    </row>
    <row r="14">
      <c r="A14" t="inlineStr">
        <is>
          <t>Assurance cargo (% base 110%)</t>
        </is>
      </c>
      <c r="B14">
        <f>Inputs!F29</f>
        <v/>
      </c>
    </row>
    <row r="15">
      <c r="A15" t="inlineStr">
        <is>
          <t>THC destination / débarquement</t>
        </is>
      </c>
      <c r="B15">
        <f>Inputs!F30</f>
        <v/>
      </c>
    </row>
    <row r="16">
      <c r="A16" t="inlineStr">
        <is>
          <t>Dégroupage / Delivery Order (DO)</t>
        </is>
      </c>
      <c r="B16">
        <f>Inputs!F31</f>
        <v/>
      </c>
    </row>
    <row r="17">
      <c r="A17" t="inlineStr">
        <is>
          <t>Courtier import (déclaration)</t>
        </is>
      </c>
      <c r="B17">
        <f>Inputs!F32</f>
        <v/>
      </c>
    </row>
    <row r="18">
      <c r="A18" t="inlineStr">
        <is>
          <t>Droits de douane (% de CIF)</t>
        </is>
      </c>
      <c r="B18">
        <f>Inputs!F33</f>
        <v/>
      </c>
    </row>
    <row r="19">
      <c r="A19" t="inlineStr">
        <is>
          <t>TVA import (% de (CIF + droits))</t>
        </is>
      </c>
      <c r="B19">
        <f>Inputs!F34</f>
        <v/>
      </c>
    </row>
    <row r="20">
      <c r="A20" t="inlineStr">
        <is>
          <t>Post-acheminement (livraison)</t>
        </is>
      </c>
      <c r="B20">
        <f>Inputs!F35</f>
        <v/>
      </c>
    </row>
    <row r="21">
      <c r="A21" t="inlineStr">
        <is>
          <t>Stockage / immobilisation</t>
        </is>
      </c>
      <c r="B21">
        <f>Inputs!F36</f>
        <v/>
      </c>
    </row>
    <row r="22">
      <c r="A22" t="inlineStr">
        <is>
          <t>Demurrage / Detention</t>
        </is>
      </c>
      <c r="B22">
        <f>Inputs!F37</f>
        <v/>
      </c>
    </row>
    <row r="23">
      <c r="A23" t="inlineStr">
        <is>
          <t>Autres frais destination</t>
        </is>
      </c>
      <c r="B23">
        <f>Inputs!F38</f>
        <v/>
      </c>
    </row>
    <row r="26">
      <c r="D26" s="3" t="inlineStr">
        <is>
          <t>EXW</t>
        </is>
      </c>
      <c r="E26">
        <f>SUMPRODUCT(Matrix!B4:B21,B6:B23)</f>
        <v/>
      </c>
      <c r="F26">
        <f>C3+E26</f>
        <v/>
      </c>
      <c r="G26">
        <f>C2-F26</f>
        <v/>
      </c>
      <c r="H26">
        <f>C2</f>
        <v/>
      </c>
    </row>
    <row r="27">
      <c r="D27" s="3" t="inlineStr">
        <is>
          <t>FCA</t>
        </is>
      </c>
      <c r="E27">
        <f>SUMPRODUCT(Matrix!C4:C21,B6:B23)</f>
        <v/>
      </c>
      <c r="F27">
        <f>C3+E27</f>
        <v/>
      </c>
      <c r="G27">
        <f>C2-F27</f>
        <v/>
      </c>
      <c r="H27">
        <f>C2</f>
        <v/>
      </c>
    </row>
    <row r="28">
      <c r="D28" s="3" t="inlineStr">
        <is>
          <t>FOB</t>
        </is>
      </c>
      <c r="E28">
        <f>SUMPRODUCT(Matrix!D4:D21,B6:B23)</f>
        <v/>
      </c>
      <c r="F28">
        <f>C3+E28</f>
        <v/>
      </c>
      <c r="G28">
        <f>C2-F28</f>
        <v/>
      </c>
      <c r="H28">
        <f>C2</f>
        <v/>
      </c>
    </row>
    <row r="29">
      <c r="D29" s="3" t="inlineStr">
        <is>
          <t>CFR</t>
        </is>
      </c>
      <c r="E29">
        <f>SUMPRODUCT(Matrix!E4:E21,B6:B23)</f>
        <v/>
      </c>
      <c r="F29">
        <f>C3+E29</f>
        <v/>
      </c>
      <c r="G29">
        <f>C2-F29</f>
        <v/>
      </c>
      <c r="H29">
        <f>C2</f>
        <v/>
      </c>
    </row>
    <row r="30">
      <c r="D30" s="3" t="inlineStr">
        <is>
          <t>CIF</t>
        </is>
      </c>
      <c r="E30">
        <f>SUMPRODUCT(Matrix!F4:F21,B6:B23)</f>
        <v/>
      </c>
      <c r="F30">
        <f>C3+E30</f>
        <v/>
      </c>
      <c r="G30">
        <f>C2-F30</f>
        <v/>
      </c>
      <c r="H30">
        <f>C2</f>
        <v/>
      </c>
    </row>
    <row r="31">
      <c r="D31" s="3" t="inlineStr">
        <is>
          <t>CPT</t>
        </is>
      </c>
      <c r="E31">
        <f>SUMPRODUCT(Matrix!G4:G21,B6:B23)</f>
        <v/>
      </c>
      <c r="F31">
        <f>C3+E31</f>
        <v/>
      </c>
      <c r="G31">
        <f>C2-F31</f>
        <v/>
      </c>
      <c r="H31">
        <f>C2</f>
        <v/>
      </c>
    </row>
    <row r="32">
      <c r="D32" s="3" t="inlineStr">
        <is>
          <t>CIP</t>
        </is>
      </c>
      <c r="E32">
        <f>SUMPRODUCT(Matrix!H4:H21,B6:B23)</f>
        <v/>
      </c>
      <c r="F32">
        <f>C3+E32</f>
        <v/>
      </c>
      <c r="G32">
        <f>C2-F32</f>
        <v/>
      </c>
      <c r="H32">
        <f>C2</f>
        <v/>
      </c>
    </row>
    <row r="33">
      <c r="D33" s="3" t="inlineStr">
        <is>
          <t>DAP</t>
        </is>
      </c>
      <c r="E33">
        <f>SUMPRODUCT(Matrix!I4:I21,B6:B23)</f>
        <v/>
      </c>
      <c r="F33">
        <f>C3+E33</f>
        <v/>
      </c>
      <c r="G33">
        <f>C2-F33</f>
        <v/>
      </c>
      <c r="H33">
        <f>C2</f>
        <v/>
      </c>
    </row>
    <row r="34">
      <c r="D34" s="3" t="inlineStr">
        <is>
          <t>DPU</t>
        </is>
      </c>
      <c r="E34">
        <f>SUMPRODUCT(Matrix!J4:J21,B6:B23)</f>
        <v/>
      </c>
      <c r="F34">
        <f>C3+E34</f>
        <v/>
      </c>
      <c r="G34">
        <f>C2-F34</f>
        <v/>
      </c>
      <c r="H34">
        <f>C2</f>
        <v/>
      </c>
    </row>
    <row r="35">
      <c r="D35" s="3" t="inlineStr">
        <is>
          <t>DDP</t>
        </is>
      </c>
      <c r="E35">
        <f>SUMPRODUCT(Matrix!K4:K21,B6:B23)</f>
        <v/>
      </c>
      <c r="F35">
        <f>C3+E35</f>
        <v/>
      </c>
      <c r="G35">
        <f>C2-F35</f>
        <v/>
      </c>
      <c r="H35">
        <f>C2</f>
        <v/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E28"/>
  <sheetViews>
    <sheetView workbookViewId="0">
      <selection activeCell="A1" sqref="A1"/>
    </sheetView>
  </sheetViews>
  <sheetFormatPr baseColWidth="8" defaultRowHeight="15"/>
  <sheetData>
    <row r="1">
      <c r="A1" s="7" t="inlineStr">
        <is>
          <t>Calcul pas à pas — choisissez un Incoterm (cellule B2)</t>
        </is>
      </c>
      <c r="D1" t="inlineStr">
        <is>
          <t>Liste Incoterms →</t>
        </is>
      </c>
    </row>
    <row r="2">
      <c r="A2" t="inlineStr">
        <is>
          <t>Incoterm choisi :</t>
        </is>
      </c>
      <c r="B2" t="inlineStr">
        <is>
          <t>CIF</t>
        </is>
      </c>
      <c r="D2" t="inlineStr">
        <is>
          <t>EXW, FCA, FOB, CFR, CIF, CPT, CIP, DAP, DPU, DDP</t>
        </is>
      </c>
    </row>
    <row r="4">
      <c r="A4" s="3" t="inlineStr">
        <is>
          <t>Ligne de coût</t>
        </is>
      </c>
      <c r="B4" s="3" t="inlineStr">
        <is>
          <t>Montant (€)</t>
        </is>
      </c>
      <c r="C4" s="3" t="inlineStr">
        <is>
          <t>Payé par vendeur ? (1/0)</t>
        </is>
      </c>
      <c r="D4" s="3" t="inlineStr">
        <is>
          <t>Inclus vendeur (€)</t>
        </is>
      </c>
      <c r="E4" s="3" t="inlineStr">
        <is>
          <t>Reste acheteur (€)</t>
        </is>
      </c>
    </row>
    <row r="5">
      <c r="A5" t="inlineStr">
        <is>
          <t>Pré-acheminement (enlèvement)</t>
        </is>
      </c>
      <c r="B5">
        <f>Inputs!F21</f>
        <v/>
      </c>
      <c r="C5">
        <f>INDEX(Matrix!$B$4:$K$21,ROW()-4,MATCH($B$2,Matrix!$B$3:$K$3,0))</f>
        <v/>
      </c>
      <c r="D5">
        <f>B5*C5</f>
        <v/>
      </c>
      <c r="E5">
        <f>B5*(1-C5)</f>
        <v/>
      </c>
    </row>
    <row r="6">
      <c r="A6" t="inlineStr">
        <is>
          <t>Douanes export (déclaration)</t>
        </is>
      </c>
      <c r="B6">
        <f>Inputs!F22</f>
        <v/>
      </c>
      <c r="C6">
        <f>INDEX(Matrix!$B$4:$K$21,ROW()-4,MATCH($B$2,Matrix!$B$3:$K$3,0))</f>
        <v/>
      </c>
      <c r="D6">
        <f>B6*C6</f>
        <v/>
      </c>
      <c r="E6">
        <f>B6*(1-C6)</f>
        <v/>
      </c>
    </row>
    <row r="7">
      <c r="A7" t="inlineStr">
        <is>
          <t>THC origine / manutention</t>
        </is>
      </c>
      <c r="B7">
        <f>Inputs!F23</f>
        <v/>
      </c>
      <c r="C7">
        <f>INDEX(Matrix!$B$4:$K$21,ROW()-4,MATCH($B$2,Matrix!$B$3:$K$3,0))</f>
        <v/>
      </c>
      <c r="D7">
        <f>B7*C7</f>
        <v/>
      </c>
      <c r="E7">
        <f>B7*(1-C7)</f>
        <v/>
      </c>
    </row>
    <row r="8">
      <c r="A8" t="inlineStr">
        <is>
          <t>Frais docs origine (BL/AWB fee)</t>
        </is>
      </c>
      <c r="B8">
        <f>Inputs!F24</f>
        <v/>
      </c>
      <c r="C8">
        <f>INDEX(Matrix!$B$4:$K$21,ROW()-4,MATCH($B$2,Matrix!$B$3:$K$3,0))</f>
        <v/>
      </c>
      <c r="D8">
        <f>B8*C8</f>
        <v/>
      </c>
      <c r="E8">
        <f>B8*(1-C8)</f>
        <v/>
      </c>
    </row>
    <row r="9">
      <c r="A9" t="inlineStr">
        <is>
          <t>Fret principal</t>
        </is>
      </c>
      <c r="B9">
        <f>Inputs!F25</f>
        <v/>
      </c>
      <c r="C9">
        <f>INDEX(Matrix!$B$4:$K$21,ROW()-4,MATCH($B$2,Matrix!$B$3:$K$3,0))</f>
        <v/>
      </c>
      <c r="D9">
        <f>B9*C9</f>
        <v/>
      </c>
      <c r="E9">
        <f>B9*(1-C9)</f>
        <v/>
      </c>
    </row>
    <row r="10">
      <c r="A10" t="inlineStr">
        <is>
          <t>BAF carburant (% du fret)</t>
        </is>
      </c>
      <c r="B10">
        <f>Inputs!F26</f>
        <v/>
      </c>
      <c r="C10">
        <f>INDEX(Matrix!$B$4:$K$21,ROW()-4,MATCH($B$2,Matrix!$B$3:$K$3,0))</f>
        <v/>
      </c>
      <c r="D10">
        <f>B10*C10</f>
        <v/>
      </c>
      <c r="E10">
        <f>B10*(1-C10)</f>
        <v/>
      </c>
    </row>
    <row r="11">
      <c r="A11" t="inlineStr">
        <is>
          <t>CAF change (% du fret)</t>
        </is>
      </c>
      <c r="B11">
        <f>Inputs!F27</f>
        <v/>
      </c>
      <c r="C11">
        <f>INDEX(Matrix!$B$4:$K$21,ROW()-4,MATCH($B$2,Matrix!$B$3:$K$3,0))</f>
        <v/>
      </c>
      <c r="D11">
        <f>B11*C11</f>
        <v/>
      </c>
      <c r="E11">
        <f>B11*(1-C11)</f>
        <v/>
      </c>
    </row>
    <row r="12">
      <c r="A12" t="inlineStr">
        <is>
          <t>Autres surcharges (saisonnier/PSS)</t>
        </is>
      </c>
      <c r="B12">
        <f>Inputs!F28</f>
        <v/>
      </c>
      <c r="C12">
        <f>INDEX(Matrix!$B$4:$K$21,ROW()-4,MATCH($B$2,Matrix!$B$3:$K$3,0))</f>
        <v/>
      </c>
      <c r="D12">
        <f>B12*C12</f>
        <v/>
      </c>
      <c r="E12">
        <f>B12*(1-C12)</f>
        <v/>
      </c>
    </row>
    <row r="13">
      <c r="A13" t="inlineStr">
        <is>
          <t>Assurance cargo (% base 110%)</t>
        </is>
      </c>
      <c r="B13">
        <f>Inputs!F29</f>
        <v/>
      </c>
      <c r="C13">
        <f>INDEX(Matrix!$B$4:$K$21,ROW()-4,MATCH($B$2,Matrix!$B$3:$K$3,0))</f>
        <v/>
      </c>
      <c r="D13">
        <f>B13*C13</f>
        <v/>
      </c>
      <c r="E13">
        <f>B13*(1-C13)</f>
        <v/>
      </c>
    </row>
    <row r="14">
      <c r="A14" t="inlineStr">
        <is>
          <t>THC destination / débarquement</t>
        </is>
      </c>
      <c r="B14">
        <f>Inputs!F30</f>
        <v/>
      </c>
      <c r="C14">
        <f>INDEX(Matrix!$B$4:$K$21,ROW()-4,MATCH($B$2,Matrix!$B$3:$K$3,0))</f>
        <v/>
      </c>
      <c r="D14">
        <f>B14*C14</f>
        <v/>
      </c>
      <c r="E14">
        <f>B14*(1-C14)</f>
        <v/>
      </c>
    </row>
    <row r="15">
      <c r="A15" t="inlineStr">
        <is>
          <t>Dégroupage / Delivery Order (DO)</t>
        </is>
      </c>
      <c r="B15">
        <f>Inputs!F31</f>
        <v/>
      </c>
      <c r="C15">
        <f>INDEX(Matrix!$B$4:$K$21,ROW()-4,MATCH($B$2,Matrix!$B$3:$K$3,0))</f>
        <v/>
      </c>
      <c r="D15">
        <f>B15*C15</f>
        <v/>
      </c>
      <c r="E15">
        <f>B15*(1-C15)</f>
        <v/>
      </c>
    </row>
    <row r="16">
      <c r="A16" t="inlineStr">
        <is>
          <t>Courtier import (déclaration)</t>
        </is>
      </c>
      <c r="B16">
        <f>Inputs!F32</f>
        <v/>
      </c>
      <c r="C16">
        <f>INDEX(Matrix!$B$4:$K$21,ROW()-4,MATCH($B$2,Matrix!$B$3:$K$3,0))</f>
        <v/>
      </c>
      <c r="D16">
        <f>B16*C16</f>
        <v/>
      </c>
      <c r="E16">
        <f>B16*(1-C16)</f>
        <v/>
      </c>
    </row>
    <row r="17">
      <c r="A17" t="inlineStr">
        <is>
          <t>Droits de douane (% de CIF)</t>
        </is>
      </c>
      <c r="B17">
        <f>Inputs!F33</f>
        <v/>
      </c>
      <c r="C17">
        <f>INDEX(Matrix!$B$4:$K$21,ROW()-4,MATCH($B$2,Matrix!$B$3:$K$3,0))</f>
        <v/>
      </c>
      <c r="D17">
        <f>B17*C17</f>
        <v/>
      </c>
      <c r="E17">
        <f>B17*(1-C17)</f>
        <v/>
      </c>
    </row>
    <row r="18">
      <c r="A18" t="inlineStr">
        <is>
          <t>TVA import (% de (CIF + droits))</t>
        </is>
      </c>
      <c r="B18">
        <f>Inputs!F34</f>
        <v/>
      </c>
      <c r="C18">
        <f>INDEX(Matrix!$B$4:$K$21,ROW()-4,MATCH($B$2,Matrix!$B$3:$K$3,0))</f>
        <v/>
      </c>
      <c r="D18">
        <f>B18*C18</f>
        <v/>
      </c>
      <c r="E18">
        <f>B18*(1-C18)</f>
        <v/>
      </c>
    </row>
    <row r="19">
      <c r="A19" t="inlineStr">
        <is>
          <t>Post-acheminement (livraison)</t>
        </is>
      </c>
      <c r="B19">
        <f>Inputs!F35</f>
        <v/>
      </c>
      <c r="C19">
        <f>INDEX(Matrix!$B$4:$K$21,ROW()-4,MATCH($B$2,Matrix!$B$3:$K$3,0))</f>
        <v/>
      </c>
      <c r="D19">
        <f>B19*C19</f>
        <v/>
      </c>
      <c r="E19">
        <f>B19*(1-C19)</f>
        <v/>
      </c>
    </row>
    <row r="20">
      <c r="A20" t="inlineStr">
        <is>
          <t>Stockage / immobilisation</t>
        </is>
      </c>
      <c r="B20">
        <f>Inputs!F36</f>
        <v/>
      </c>
      <c r="C20">
        <f>INDEX(Matrix!$B$4:$K$21,ROW()-4,MATCH($B$2,Matrix!$B$3:$K$3,0))</f>
        <v/>
      </c>
      <c r="D20">
        <f>B20*C20</f>
        <v/>
      </c>
      <c r="E20">
        <f>B20*(1-C20)</f>
        <v/>
      </c>
    </row>
    <row r="21">
      <c r="A21" t="inlineStr">
        <is>
          <t>Demurrage / Detention</t>
        </is>
      </c>
      <c r="B21">
        <f>Inputs!F37</f>
        <v/>
      </c>
      <c r="C21">
        <f>INDEX(Matrix!$B$4:$K$21,ROW()-4,MATCH($B$2,Matrix!$B$3:$K$3,0))</f>
        <v/>
      </c>
      <c r="D21">
        <f>B21*C21</f>
        <v/>
      </c>
      <c r="E21">
        <f>B21*(1-C21)</f>
        <v/>
      </c>
    </row>
    <row r="22">
      <c r="A22" t="inlineStr">
        <is>
          <t>Autres frais destination</t>
        </is>
      </c>
      <c r="B22">
        <f>Inputs!F38</f>
        <v/>
      </c>
      <c r="C22">
        <f>INDEX(Matrix!$B$4:$K$21,ROW()-4,MATCH($B$2,Matrix!$B$3:$K$3,0))</f>
        <v/>
      </c>
      <c r="D22">
        <f>B22*C22</f>
        <v/>
      </c>
      <c r="E22">
        <f>B22*(1-C22)</f>
        <v/>
      </c>
    </row>
    <row r="24">
      <c r="A24" t="inlineStr">
        <is>
          <t>Sous-total inclus vendeur</t>
        </is>
      </c>
      <c r="D24">
        <f>SUM(D5:D22)</f>
        <v/>
      </c>
    </row>
    <row r="25">
      <c r="A25" t="inlineStr">
        <is>
          <t>Sous-total reste acheteur</t>
        </is>
      </c>
      <c r="E25">
        <f>SUM(E5:E22)</f>
        <v/>
      </c>
    </row>
    <row r="27">
      <c r="A27" t="inlineStr">
        <is>
          <t>Prix Incoterm (valeur + inclus vendeur)</t>
        </is>
      </c>
      <c r="D27">
        <f>Inputs!B3 + D24</f>
        <v/>
      </c>
    </row>
    <row r="28">
      <c r="A28" t="inlineStr">
        <is>
          <t>Coût rendu total</t>
        </is>
      </c>
      <c r="D28">
        <f>Quote!C2</f>
        <v/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2025-09-25T05:38:03Z</dcterms:created>
  <dcterms:modified xmlns:dcterms="http://purl.org/dc/terms/" xmlns:xsi="http://www.w3.org/2001/XMLSchema-instance" xsi:type="dcterms:W3CDTF">2025-09-25T05:38:03Z</dcterms:modified>
</cp:coreProperties>
</file>