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6CF6633B-F348-426B-8F8F-06C6CF69627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Grille_CV" sheetId="1" r:id="rId1"/>
    <sheet name="Listes" sheetId="2" r:id="rId2"/>
    <sheet name="Dashboard" sheetId="3" r:id="rId3"/>
  </sheets>
  <definedNames>
    <definedName name="ListeDiplomes">Listes!$A$2:$A$9</definedName>
    <definedName name="ListeOuiNon">Listes!$B$2:$B$3</definedName>
    <definedName name="ListePostes">Listes!$D$2:$D$9</definedName>
    <definedName name="ListeSources">Listes!$C$2:$C$7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3" i="3" l="1"/>
  <c r="T203" i="1"/>
  <c r="S203" i="1"/>
  <c r="T202" i="1"/>
  <c r="S202" i="1"/>
  <c r="T201" i="1"/>
  <c r="S201" i="1"/>
  <c r="T200" i="1"/>
  <c r="S200" i="1"/>
  <c r="T199" i="1"/>
  <c r="S199" i="1"/>
  <c r="T198" i="1"/>
  <c r="S198" i="1"/>
  <c r="T197" i="1"/>
  <c r="S197" i="1"/>
  <c r="T196" i="1"/>
  <c r="S196" i="1"/>
  <c r="T195" i="1"/>
  <c r="S195" i="1"/>
  <c r="T194" i="1"/>
  <c r="S194" i="1"/>
  <c r="T193" i="1"/>
  <c r="S193" i="1"/>
  <c r="T192" i="1"/>
  <c r="S192" i="1"/>
  <c r="T191" i="1"/>
  <c r="S191" i="1"/>
  <c r="T190" i="1"/>
  <c r="S190" i="1"/>
  <c r="T189" i="1"/>
  <c r="S189" i="1"/>
  <c r="T188" i="1"/>
  <c r="S188" i="1"/>
  <c r="T187" i="1"/>
  <c r="S187" i="1"/>
  <c r="T186" i="1"/>
  <c r="S186" i="1"/>
  <c r="T185" i="1"/>
  <c r="S185" i="1"/>
  <c r="T184" i="1"/>
  <c r="S184" i="1"/>
  <c r="T183" i="1"/>
  <c r="S183" i="1"/>
  <c r="T182" i="1"/>
  <c r="S182" i="1"/>
  <c r="T181" i="1"/>
  <c r="S181" i="1"/>
  <c r="T180" i="1"/>
  <c r="S180" i="1"/>
  <c r="T179" i="1"/>
  <c r="S179" i="1"/>
  <c r="T178" i="1"/>
  <c r="S178" i="1"/>
  <c r="T177" i="1"/>
  <c r="S177" i="1"/>
  <c r="T176" i="1"/>
  <c r="S176" i="1"/>
  <c r="T175" i="1"/>
  <c r="S175" i="1"/>
  <c r="T174" i="1"/>
  <c r="S174" i="1"/>
  <c r="T173" i="1"/>
  <c r="S173" i="1"/>
  <c r="T172" i="1"/>
  <c r="S172" i="1"/>
  <c r="T171" i="1"/>
  <c r="S171" i="1"/>
  <c r="T170" i="1"/>
  <c r="S170" i="1"/>
  <c r="T169" i="1"/>
  <c r="S169" i="1"/>
  <c r="T168" i="1"/>
  <c r="S168" i="1"/>
  <c r="T167" i="1"/>
  <c r="S167" i="1"/>
  <c r="T166" i="1"/>
  <c r="S166" i="1"/>
  <c r="T165" i="1"/>
  <c r="S165" i="1"/>
  <c r="T164" i="1"/>
  <c r="S164" i="1"/>
  <c r="T163" i="1"/>
  <c r="S163" i="1"/>
  <c r="T162" i="1"/>
  <c r="S162" i="1"/>
  <c r="T161" i="1"/>
  <c r="S161" i="1"/>
  <c r="T160" i="1"/>
  <c r="S160" i="1"/>
  <c r="T159" i="1"/>
  <c r="S159" i="1"/>
  <c r="T158" i="1"/>
  <c r="S158" i="1"/>
  <c r="T157" i="1"/>
  <c r="S157" i="1"/>
  <c r="T156" i="1"/>
  <c r="S156" i="1"/>
  <c r="T155" i="1"/>
  <c r="S155" i="1"/>
  <c r="T154" i="1"/>
  <c r="S154" i="1"/>
  <c r="T153" i="1"/>
  <c r="S153" i="1"/>
  <c r="T152" i="1"/>
  <c r="S152" i="1"/>
  <c r="T151" i="1"/>
  <c r="S151" i="1"/>
  <c r="T150" i="1"/>
  <c r="S150" i="1"/>
  <c r="T149" i="1"/>
  <c r="S149" i="1"/>
  <c r="T148" i="1"/>
  <c r="S148" i="1"/>
  <c r="T147" i="1"/>
  <c r="S147" i="1"/>
  <c r="T146" i="1"/>
  <c r="S146" i="1"/>
  <c r="T145" i="1"/>
  <c r="S145" i="1"/>
  <c r="T144" i="1"/>
  <c r="S144" i="1"/>
  <c r="T143" i="1"/>
  <c r="S143" i="1"/>
  <c r="T142" i="1"/>
  <c r="S142" i="1"/>
  <c r="T141" i="1"/>
  <c r="S141" i="1"/>
  <c r="T140" i="1"/>
  <c r="S140" i="1"/>
  <c r="T139" i="1"/>
  <c r="S139" i="1"/>
  <c r="T138" i="1"/>
  <c r="S138" i="1"/>
  <c r="T137" i="1"/>
  <c r="S137" i="1"/>
  <c r="T136" i="1"/>
  <c r="S136" i="1"/>
  <c r="T135" i="1"/>
  <c r="S135" i="1"/>
  <c r="T134" i="1"/>
  <c r="S134" i="1"/>
  <c r="T133" i="1"/>
  <c r="S133" i="1"/>
  <c r="T132" i="1"/>
  <c r="S132" i="1"/>
  <c r="T131" i="1"/>
  <c r="S131" i="1"/>
  <c r="T130" i="1"/>
  <c r="S130" i="1"/>
  <c r="T129" i="1"/>
  <c r="S129" i="1"/>
  <c r="T128" i="1"/>
  <c r="S128" i="1"/>
  <c r="T127" i="1"/>
  <c r="S127" i="1"/>
  <c r="T126" i="1"/>
  <c r="S126" i="1"/>
  <c r="T125" i="1"/>
  <c r="S125" i="1"/>
  <c r="T124" i="1"/>
  <c r="S124" i="1"/>
  <c r="T123" i="1"/>
  <c r="S123" i="1"/>
  <c r="T122" i="1"/>
  <c r="S122" i="1"/>
  <c r="T121" i="1"/>
  <c r="S121" i="1"/>
  <c r="T120" i="1"/>
  <c r="S120" i="1"/>
  <c r="T119" i="1"/>
  <c r="S119" i="1"/>
  <c r="T118" i="1"/>
  <c r="S118" i="1"/>
  <c r="T117" i="1"/>
  <c r="S117" i="1"/>
  <c r="T116" i="1"/>
  <c r="S116" i="1"/>
  <c r="T115" i="1"/>
  <c r="S115" i="1"/>
  <c r="T114" i="1"/>
  <c r="S114" i="1"/>
  <c r="T113" i="1"/>
  <c r="S113" i="1"/>
  <c r="T112" i="1"/>
  <c r="S112" i="1"/>
  <c r="T111" i="1"/>
  <c r="S111" i="1"/>
  <c r="T110" i="1"/>
  <c r="S110" i="1"/>
  <c r="T109" i="1"/>
  <c r="S109" i="1"/>
  <c r="T108" i="1"/>
  <c r="S108" i="1"/>
  <c r="T107" i="1"/>
  <c r="S107" i="1"/>
  <c r="T106" i="1"/>
  <c r="S106" i="1"/>
  <c r="T105" i="1"/>
  <c r="S105" i="1"/>
  <c r="T104" i="1"/>
  <c r="S104" i="1"/>
  <c r="T103" i="1"/>
  <c r="S103" i="1"/>
  <c r="T102" i="1"/>
  <c r="S102" i="1"/>
  <c r="T101" i="1"/>
  <c r="S101" i="1"/>
  <c r="T100" i="1"/>
  <c r="S100" i="1"/>
  <c r="T99" i="1"/>
  <c r="S99" i="1"/>
  <c r="T98" i="1"/>
  <c r="S98" i="1"/>
  <c r="T97" i="1"/>
  <c r="S97" i="1"/>
  <c r="T96" i="1"/>
  <c r="S96" i="1"/>
  <c r="T95" i="1"/>
  <c r="S95" i="1"/>
  <c r="T94" i="1"/>
  <c r="S94" i="1"/>
  <c r="T93" i="1"/>
  <c r="S93" i="1"/>
  <c r="T92" i="1"/>
  <c r="S92" i="1"/>
  <c r="T91" i="1"/>
  <c r="S91" i="1"/>
  <c r="T90" i="1"/>
  <c r="S90" i="1"/>
  <c r="T89" i="1"/>
  <c r="S89" i="1"/>
  <c r="T88" i="1"/>
  <c r="S88" i="1"/>
  <c r="T87" i="1"/>
  <c r="S87" i="1"/>
  <c r="T86" i="1"/>
  <c r="S86" i="1"/>
  <c r="T85" i="1"/>
  <c r="S85" i="1"/>
  <c r="T84" i="1"/>
  <c r="S84" i="1"/>
  <c r="T83" i="1"/>
  <c r="S83" i="1"/>
  <c r="T82" i="1"/>
  <c r="S82" i="1"/>
  <c r="T81" i="1"/>
  <c r="S81" i="1"/>
  <c r="T80" i="1"/>
  <c r="S80" i="1"/>
  <c r="T79" i="1"/>
  <c r="S79" i="1"/>
  <c r="T78" i="1"/>
  <c r="S78" i="1"/>
  <c r="T77" i="1"/>
  <c r="S77" i="1"/>
  <c r="T76" i="1"/>
  <c r="S76" i="1"/>
  <c r="T75" i="1"/>
  <c r="S75" i="1"/>
  <c r="T74" i="1"/>
  <c r="S74" i="1"/>
  <c r="T73" i="1"/>
  <c r="S73" i="1"/>
  <c r="T72" i="1"/>
  <c r="S72" i="1"/>
  <c r="T71" i="1"/>
  <c r="S71" i="1"/>
  <c r="T70" i="1"/>
  <c r="S70" i="1"/>
  <c r="T69" i="1"/>
  <c r="S69" i="1"/>
  <c r="T68" i="1"/>
  <c r="S68" i="1"/>
  <c r="T67" i="1"/>
  <c r="S67" i="1"/>
  <c r="T66" i="1"/>
  <c r="S66" i="1"/>
  <c r="T65" i="1"/>
  <c r="S65" i="1"/>
  <c r="T64" i="1"/>
  <c r="S64" i="1"/>
  <c r="T63" i="1"/>
  <c r="S63" i="1"/>
  <c r="T62" i="1"/>
  <c r="S62" i="1"/>
  <c r="T61" i="1"/>
  <c r="S61" i="1"/>
  <c r="T60" i="1"/>
  <c r="S60" i="1"/>
  <c r="T59" i="1"/>
  <c r="S59" i="1"/>
  <c r="T58" i="1"/>
  <c r="S58" i="1"/>
  <c r="T57" i="1"/>
  <c r="S57" i="1"/>
  <c r="T56" i="1"/>
  <c r="S56" i="1"/>
  <c r="T55" i="1"/>
  <c r="S55" i="1"/>
  <c r="T54" i="1"/>
  <c r="S54" i="1"/>
  <c r="T53" i="1"/>
  <c r="S53" i="1"/>
  <c r="T52" i="1"/>
  <c r="S52" i="1"/>
  <c r="T51" i="1"/>
  <c r="S51" i="1"/>
  <c r="T50" i="1"/>
  <c r="S50" i="1"/>
  <c r="T49" i="1"/>
  <c r="S49" i="1"/>
  <c r="T48" i="1"/>
  <c r="S48" i="1"/>
  <c r="T47" i="1"/>
  <c r="S47" i="1"/>
  <c r="T46" i="1"/>
  <c r="S46" i="1"/>
  <c r="T45" i="1"/>
  <c r="S45" i="1"/>
  <c r="T44" i="1"/>
  <c r="S44" i="1"/>
  <c r="T43" i="1"/>
  <c r="S43" i="1"/>
  <c r="T42" i="1"/>
  <c r="S42" i="1"/>
  <c r="T41" i="1"/>
  <c r="S41" i="1"/>
  <c r="T40" i="1"/>
  <c r="S40" i="1"/>
  <c r="T39" i="1"/>
  <c r="S39" i="1"/>
  <c r="T38" i="1"/>
  <c r="S38" i="1"/>
  <c r="T37" i="1"/>
  <c r="S37" i="1"/>
  <c r="T36" i="1"/>
  <c r="S36" i="1"/>
  <c r="T35" i="1"/>
  <c r="S35" i="1"/>
  <c r="T34" i="1"/>
  <c r="S34" i="1"/>
  <c r="T33" i="1"/>
  <c r="S33" i="1"/>
  <c r="T32" i="1"/>
  <c r="S32" i="1"/>
  <c r="T31" i="1"/>
  <c r="S31" i="1"/>
  <c r="T30" i="1"/>
  <c r="S30" i="1"/>
  <c r="T29" i="1"/>
  <c r="S29" i="1"/>
  <c r="T28" i="1"/>
  <c r="S28" i="1"/>
  <c r="T27" i="1"/>
  <c r="S27" i="1"/>
  <c r="T26" i="1"/>
  <c r="S26" i="1"/>
  <c r="T25" i="1"/>
  <c r="S25" i="1"/>
  <c r="T24" i="1"/>
  <c r="S24" i="1"/>
  <c r="T23" i="1"/>
  <c r="S23" i="1"/>
  <c r="T22" i="1"/>
  <c r="S22" i="1"/>
  <c r="T21" i="1"/>
  <c r="S21" i="1"/>
  <c r="T20" i="1"/>
  <c r="S20" i="1"/>
  <c r="T19" i="1"/>
  <c r="S19" i="1"/>
  <c r="T18" i="1"/>
  <c r="S18" i="1"/>
  <c r="T17" i="1"/>
  <c r="S17" i="1"/>
  <c r="T16" i="1"/>
  <c r="S16" i="1"/>
  <c r="T15" i="1"/>
  <c r="S15" i="1"/>
  <c r="T14" i="1"/>
  <c r="S14" i="1"/>
  <c r="T13" i="1"/>
  <c r="S13" i="1"/>
  <c r="T12" i="1"/>
  <c r="S12" i="1"/>
  <c r="T11" i="1"/>
  <c r="S11" i="1"/>
  <c r="T10" i="1"/>
  <c r="S10" i="1"/>
  <c r="T9" i="1"/>
  <c r="S9" i="1"/>
  <c r="T8" i="1"/>
  <c r="S8" i="1"/>
  <c r="T7" i="1"/>
  <c r="S7" i="1"/>
  <c r="T6" i="1"/>
  <c r="S6" i="1"/>
  <c r="T5" i="1"/>
  <c r="S5" i="1"/>
  <c r="T4" i="1"/>
  <c r="B5" i="3" s="1"/>
  <c r="S4" i="1"/>
  <c r="B7" i="3" s="1"/>
  <c r="B4" i="3" l="1"/>
  <c r="B6" i="3"/>
</calcChain>
</file>

<file path=xl/sharedStrings.xml><?xml version="1.0" encoding="utf-8"?>
<sst xmlns="http://schemas.openxmlformats.org/spreadsheetml/2006/main" count="200" uniqueCount="131">
  <si>
    <t>Utilisation : renseignez les colonnes texte et numériques ; les scores se notent de 0 à 5. La décision est calculée automatiquement selon le score et les must-have.</t>
  </si>
  <si>
    <t>ID</t>
  </si>
  <si>
    <t>Nom &amp; Prénom</t>
  </si>
  <si>
    <t>Poste ciblé</t>
  </si>
  <si>
    <t>Source</t>
  </si>
  <si>
    <t>Date réception</t>
  </si>
  <si>
    <t>Expérience (ans)</t>
  </si>
  <si>
    <t>Niveau diplôme</t>
  </si>
  <si>
    <t>Compétences clés (mots-clés)</t>
  </si>
  <si>
    <t>Langues (FR/EN/Autres)</t>
  </si>
  <si>
    <t>Localisation</t>
  </si>
  <si>
    <t>Disponibilité (semaines)</t>
  </si>
  <si>
    <t>Formation (0-5)</t>
  </si>
  <si>
    <t>Expérience (0-5)</t>
  </si>
  <si>
    <t>Comp. techniques (0-5)</t>
  </si>
  <si>
    <t>Soft skills (0-5)</t>
  </si>
  <si>
    <t>Langues (0-5)</t>
  </si>
  <si>
    <t>Mobilité (0-5)</t>
  </si>
  <si>
    <t>Must-have OK</t>
  </si>
  <si>
    <t>Score total (%)</t>
  </si>
  <si>
    <t>Décision</t>
  </si>
  <si>
    <t>Commentaires</t>
  </si>
  <si>
    <t>Niveaux de diplôme</t>
  </si>
  <si>
    <t>Aucun</t>
  </si>
  <si>
    <t>CAP/BEP</t>
  </si>
  <si>
    <t>Bac</t>
  </si>
  <si>
    <t>Bac+2</t>
  </si>
  <si>
    <t>Bac+3</t>
  </si>
  <si>
    <t>Master</t>
  </si>
  <si>
    <t>Ingénieur</t>
  </si>
  <si>
    <t>Doctorat</t>
  </si>
  <si>
    <t>Oui/Non</t>
  </si>
  <si>
    <t>Oui</t>
  </si>
  <si>
    <t>Non</t>
  </si>
  <si>
    <t>Sources</t>
  </si>
  <si>
    <t>LinkedIn</t>
  </si>
  <si>
    <t>APEC</t>
  </si>
  <si>
    <t>Indeed</t>
  </si>
  <si>
    <t>Cooptation</t>
  </si>
  <si>
    <t>Salon</t>
  </si>
  <si>
    <t>Candidature spontanée</t>
  </si>
  <si>
    <t>Postes</t>
  </si>
  <si>
    <t>Technicien de maintenance</t>
  </si>
  <si>
    <t>Soudeur MAG</t>
  </si>
  <si>
    <t>Électricien industriel</t>
  </si>
  <si>
    <t>Opérateur CNC</t>
  </si>
  <si>
    <t>Cariste</t>
  </si>
  <si>
    <t>Chef d'équipe production</t>
  </si>
  <si>
    <t>Qualiticien</t>
  </si>
  <si>
    <t>Mécanicien industriel</t>
  </si>
  <si>
    <t>C-2025-001</t>
  </si>
  <si>
    <t>Camille Dupont</t>
  </si>
  <si>
    <t>TPM, 5S, diagnostic électrique</t>
  </si>
  <si>
    <t>FR C1; EN B1</t>
  </si>
  <si>
    <t>Lyon</t>
  </si>
  <si>
    <t>Bonne base TPM</t>
  </si>
  <si>
    <t>C-2025-002</t>
  </si>
  <si>
    <t>Thomas Bernard</t>
  </si>
  <si>
    <t>ISO 3834, MAG 135, lecture de plans</t>
  </si>
  <si>
    <t>FR B2</t>
  </si>
  <si>
    <t>Nantes</t>
  </si>
  <si>
    <t>Certif en cours</t>
  </si>
  <si>
    <t>C-2025-003</t>
  </si>
  <si>
    <t>Chloé Martin</t>
  </si>
  <si>
    <t>schémas, variateurs, capteurs</t>
  </si>
  <si>
    <t>Rennes</t>
  </si>
  <si>
    <t>C-2025-004</t>
  </si>
  <si>
    <t>Julien Laurent</t>
  </si>
  <si>
    <t>Fanuc, ISO, contrôle dimensionnel</t>
  </si>
  <si>
    <t>FR B2; EN A2</t>
  </si>
  <si>
    <t>Lille</t>
  </si>
  <si>
    <t>Polyvalent</t>
  </si>
  <si>
    <t>C-2025-005</t>
  </si>
  <si>
    <t>Élise Moreau</t>
  </si>
  <si>
    <t>8D, AMDEC, SPC</t>
  </si>
  <si>
    <t>FR C2; EN B2</t>
  </si>
  <si>
    <t>Bordeaux</t>
  </si>
  <si>
    <t>Leader d'atelier</t>
  </si>
  <si>
    <t>C-2025-006</t>
  </si>
  <si>
    <t>Maxime Lefèvre</t>
  </si>
  <si>
    <t>CACES, FIFO, sécurité</t>
  </si>
  <si>
    <t>FR B1</t>
  </si>
  <si>
    <t>Toulouse</t>
  </si>
  <si>
    <t>C-2025-007</t>
  </si>
  <si>
    <t>Sophie Lambert</t>
  </si>
  <si>
    <t>KPI, SMED, animation SQCDP</t>
  </si>
  <si>
    <t>FR C1; EN B2</t>
  </si>
  <si>
    <t>Paris</t>
  </si>
  <si>
    <t>Très bon leadership</t>
  </si>
  <si>
    <t>C-2025-008</t>
  </si>
  <si>
    <t>Lucas Robert</t>
  </si>
  <si>
    <t>préventif, graissage, checklists</t>
  </si>
  <si>
    <t>Montpellier</t>
  </si>
  <si>
    <t>C-2025-009</t>
  </si>
  <si>
    <t>Manon Petit</t>
  </si>
  <si>
    <t>MAG 135, acier, tôle fine</t>
  </si>
  <si>
    <t>Strasbourg</t>
  </si>
  <si>
    <t>C-2025-010</t>
  </si>
  <si>
    <t>Antoine Durand</t>
  </si>
  <si>
    <t>automates, consignation, HTA</t>
  </si>
  <si>
    <t>Marseille</t>
  </si>
  <si>
    <t>Polyglotte</t>
  </si>
  <si>
    <t>C-2025-011</t>
  </si>
  <si>
    <t>Léa Girard</t>
  </si>
  <si>
    <t>ISO, contrôle, changement outils</t>
  </si>
  <si>
    <t>Grenoble</t>
  </si>
  <si>
    <t>C-2025-012</t>
  </si>
  <si>
    <t>Nicolas Roux</t>
  </si>
  <si>
    <t>5 pourquoi, Ishikawa, audits</t>
  </si>
  <si>
    <t>Dijon</t>
  </si>
  <si>
    <t>C-2025-013</t>
  </si>
  <si>
    <t>Inès Fontaine</t>
  </si>
  <si>
    <t>réducteurs, roulements, alignement</t>
  </si>
  <si>
    <t>Tours</t>
  </si>
  <si>
    <t>C-2025-014</t>
  </si>
  <si>
    <t>Quentin Caron</t>
  </si>
  <si>
    <t>CACES, sécurité, traçabilité</t>
  </si>
  <si>
    <t>Rouen</t>
  </si>
  <si>
    <t>Manque CACES à jour</t>
  </si>
  <si>
    <t>C-2025-015</t>
  </si>
  <si>
    <t>Zoé Perrot</t>
  </si>
  <si>
    <t>GMAO, RCA, méca/élec</t>
  </si>
  <si>
    <t>Nice</t>
  </si>
  <si>
    <t>Référence interne</t>
  </si>
  <si>
    <t>Tableau de bord — Sélection des CV</t>
  </si>
  <si>
    <t>Total CV</t>
  </si>
  <si>
    <t>Shortlist</t>
  </si>
  <si>
    <t>À analyser</t>
  </si>
  <si>
    <t>Rejeté</t>
  </si>
  <si>
    <t>Score moyen</t>
  </si>
  <si>
    <t xml:space="preserve">Grille de sélection des CV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</si>
</sst>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0.0"/>
  </numFmts>
  <fonts count="5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i/>
      <sz val="10"/>
      <color rgb="FF0E5A8A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E5A8A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E5A8A"/>
        <bgColor indexed="64"/>
      </patternFill>
    </fill>
    <fill>
      <patternFill patternType="solid">
        <fgColor rgb="FFE2EFFA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164" fontId="0" fillId="0" borderId="1" xfId="0" applyNumberFormat="1" applyBorder="1"/>
    <xf numFmtId="165" fontId="0" fillId="0" borderId="1" xfId="0" applyNumberFormat="1" applyBorder="1"/>
    <xf numFmtId="1" fontId="0" fillId="0" borderId="1" xfId="0" applyNumberFormat="1" applyBorder="1"/>
    <xf numFmtId="9" fontId="0" fillId="0" borderId="1" xfId="0" applyNumberFormat="1" applyBorder="1"/>
    <xf numFmtId="0" fontId="3" fillId="3" borderId="1" xfId="0" applyFont="1" applyFill="1" applyBorder="1" applyAlignment="1">
      <alignment horizontal="center" vertical="center" wrapText="1"/>
    </xf>
    <xf numFmtId="0" fontId="4" fillId="0" borderId="0" xfId="0" applyFont="1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5">
    <dxf>
      <numFmt numFmtId="13" formatCode="0%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8D7DA"/>
        </patternFill>
      </fill>
    </dxf>
    <dxf>
      <fill>
        <patternFill>
          <bgColor rgb="FFF8D7DA"/>
        </patternFill>
      </fill>
    </dxf>
    <dxf>
      <fill>
        <patternFill>
          <bgColor rgb="FFFFF3CD"/>
        </patternFill>
      </fill>
    </dxf>
    <dxf>
      <fill>
        <patternFill>
          <bgColor rgb="FFD7F0DB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Répartition des décisions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Comptes par décision</c:v>
          </c:tx>
          <c:invertIfNegative val="0"/>
          <c:cat>
            <c:strRef>
              <c:f>Dashboard!$A$4:$A$6</c:f>
              <c:strCache>
                <c:ptCount val="3"/>
                <c:pt idx="0">
                  <c:v>Shortlist</c:v>
                </c:pt>
                <c:pt idx="1">
                  <c:v>À analyser</c:v>
                </c:pt>
                <c:pt idx="2">
                  <c:v>Rejeté</c:v>
                </c:pt>
              </c:strCache>
            </c:strRef>
          </c:cat>
          <c:val>
            <c:numRef>
              <c:f>Dashboard!$B$4:$B$6</c:f>
              <c:numCache>
                <c:formatCode>General</c:formatCode>
                <c:ptCount val="3"/>
                <c:pt idx="0">
                  <c:v>7</c:v>
                </c:pt>
                <c:pt idx="1">
                  <c:v>6</c:v>
                </c:pt>
                <c:pt idx="2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D13-465C-99F8-B292ECA156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10001"/>
        <c:axId val="50010002"/>
      </c:barChart>
      <c:catAx>
        <c:axId val="5001000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Décision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Nombre de CV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9</xdr:col>
      <xdr:colOff>390525</xdr:colOff>
      <xdr:row>19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GrilleCV" displayName="GrilleCV" ref="A3:U203" totalsRowShown="0">
  <autoFilter ref="A3:U203" xr:uid="{00000000-0009-0000-0100-000001000000}"/>
  <tableColumns count="21">
    <tableColumn id="1" xr3:uid="{00000000-0010-0000-0000-000001000000}" name="ID"/>
    <tableColumn id="2" xr3:uid="{00000000-0010-0000-0000-000002000000}" name="Nom &amp; Prénom"/>
    <tableColumn id="3" xr3:uid="{00000000-0010-0000-0000-000003000000}" name="Poste ciblé"/>
    <tableColumn id="4" xr3:uid="{00000000-0010-0000-0000-000004000000}" name="Source"/>
    <tableColumn id="5" xr3:uid="{00000000-0010-0000-0000-000005000000}" name="Date réception"/>
    <tableColumn id="6" xr3:uid="{00000000-0010-0000-0000-000006000000}" name="Expérience (ans)"/>
    <tableColumn id="7" xr3:uid="{00000000-0010-0000-0000-000007000000}" name="Niveau diplôme"/>
    <tableColumn id="8" xr3:uid="{00000000-0010-0000-0000-000008000000}" name="Compétences clés (mots-clés)"/>
    <tableColumn id="9" xr3:uid="{00000000-0010-0000-0000-000009000000}" name="Langues (FR/EN/Autres)"/>
    <tableColumn id="10" xr3:uid="{00000000-0010-0000-0000-00000A000000}" name="Localisation"/>
    <tableColumn id="11" xr3:uid="{00000000-0010-0000-0000-00000B000000}" name="Disponibilité (semaines)"/>
    <tableColumn id="12" xr3:uid="{00000000-0010-0000-0000-00000C000000}" name="Formation (0-5)"/>
    <tableColumn id="13" xr3:uid="{00000000-0010-0000-0000-00000D000000}" name="Expérience (0-5)"/>
    <tableColumn id="14" xr3:uid="{00000000-0010-0000-0000-00000E000000}" name="Comp. techniques (0-5)"/>
    <tableColumn id="15" xr3:uid="{00000000-0010-0000-0000-00000F000000}" name="Soft skills (0-5)"/>
    <tableColumn id="16" xr3:uid="{00000000-0010-0000-0000-000010000000}" name="Langues (0-5)"/>
    <tableColumn id="17" xr3:uid="{00000000-0010-0000-0000-000011000000}" name="Mobilité (0-5)"/>
    <tableColumn id="18" xr3:uid="{00000000-0010-0000-0000-000012000000}" name="Must-have OK"/>
    <tableColumn id="19" xr3:uid="{00000000-0010-0000-0000-000013000000}" name="Score total (%)" dataDxfId="0">
      <calculatedColumnFormula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calculatedColumnFormula>
    </tableColumn>
    <tableColumn id="20" xr3:uid="{00000000-0010-0000-0000-000014000000}" name="Décision">
      <calculatedColumnFormula>IF(GrilleCV[[#This Row],[Must-have OK]]="Non","Rejeté",IF(GrilleCV[[#This Row],[Score total (%)]]&gt;=0.75,"Shortlist",IF(GrilleCV[[#This Row],[Score total (%)]]&gt;=0.6,"À analyser","Rejeté")))</calculatedColumnFormula>
    </tableColumn>
    <tableColumn id="21" xr3:uid="{00000000-0010-0000-0000-000015000000}" name="Commentair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03"/>
  <sheetViews>
    <sheetView tabSelected="1" workbookViewId="0">
      <pane ySplit="3" topLeftCell="A4" activePane="bottomLeft" state="frozen"/>
      <selection pane="bottomLeft" sqref="A1:U1"/>
    </sheetView>
  </sheetViews>
  <sheetFormatPr baseColWidth="10" defaultColWidth="9.140625" defaultRowHeight="15" x14ac:dyDescent="0.25"/>
  <cols>
    <col min="1" max="1" width="12.7109375" customWidth="1"/>
    <col min="2" max="2" width="24.7109375" customWidth="1"/>
    <col min="3" max="3" width="22.7109375" customWidth="1"/>
    <col min="4" max="5" width="14.7109375" customWidth="1"/>
    <col min="6" max="6" width="15.7109375" customWidth="1"/>
    <col min="7" max="7" width="18.7109375" customWidth="1"/>
    <col min="8" max="8" width="30.7109375" customWidth="1"/>
    <col min="9" max="9" width="20.7109375" customWidth="1"/>
    <col min="10" max="11" width="18.7109375" customWidth="1"/>
    <col min="12" max="12" width="15.7109375" customWidth="1"/>
    <col min="13" max="13" width="16.7109375" customWidth="1"/>
    <col min="14" max="14" width="18.7109375" customWidth="1"/>
    <col min="15" max="15" width="16.7109375" customWidth="1"/>
    <col min="16" max="20" width="14.7109375" customWidth="1"/>
    <col min="21" max="21" width="28.7109375" customWidth="1"/>
  </cols>
  <sheetData>
    <row r="1" spans="1:21" ht="27.95" customHeight="1" x14ac:dyDescent="0.25">
      <c r="A1" s="8" t="s">
        <v>130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pans="1:21" ht="20.100000000000001" customHeight="1" x14ac:dyDescent="0.25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1" ht="36" customHeight="1" x14ac:dyDescent="0.25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  <c r="J3" t="s">
        <v>10</v>
      </c>
      <c r="K3" t="s">
        <v>11</v>
      </c>
      <c r="L3" t="s">
        <v>12</v>
      </c>
      <c r="M3" t="s">
        <v>13</v>
      </c>
      <c r="N3" t="s">
        <v>14</v>
      </c>
      <c r="O3" t="s">
        <v>15</v>
      </c>
      <c r="P3" t="s">
        <v>16</v>
      </c>
      <c r="Q3" t="s">
        <v>17</v>
      </c>
      <c r="R3" t="s">
        <v>18</v>
      </c>
      <c r="S3" t="s">
        <v>19</v>
      </c>
      <c r="T3" t="s">
        <v>20</v>
      </c>
      <c r="U3" t="s">
        <v>21</v>
      </c>
    </row>
    <row r="4" spans="1:21" x14ac:dyDescent="0.25">
      <c r="A4" s="1" t="s">
        <v>50</v>
      </c>
      <c r="B4" s="1" t="s">
        <v>51</v>
      </c>
      <c r="C4" s="1" t="s">
        <v>42</v>
      </c>
      <c r="D4" s="1" t="s">
        <v>35</v>
      </c>
      <c r="E4" s="2">
        <v>45907</v>
      </c>
      <c r="F4" s="3">
        <v>4</v>
      </c>
      <c r="G4" s="1" t="s">
        <v>26</v>
      </c>
      <c r="H4" s="1" t="s">
        <v>52</v>
      </c>
      <c r="I4" s="1" t="s">
        <v>53</v>
      </c>
      <c r="J4" s="1" t="s">
        <v>54</v>
      </c>
      <c r="K4" s="4">
        <v>2</v>
      </c>
      <c r="L4" s="4">
        <v>4</v>
      </c>
      <c r="M4" s="4">
        <v>4</v>
      </c>
      <c r="N4" s="4">
        <v>4</v>
      </c>
      <c r="O4" s="4">
        <v>4</v>
      </c>
      <c r="P4" s="4">
        <v>3</v>
      </c>
      <c r="Q4" s="4">
        <v>3</v>
      </c>
      <c r="R4" s="1" t="s">
        <v>32</v>
      </c>
      <c r="S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0.77</v>
      </c>
      <c r="T4" t="str">
        <f>IF(GrilleCV[[#This Row],[Must-have OK]]="Non","Rejeté",IF(GrilleCV[[#This Row],[Score total (%)]]&gt;=0.75,"Shortlist",IF(GrilleCV[[#This Row],[Score total (%)]]&gt;=0.6,"À analyser","Rejeté")))</f>
        <v>Shortlist</v>
      </c>
      <c r="U4" s="1" t="s">
        <v>55</v>
      </c>
    </row>
    <row r="5" spans="1:21" x14ac:dyDescent="0.25">
      <c r="A5" s="1" t="s">
        <v>56</v>
      </c>
      <c r="B5" s="1" t="s">
        <v>57</v>
      </c>
      <c r="C5" s="1" t="s">
        <v>43</v>
      </c>
      <c r="D5" s="1" t="s">
        <v>36</v>
      </c>
      <c r="E5" s="2">
        <v>45906</v>
      </c>
      <c r="F5" s="3">
        <v>7</v>
      </c>
      <c r="G5" s="1" t="s">
        <v>24</v>
      </c>
      <c r="H5" s="1" t="s">
        <v>58</v>
      </c>
      <c r="I5" s="1" t="s">
        <v>59</v>
      </c>
      <c r="J5" s="1" t="s">
        <v>60</v>
      </c>
      <c r="K5" s="4">
        <v>3</v>
      </c>
      <c r="L5" s="4">
        <v>3</v>
      </c>
      <c r="M5" s="4">
        <v>5</v>
      </c>
      <c r="N5" s="4">
        <v>4</v>
      </c>
      <c r="O5" s="4">
        <v>3</v>
      </c>
      <c r="P5" s="4">
        <v>2</v>
      </c>
      <c r="Q5" s="4">
        <v>4</v>
      </c>
      <c r="R5" s="1" t="s">
        <v>32</v>
      </c>
      <c r="S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0.75</v>
      </c>
      <c r="T5" t="str">
        <f>IF(GrilleCV[[#This Row],[Must-have OK]]="Non","Rejeté",IF(GrilleCV[[#This Row],[Score total (%)]]&gt;=0.75,"Shortlist",IF(GrilleCV[[#This Row],[Score total (%)]]&gt;=0.6,"À analyser","Rejeté")))</f>
        <v>Shortlist</v>
      </c>
      <c r="U5" s="1" t="s">
        <v>61</v>
      </c>
    </row>
    <row r="6" spans="1:21" x14ac:dyDescent="0.25">
      <c r="A6" s="1" t="s">
        <v>62</v>
      </c>
      <c r="B6" s="1" t="s">
        <v>63</v>
      </c>
      <c r="C6" s="1" t="s">
        <v>44</v>
      </c>
      <c r="D6" s="1" t="s">
        <v>37</v>
      </c>
      <c r="E6" s="2">
        <v>45905</v>
      </c>
      <c r="F6" s="3">
        <v>2</v>
      </c>
      <c r="G6" s="1" t="s">
        <v>27</v>
      </c>
      <c r="H6" s="1" t="s">
        <v>64</v>
      </c>
      <c r="I6" s="1" t="s">
        <v>53</v>
      </c>
      <c r="J6" s="1" t="s">
        <v>65</v>
      </c>
      <c r="K6" s="4">
        <v>1</v>
      </c>
      <c r="L6" s="4">
        <v>4</v>
      </c>
      <c r="M6" s="4">
        <v>3</v>
      </c>
      <c r="N6" s="4">
        <v>4</v>
      </c>
      <c r="O6" s="4">
        <v>4</v>
      </c>
      <c r="P6" s="4">
        <v>3</v>
      </c>
      <c r="Q6" s="4">
        <v>2</v>
      </c>
      <c r="R6" s="1" t="s">
        <v>32</v>
      </c>
      <c r="S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0.71</v>
      </c>
      <c r="T6" t="str">
        <f>IF(GrilleCV[[#This Row],[Must-have OK]]="Non","Rejeté",IF(GrilleCV[[#This Row],[Score total (%)]]&gt;=0.75,"Shortlist",IF(GrilleCV[[#This Row],[Score total (%)]]&gt;=0.6,"À analyser","Rejeté")))</f>
        <v>À analyser</v>
      </c>
      <c r="U6" s="1"/>
    </row>
    <row r="7" spans="1:21" x14ac:dyDescent="0.25">
      <c r="A7" s="1" t="s">
        <v>66</v>
      </c>
      <c r="B7" s="1" t="s">
        <v>67</v>
      </c>
      <c r="C7" s="1" t="s">
        <v>45</v>
      </c>
      <c r="D7" s="1" t="s">
        <v>38</v>
      </c>
      <c r="E7" s="2">
        <v>45904</v>
      </c>
      <c r="F7" s="3">
        <v>5</v>
      </c>
      <c r="G7" s="1" t="s">
        <v>25</v>
      </c>
      <c r="H7" s="1" t="s">
        <v>68</v>
      </c>
      <c r="I7" s="1" t="s">
        <v>69</v>
      </c>
      <c r="J7" s="1" t="s">
        <v>70</v>
      </c>
      <c r="K7" s="4">
        <v>4</v>
      </c>
      <c r="L7" s="4">
        <v>3</v>
      </c>
      <c r="M7" s="4">
        <v>4</v>
      </c>
      <c r="N7" s="4">
        <v>4</v>
      </c>
      <c r="O7" s="4">
        <v>3</v>
      </c>
      <c r="P7" s="4">
        <v>2</v>
      </c>
      <c r="Q7" s="4">
        <v>3</v>
      </c>
      <c r="R7" s="1" t="s">
        <v>32</v>
      </c>
      <c r="S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0.69</v>
      </c>
      <c r="T7" t="str">
        <f>IF(GrilleCV[[#This Row],[Must-have OK]]="Non","Rejeté",IF(GrilleCV[[#This Row],[Score total (%)]]&gt;=0.75,"Shortlist",IF(GrilleCV[[#This Row],[Score total (%)]]&gt;=0.6,"À analyser","Rejeté")))</f>
        <v>À analyser</v>
      </c>
      <c r="U7" s="1" t="s">
        <v>71</v>
      </c>
    </row>
    <row r="8" spans="1:21" x14ac:dyDescent="0.25">
      <c r="A8" s="1" t="s">
        <v>72</v>
      </c>
      <c r="B8" s="1" t="s">
        <v>73</v>
      </c>
      <c r="C8" s="1" t="s">
        <v>48</v>
      </c>
      <c r="D8" s="1" t="s">
        <v>39</v>
      </c>
      <c r="E8" s="2">
        <v>45902</v>
      </c>
      <c r="F8" s="3">
        <v>6</v>
      </c>
      <c r="G8" s="1" t="s">
        <v>28</v>
      </c>
      <c r="H8" s="1" t="s">
        <v>74</v>
      </c>
      <c r="I8" s="1" t="s">
        <v>75</v>
      </c>
      <c r="J8" s="1" t="s">
        <v>76</v>
      </c>
      <c r="K8" s="4">
        <v>4</v>
      </c>
      <c r="L8" s="4">
        <v>5</v>
      </c>
      <c r="M8" s="4">
        <v>4</v>
      </c>
      <c r="N8" s="4">
        <v>4</v>
      </c>
      <c r="O8" s="4">
        <v>5</v>
      </c>
      <c r="P8" s="4">
        <v>3</v>
      </c>
      <c r="Q8" s="4">
        <v>3</v>
      </c>
      <c r="R8" s="1" t="s">
        <v>32</v>
      </c>
      <c r="S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0.83</v>
      </c>
      <c r="T8" t="str">
        <f>IF(GrilleCV[[#This Row],[Must-have OK]]="Non","Rejeté",IF(GrilleCV[[#This Row],[Score total (%)]]&gt;=0.75,"Shortlist",IF(GrilleCV[[#This Row],[Score total (%)]]&gt;=0.6,"À analyser","Rejeté")))</f>
        <v>Shortlist</v>
      </c>
      <c r="U8" s="1" t="s">
        <v>77</v>
      </c>
    </row>
    <row r="9" spans="1:21" x14ac:dyDescent="0.25">
      <c r="A9" s="1" t="s">
        <v>78</v>
      </c>
      <c r="B9" s="1" t="s">
        <v>79</v>
      </c>
      <c r="C9" s="1" t="s">
        <v>46</v>
      </c>
      <c r="D9" s="1" t="s">
        <v>40</v>
      </c>
      <c r="E9" s="2">
        <v>45901</v>
      </c>
      <c r="F9" s="3">
        <v>3</v>
      </c>
      <c r="G9" s="1" t="s">
        <v>25</v>
      </c>
      <c r="H9" s="1" t="s">
        <v>80</v>
      </c>
      <c r="I9" s="1" t="s">
        <v>81</v>
      </c>
      <c r="J9" s="1" t="s">
        <v>82</v>
      </c>
      <c r="K9" s="4">
        <v>1</v>
      </c>
      <c r="L9" s="4">
        <v>3</v>
      </c>
      <c r="M9" s="4">
        <v>3</v>
      </c>
      <c r="N9" s="4">
        <v>3</v>
      </c>
      <c r="O9" s="4">
        <v>4</v>
      </c>
      <c r="P9" s="4">
        <v>2</v>
      </c>
      <c r="Q9" s="4">
        <v>5</v>
      </c>
      <c r="R9" s="1" t="s">
        <v>32</v>
      </c>
      <c r="S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0.63</v>
      </c>
      <c r="T9" t="str">
        <f>IF(GrilleCV[[#This Row],[Must-have OK]]="Non","Rejeté",IF(GrilleCV[[#This Row],[Score total (%)]]&gt;=0.75,"Shortlist",IF(GrilleCV[[#This Row],[Score total (%)]]&gt;=0.6,"À analyser","Rejeté")))</f>
        <v>À analyser</v>
      </c>
      <c r="U9" s="1"/>
    </row>
    <row r="10" spans="1:21" x14ac:dyDescent="0.25">
      <c r="A10" s="1" t="s">
        <v>83</v>
      </c>
      <c r="B10" s="1" t="s">
        <v>84</v>
      </c>
      <c r="C10" s="1" t="s">
        <v>47</v>
      </c>
      <c r="D10" s="1" t="s">
        <v>35</v>
      </c>
      <c r="E10" s="2">
        <v>45899</v>
      </c>
      <c r="F10" s="3">
        <v>8</v>
      </c>
      <c r="G10" s="1" t="s">
        <v>27</v>
      </c>
      <c r="H10" s="1" t="s">
        <v>85</v>
      </c>
      <c r="I10" s="1" t="s">
        <v>86</v>
      </c>
      <c r="J10" s="1" t="s">
        <v>87</v>
      </c>
      <c r="K10" s="4">
        <v>8</v>
      </c>
      <c r="L10" s="4">
        <v>4</v>
      </c>
      <c r="M10" s="4">
        <v>5</v>
      </c>
      <c r="N10" s="4">
        <v>4</v>
      </c>
      <c r="O10" s="4">
        <v>5</v>
      </c>
      <c r="P10" s="4">
        <v>3</v>
      </c>
      <c r="Q10" s="4">
        <v>3</v>
      </c>
      <c r="R10" s="1" t="s">
        <v>32</v>
      </c>
      <c r="S1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0.85</v>
      </c>
      <c r="T10" t="str">
        <f>IF(GrilleCV[[#This Row],[Must-have OK]]="Non","Rejeté",IF(GrilleCV[[#This Row],[Score total (%)]]&gt;=0.75,"Shortlist",IF(GrilleCV[[#This Row],[Score total (%)]]&gt;=0.6,"À analyser","Rejeté")))</f>
        <v>Shortlist</v>
      </c>
      <c r="U10" s="1" t="s">
        <v>88</v>
      </c>
    </row>
    <row r="11" spans="1:21" x14ac:dyDescent="0.25">
      <c r="A11" s="1" t="s">
        <v>89</v>
      </c>
      <c r="B11" s="1" t="s">
        <v>90</v>
      </c>
      <c r="C11" s="1" t="s">
        <v>42</v>
      </c>
      <c r="D11" s="1" t="s">
        <v>36</v>
      </c>
      <c r="E11" s="2">
        <v>45898</v>
      </c>
      <c r="F11" s="3">
        <v>1</v>
      </c>
      <c r="G11" s="1" t="s">
        <v>26</v>
      </c>
      <c r="H11" s="1" t="s">
        <v>91</v>
      </c>
      <c r="I11" s="1" t="s">
        <v>59</v>
      </c>
      <c r="J11" s="1" t="s">
        <v>92</v>
      </c>
      <c r="K11" s="4">
        <v>2</v>
      </c>
      <c r="L11" s="4">
        <v>3</v>
      </c>
      <c r="M11" s="4">
        <v>2</v>
      </c>
      <c r="N11" s="4">
        <v>3</v>
      </c>
      <c r="O11" s="4">
        <v>4</v>
      </c>
      <c r="P11" s="4">
        <v>2</v>
      </c>
      <c r="Q11" s="4">
        <v>2</v>
      </c>
      <c r="R11" s="1" t="s">
        <v>32</v>
      </c>
      <c r="S1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0.55000000000000004</v>
      </c>
      <c r="T11" t="str">
        <f>IF(GrilleCV[[#This Row],[Must-have OK]]="Non","Rejeté",IF(GrilleCV[[#This Row],[Score total (%)]]&gt;=0.75,"Shortlist",IF(GrilleCV[[#This Row],[Score total (%)]]&gt;=0.6,"À analyser","Rejeté")))</f>
        <v>Rejeté</v>
      </c>
      <c r="U11" s="1"/>
    </row>
    <row r="12" spans="1:21" x14ac:dyDescent="0.25">
      <c r="A12" s="1" t="s">
        <v>93</v>
      </c>
      <c r="B12" s="1" t="s">
        <v>94</v>
      </c>
      <c r="C12" s="1" t="s">
        <v>43</v>
      </c>
      <c r="D12" s="1" t="s">
        <v>37</v>
      </c>
      <c r="E12" s="2">
        <v>45897</v>
      </c>
      <c r="F12" s="3">
        <v>4</v>
      </c>
      <c r="G12" s="1" t="s">
        <v>24</v>
      </c>
      <c r="H12" s="1" t="s">
        <v>95</v>
      </c>
      <c r="I12" s="1" t="s">
        <v>59</v>
      </c>
      <c r="J12" s="1" t="s">
        <v>96</v>
      </c>
      <c r="K12" s="4">
        <v>3</v>
      </c>
      <c r="L12" s="4">
        <v>3</v>
      </c>
      <c r="M12" s="4">
        <v>4</v>
      </c>
      <c r="N12" s="4">
        <v>4</v>
      </c>
      <c r="O12" s="4">
        <v>3</v>
      </c>
      <c r="P12" s="4">
        <v>2</v>
      </c>
      <c r="Q12" s="4">
        <v>4</v>
      </c>
      <c r="R12" s="1" t="s">
        <v>32</v>
      </c>
      <c r="S1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0.7</v>
      </c>
      <c r="T12" t="str">
        <f>IF(GrilleCV[[#This Row],[Must-have OK]]="Non","Rejeté",IF(GrilleCV[[#This Row],[Score total (%)]]&gt;=0.75,"Shortlist",IF(GrilleCV[[#This Row],[Score total (%)]]&gt;=0.6,"À analyser","Rejeté")))</f>
        <v>À analyser</v>
      </c>
      <c r="U12" s="1"/>
    </row>
    <row r="13" spans="1:21" x14ac:dyDescent="0.25">
      <c r="A13" s="1" t="s">
        <v>97</v>
      </c>
      <c r="B13" s="1" t="s">
        <v>98</v>
      </c>
      <c r="C13" s="1" t="s">
        <v>44</v>
      </c>
      <c r="D13" s="1" t="s">
        <v>38</v>
      </c>
      <c r="E13" s="2">
        <v>45896</v>
      </c>
      <c r="F13" s="3">
        <v>10</v>
      </c>
      <c r="G13" s="1" t="s">
        <v>29</v>
      </c>
      <c r="H13" s="1" t="s">
        <v>99</v>
      </c>
      <c r="I13" s="1" t="s">
        <v>75</v>
      </c>
      <c r="J13" s="1" t="s">
        <v>100</v>
      </c>
      <c r="K13" s="4">
        <v>4</v>
      </c>
      <c r="L13" s="4">
        <v>5</v>
      </c>
      <c r="M13" s="4">
        <v>5</v>
      </c>
      <c r="N13" s="4">
        <v>5</v>
      </c>
      <c r="O13" s="4">
        <v>5</v>
      </c>
      <c r="P13" s="4">
        <v>3</v>
      </c>
      <c r="Q13" s="4">
        <v>4</v>
      </c>
      <c r="R13" s="1" t="s">
        <v>32</v>
      </c>
      <c r="S1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0.95</v>
      </c>
      <c r="T13" t="str">
        <f>IF(GrilleCV[[#This Row],[Must-have OK]]="Non","Rejeté",IF(GrilleCV[[#This Row],[Score total (%)]]&gt;=0.75,"Shortlist",IF(GrilleCV[[#This Row],[Score total (%)]]&gt;=0.6,"À analyser","Rejeté")))</f>
        <v>Shortlist</v>
      </c>
      <c r="U13" s="1" t="s">
        <v>101</v>
      </c>
    </row>
    <row r="14" spans="1:21" x14ac:dyDescent="0.25">
      <c r="A14" s="1" t="s">
        <v>102</v>
      </c>
      <c r="B14" s="1" t="s">
        <v>103</v>
      </c>
      <c r="C14" s="1" t="s">
        <v>45</v>
      </c>
      <c r="D14" s="1" t="s">
        <v>39</v>
      </c>
      <c r="E14" s="2">
        <v>45894</v>
      </c>
      <c r="F14" s="3">
        <v>3</v>
      </c>
      <c r="G14" s="1" t="s">
        <v>25</v>
      </c>
      <c r="H14" s="1" t="s">
        <v>104</v>
      </c>
      <c r="I14" s="1" t="s">
        <v>81</v>
      </c>
      <c r="J14" s="1" t="s">
        <v>105</v>
      </c>
      <c r="K14" s="4">
        <v>1</v>
      </c>
      <c r="L14" s="4">
        <v>3</v>
      </c>
      <c r="M14" s="4">
        <v>3</v>
      </c>
      <c r="N14" s="4">
        <v>4</v>
      </c>
      <c r="O14" s="4">
        <v>3</v>
      </c>
      <c r="P14" s="4">
        <v>2</v>
      </c>
      <c r="Q14" s="4">
        <v>2</v>
      </c>
      <c r="R14" s="1" t="s">
        <v>32</v>
      </c>
      <c r="S1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0.63</v>
      </c>
      <c r="T14" t="str">
        <f>IF(GrilleCV[[#This Row],[Must-have OK]]="Non","Rejeté",IF(GrilleCV[[#This Row],[Score total (%)]]&gt;=0.75,"Shortlist",IF(GrilleCV[[#This Row],[Score total (%)]]&gt;=0.6,"À analyser","Rejeté")))</f>
        <v>À analyser</v>
      </c>
      <c r="U14" s="1"/>
    </row>
    <row r="15" spans="1:21" x14ac:dyDescent="0.25">
      <c r="A15" s="1" t="s">
        <v>106</v>
      </c>
      <c r="B15" s="1" t="s">
        <v>107</v>
      </c>
      <c r="C15" s="1" t="s">
        <v>48</v>
      </c>
      <c r="D15" s="1" t="s">
        <v>35</v>
      </c>
      <c r="E15" s="2">
        <v>45893</v>
      </c>
      <c r="F15" s="3">
        <v>5</v>
      </c>
      <c r="G15" s="1" t="s">
        <v>28</v>
      </c>
      <c r="H15" s="1" t="s">
        <v>108</v>
      </c>
      <c r="I15" s="1" t="s">
        <v>86</v>
      </c>
      <c r="J15" s="1" t="s">
        <v>109</v>
      </c>
      <c r="K15" s="4">
        <v>2</v>
      </c>
      <c r="L15" s="4">
        <v>5</v>
      </c>
      <c r="M15" s="4">
        <v>4</v>
      </c>
      <c r="N15" s="4">
        <v>4</v>
      </c>
      <c r="O15" s="4">
        <v>4</v>
      </c>
      <c r="P15" s="4">
        <v>3</v>
      </c>
      <c r="Q15" s="4">
        <v>3</v>
      </c>
      <c r="R15" s="1" t="s">
        <v>32</v>
      </c>
      <c r="S1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0.8</v>
      </c>
      <c r="T15" t="str">
        <f>IF(GrilleCV[[#This Row],[Must-have OK]]="Non","Rejeté",IF(GrilleCV[[#This Row],[Score total (%)]]&gt;=0.75,"Shortlist",IF(GrilleCV[[#This Row],[Score total (%)]]&gt;=0.6,"À analyser","Rejeté")))</f>
        <v>Shortlist</v>
      </c>
      <c r="U15" s="1"/>
    </row>
    <row r="16" spans="1:21" x14ac:dyDescent="0.25">
      <c r="A16" s="1" t="s">
        <v>110</v>
      </c>
      <c r="B16" s="1" t="s">
        <v>111</v>
      </c>
      <c r="C16" s="1" t="s">
        <v>49</v>
      </c>
      <c r="D16" s="1" t="s">
        <v>36</v>
      </c>
      <c r="E16" s="2">
        <v>45891</v>
      </c>
      <c r="F16" s="3">
        <v>6</v>
      </c>
      <c r="G16" s="1" t="s">
        <v>26</v>
      </c>
      <c r="H16" s="1" t="s">
        <v>112</v>
      </c>
      <c r="I16" s="1" t="s">
        <v>59</v>
      </c>
      <c r="J16" s="1" t="s">
        <v>113</v>
      </c>
      <c r="K16" s="4">
        <v>3</v>
      </c>
      <c r="L16" s="4">
        <v>4</v>
      </c>
      <c r="M16" s="4">
        <v>4</v>
      </c>
      <c r="N16" s="4">
        <v>4</v>
      </c>
      <c r="O16" s="4">
        <v>3</v>
      </c>
      <c r="P16" s="4">
        <v>2</v>
      </c>
      <c r="Q16" s="4">
        <v>3</v>
      </c>
      <c r="R16" s="1" t="s">
        <v>32</v>
      </c>
      <c r="S1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0.72</v>
      </c>
      <c r="T16" t="str">
        <f>IF(GrilleCV[[#This Row],[Must-have OK]]="Non","Rejeté",IF(GrilleCV[[#This Row],[Score total (%)]]&gt;=0.75,"Shortlist",IF(GrilleCV[[#This Row],[Score total (%)]]&gt;=0.6,"À analyser","Rejeté")))</f>
        <v>À analyser</v>
      </c>
      <c r="U16" s="1"/>
    </row>
    <row r="17" spans="1:21" x14ac:dyDescent="0.25">
      <c r="A17" s="1" t="s">
        <v>114</v>
      </c>
      <c r="B17" s="1" t="s">
        <v>115</v>
      </c>
      <c r="C17" s="1" t="s">
        <v>46</v>
      </c>
      <c r="D17" s="1" t="s">
        <v>37</v>
      </c>
      <c r="E17" s="2">
        <v>45889</v>
      </c>
      <c r="F17" s="3">
        <v>2</v>
      </c>
      <c r="G17" s="1" t="s">
        <v>25</v>
      </c>
      <c r="H17" s="1" t="s">
        <v>116</v>
      </c>
      <c r="I17" s="1" t="s">
        <v>81</v>
      </c>
      <c r="J17" s="1" t="s">
        <v>117</v>
      </c>
      <c r="K17" s="4">
        <v>2</v>
      </c>
      <c r="L17" s="4">
        <v>3</v>
      </c>
      <c r="M17" s="4">
        <v>3</v>
      </c>
      <c r="N17" s="4">
        <v>3</v>
      </c>
      <c r="O17" s="4">
        <v>3</v>
      </c>
      <c r="P17" s="4">
        <v>2</v>
      </c>
      <c r="Q17" s="4">
        <v>5</v>
      </c>
      <c r="R17" s="1" t="s">
        <v>33</v>
      </c>
      <c r="S1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0.6</v>
      </c>
      <c r="T17" t="str">
        <f>IF(GrilleCV[[#This Row],[Must-have OK]]="Non","Rejeté",IF(GrilleCV[[#This Row],[Score total (%)]]&gt;=0.75,"Shortlist",IF(GrilleCV[[#This Row],[Score total (%)]]&gt;=0.6,"À analyser","Rejeté")))</f>
        <v>Rejeté</v>
      </c>
      <c r="U17" s="1" t="s">
        <v>118</v>
      </c>
    </row>
    <row r="18" spans="1:21" x14ac:dyDescent="0.25">
      <c r="A18" s="1" t="s">
        <v>119</v>
      </c>
      <c r="B18" s="1" t="s">
        <v>120</v>
      </c>
      <c r="C18" s="1" t="s">
        <v>42</v>
      </c>
      <c r="D18" s="1" t="s">
        <v>38</v>
      </c>
      <c r="E18" s="2">
        <v>45888</v>
      </c>
      <c r="F18" s="3">
        <v>9</v>
      </c>
      <c r="G18" s="1" t="s">
        <v>27</v>
      </c>
      <c r="H18" s="1" t="s">
        <v>121</v>
      </c>
      <c r="I18" s="1" t="s">
        <v>53</v>
      </c>
      <c r="J18" s="1" t="s">
        <v>122</v>
      </c>
      <c r="K18" s="4">
        <v>1</v>
      </c>
      <c r="L18" s="4">
        <v>4</v>
      </c>
      <c r="M18" s="4">
        <v>5</v>
      </c>
      <c r="N18" s="4">
        <v>5</v>
      </c>
      <c r="O18" s="4">
        <v>4</v>
      </c>
      <c r="P18" s="4">
        <v>3</v>
      </c>
      <c r="Q18" s="4">
        <v>3</v>
      </c>
      <c r="R18" s="1" t="s">
        <v>32</v>
      </c>
      <c r="S1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0.88</v>
      </c>
      <c r="T18" t="str">
        <f>IF(GrilleCV[[#This Row],[Must-have OK]]="Non","Rejeté",IF(GrilleCV[[#This Row],[Score total (%)]]&gt;=0.75,"Shortlist",IF(GrilleCV[[#This Row],[Score total (%)]]&gt;=0.6,"À analyser","Rejeté")))</f>
        <v>Shortlist</v>
      </c>
      <c r="U18" s="1" t="s">
        <v>123</v>
      </c>
    </row>
    <row r="19" spans="1:21" x14ac:dyDescent="0.25">
      <c r="S1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20" spans="1:21" x14ac:dyDescent="0.25">
      <c r="S2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2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21" spans="1:21" x14ac:dyDescent="0.25">
      <c r="S2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2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22" spans="1:21" x14ac:dyDescent="0.25">
      <c r="S2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2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23" spans="1:21" x14ac:dyDescent="0.25">
      <c r="S2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2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24" spans="1:21" x14ac:dyDescent="0.25">
      <c r="S2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2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25" spans="1:21" x14ac:dyDescent="0.25">
      <c r="S2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2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26" spans="1:21" x14ac:dyDescent="0.25">
      <c r="S2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2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27" spans="1:21" x14ac:dyDescent="0.25">
      <c r="S2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2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28" spans="1:21" x14ac:dyDescent="0.25">
      <c r="S2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2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29" spans="1:21" x14ac:dyDescent="0.25">
      <c r="S2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2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30" spans="1:21" x14ac:dyDescent="0.25">
      <c r="S3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3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31" spans="1:21" x14ac:dyDescent="0.25">
      <c r="S3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3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32" spans="1:21" x14ac:dyDescent="0.25">
      <c r="S3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3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33" spans="19:20" x14ac:dyDescent="0.25">
      <c r="S3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3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34" spans="19:20" x14ac:dyDescent="0.25">
      <c r="S3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3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35" spans="19:20" x14ac:dyDescent="0.25">
      <c r="S3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3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36" spans="19:20" x14ac:dyDescent="0.25">
      <c r="S3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3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37" spans="19:20" x14ac:dyDescent="0.25">
      <c r="S3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3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38" spans="19:20" x14ac:dyDescent="0.25">
      <c r="S3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3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39" spans="19:20" x14ac:dyDescent="0.25">
      <c r="S3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3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40" spans="19:20" x14ac:dyDescent="0.25">
      <c r="S4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4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41" spans="19:20" x14ac:dyDescent="0.25">
      <c r="S4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4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42" spans="19:20" x14ac:dyDescent="0.25">
      <c r="S4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4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43" spans="19:20" x14ac:dyDescent="0.25">
      <c r="S4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4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44" spans="19:20" x14ac:dyDescent="0.25">
      <c r="S4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4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45" spans="19:20" x14ac:dyDescent="0.25">
      <c r="S4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4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46" spans="19:20" x14ac:dyDescent="0.25">
      <c r="S4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4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47" spans="19:20" x14ac:dyDescent="0.25">
      <c r="S4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4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48" spans="19:20" x14ac:dyDescent="0.25">
      <c r="S4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4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49" spans="19:20" x14ac:dyDescent="0.25">
      <c r="S4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4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50" spans="19:20" x14ac:dyDescent="0.25">
      <c r="S5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5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51" spans="19:20" x14ac:dyDescent="0.25">
      <c r="S5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5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52" spans="19:20" x14ac:dyDescent="0.25">
      <c r="S5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5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53" spans="19:20" x14ac:dyDescent="0.25">
      <c r="S5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5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54" spans="19:20" x14ac:dyDescent="0.25">
      <c r="S5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5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55" spans="19:20" x14ac:dyDescent="0.25">
      <c r="S5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5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56" spans="19:20" x14ac:dyDescent="0.25">
      <c r="S5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5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57" spans="19:20" x14ac:dyDescent="0.25">
      <c r="S5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5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58" spans="19:20" x14ac:dyDescent="0.25">
      <c r="S5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5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59" spans="19:20" x14ac:dyDescent="0.25">
      <c r="S5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5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60" spans="19:20" x14ac:dyDescent="0.25">
      <c r="S6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6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61" spans="19:20" x14ac:dyDescent="0.25">
      <c r="S6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6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62" spans="19:20" x14ac:dyDescent="0.25">
      <c r="S6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6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63" spans="19:20" x14ac:dyDescent="0.25">
      <c r="S6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6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64" spans="19:20" x14ac:dyDescent="0.25">
      <c r="S6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6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65" spans="19:20" x14ac:dyDescent="0.25">
      <c r="S6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6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66" spans="19:20" x14ac:dyDescent="0.25">
      <c r="S6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6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67" spans="19:20" x14ac:dyDescent="0.25">
      <c r="S6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6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68" spans="19:20" x14ac:dyDescent="0.25">
      <c r="S6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6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69" spans="19:20" x14ac:dyDescent="0.25">
      <c r="S6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6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70" spans="19:20" x14ac:dyDescent="0.25">
      <c r="S7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7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71" spans="19:20" x14ac:dyDescent="0.25">
      <c r="S7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7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72" spans="19:20" x14ac:dyDescent="0.25">
      <c r="S7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7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73" spans="19:20" x14ac:dyDescent="0.25">
      <c r="S7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7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74" spans="19:20" x14ac:dyDescent="0.25">
      <c r="S7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7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75" spans="19:20" x14ac:dyDescent="0.25">
      <c r="S7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7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76" spans="19:20" x14ac:dyDescent="0.25">
      <c r="S7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7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77" spans="19:20" x14ac:dyDescent="0.25">
      <c r="S7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7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78" spans="19:20" x14ac:dyDescent="0.25">
      <c r="S7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7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79" spans="19:20" x14ac:dyDescent="0.25">
      <c r="S7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7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80" spans="19:20" x14ac:dyDescent="0.25">
      <c r="S8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8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81" spans="19:20" x14ac:dyDescent="0.25">
      <c r="S8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8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82" spans="19:20" x14ac:dyDescent="0.25">
      <c r="S8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8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83" spans="19:20" x14ac:dyDescent="0.25">
      <c r="S8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8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84" spans="19:20" x14ac:dyDescent="0.25">
      <c r="S8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8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85" spans="19:20" x14ac:dyDescent="0.25">
      <c r="S8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8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86" spans="19:20" x14ac:dyDescent="0.25">
      <c r="S8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8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87" spans="19:20" x14ac:dyDescent="0.25">
      <c r="S8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8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88" spans="19:20" x14ac:dyDescent="0.25">
      <c r="S8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8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89" spans="19:20" x14ac:dyDescent="0.25">
      <c r="S8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8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90" spans="19:20" x14ac:dyDescent="0.25">
      <c r="S9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9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91" spans="19:20" x14ac:dyDescent="0.25">
      <c r="S9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9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92" spans="19:20" x14ac:dyDescent="0.25">
      <c r="S9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9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93" spans="19:20" x14ac:dyDescent="0.25">
      <c r="S9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9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94" spans="19:20" x14ac:dyDescent="0.25">
      <c r="S9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9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95" spans="19:20" x14ac:dyDescent="0.25">
      <c r="S9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9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96" spans="19:20" x14ac:dyDescent="0.25">
      <c r="S9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9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97" spans="19:20" x14ac:dyDescent="0.25">
      <c r="S9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9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98" spans="19:20" x14ac:dyDescent="0.25">
      <c r="S9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9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99" spans="19:20" x14ac:dyDescent="0.25">
      <c r="S9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9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00" spans="19:20" x14ac:dyDescent="0.25">
      <c r="S10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0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01" spans="19:20" x14ac:dyDescent="0.25">
      <c r="S10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0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02" spans="19:20" x14ac:dyDescent="0.25">
      <c r="S10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0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03" spans="19:20" x14ac:dyDescent="0.25">
      <c r="S10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0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04" spans="19:20" x14ac:dyDescent="0.25">
      <c r="S10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0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05" spans="19:20" x14ac:dyDescent="0.25">
      <c r="S10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0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06" spans="19:20" x14ac:dyDescent="0.25">
      <c r="S10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0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07" spans="19:20" x14ac:dyDescent="0.25">
      <c r="S10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0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08" spans="19:20" x14ac:dyDescent="0.25">
      <c r="S10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0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09" spans="19:20" x14ac:dyDescent="0.25">
      <c r="S10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0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10" spans="19:20" x14ac:dyDescent="0.25">
      <c r="S11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1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11" spans="19:20" x14ac:dyDescent="0.25">
      <c r="S11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1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12" spans="19:20" x14ac:dyDescent="0.25">
      <c r="S11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1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13" spans="19:20" x14ac:dyDescent="0.25">
      <c r="S11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1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14" spans="19:20" x14ac:dyDescent="0.25">
      <c r="S11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1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15" spans="19:20" x14ac:dyDescent="0.25">
      <c r="S11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1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16" spans="19:20" x14ac:dyDescent="0.25">
      <c r="S11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1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17" spans="19:20" x14ac:dyDescent="0.25">
      <c r="S11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1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18" spans="19:20" x14ac:dyDescent="0.25">
      <c r="S11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1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19" spans="19:20" x14ac:dyDescent="0.25">
      <c r="S11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1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20" spans="19:20" x14ac:dyDescent="0.25">
      <c r="S12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2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21" spans="19:20" x14ac:dyDescent="0.25">
      <c r="S12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2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22" spans="19:20" x14ac:dyDescent="0.25">
      <c r="S12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2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23" spans="19:20" x14ac:dyDescent="0.25">
      <c r="S12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2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24" spans="19:20" x14ac:dyDescent="0.25">
      <c r="S12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2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25" spans="19:20" x14ac:dyDescent="0.25">
      <c r="S12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2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26" spans="19:20" x14ac:dyDescent="0.25">
      <c r="S12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2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27" spans="19:20" x14ac:dyDescent="0.25">
      <c r="S12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2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28" spans="19:20" x14ac:dyDescent="0.25">
      <c r="S12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2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29" spans="19:20" x14ac:dyDescent="0.25">
      <c r="S12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2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30" spans="19:20" x14ac:dyDescent="0.25">
      <c r="S13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3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31" spans="19:20" x14ac:dyDescent="0.25">
      <c r="S13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3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32" spans="19:20" x14ac:dyDescent="0.25">
      <c r="S13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3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33" spans="19:20" x14ac:dyDescent="0.25">
      <c r="S13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3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34" spans="19:20" x14ac:dyDescent="0.25">
      <c r="S13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3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35" spans="19:20" x14ac:dyDescent="0.25">
      <c r="S13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3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36" spans="19:20" x14ac:dyDescent="0.25">
      <c r="S13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3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37" spans="19:20" x14ac:dyDescent="0.25">
      <c r="S13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3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38" spans="19:20" x14ac:dyDescent="0.25">
      <c r="S13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3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39" spans="19:20" x14ac:dyDescent="0.25">
      <c r="S13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3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40" spans="19:20" x14ac:dyDescent="0.25">
      <c r="S14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4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41" spans="19:20" x14ac:dyDescent="0.25">
      <c r="S14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4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42" spans="19:20" x14ac:dyDescent="0.25">
      <c r="S14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4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43" spans="19:20" x14ac:dyDescent="0.25">
      <c r="S14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4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44" spans="19:20" x14ac:dyDescent="0.25">
      <c r="S14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4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45" spans="19:20" x14ac:dyDescent="0.25">
      <c r="S14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4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46" spans="19:20" x14ac:dyDescent="0.25">
      <c r="S14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4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47" spans="19:20" x14ac:dyDescent="0.25">
      <c r="S14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4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48" spans="19:20" x14ac:dyDescent="0.25">
      <c r="S14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4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49" spans="19:20" x14ac:dyDescent="0.25">
      <c r="S14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4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50" spans="19:20" x14ac:dyDescent="0.25">
      <c r="S15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5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51" spans="19:20" x14ac:dyDescent="0.25">
      <c r="S15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5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52" spans="19:20" x14ac:dyDescent="0.25">
      <c r="S15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5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53" spans="19:20" x14ac:dyDescent="0.25">
      <c r="S15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5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54" spans="19:20" x14ac:dyDescent="0.25">
      <c r="S15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5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55" spans="19:20" x14ac:dyDescent="0.25">
      <c r="S15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5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56" spans="19:20" x14ac:dyDescent="0.25">
      <c r="S15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5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57" spans="19:20" x14ac:dyDescent="0.25">
      <c r="S15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5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58" spans="19:20" x14ac:dyDescent="0.25">
      <c r="S15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5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59" spans="19:20" x14ac:dyDescent="0.25">
      <c r="S15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5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60" spans="19:20" x14ac:dyDescent="0.25">
      <c r="S16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6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61" spans="19:20" x14ac:dyDescent="0.25">
      <c r="S16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6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62" spans="19:20" x14ac:dyDescent="0.25">
      <c r="S16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6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63" spans="19:20" x14ac:dyDescent="0.25">
      <c r="S16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6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64" spans="19:20" x14ac:dyDescent="0.25">
      <c r="S16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6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65" spans="19:20" x14ac:dyDescent="0.25">
      <c r="S16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6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66" spans="19:20" x14ac:dyDescent="0.25">
      <c r="S16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6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67" spans="19:20" x14ac:dyDescent="0.25">
      <c r="S16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6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68" spans="19:20" x14ac:dyDescent="0.25">
      <c r="S16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6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69" spans="19:20" x14ac:dyDescent="0.25">
      <c r="S16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6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70" spans="19:20" x14ac:dyDescent="0.25">
      <c r="S17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7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71" spans="19:20" x14ac:dyDescent="0.25">
      <c r="S17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7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72" spans="19:20" x14ac:dyDescent="0.25">
      <c r="S17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7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73" spans="19:20" x14ac:dyDescent="0.25">
      <c r="S17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7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74" spans="19:20" x14ac:dyDescent="0.25">
      <c r="S17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7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75" spans="19:20" x14ac:dyDescent="0.25">
      <c r="S17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7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76" spans="19:20" x14ac:dyDescent="0.25">
      <c r="S17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7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77" spans="19:20" x14ac:dyDescent="0.25">
      <c r="S17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7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78" spans="19:20" x14ac:dyDescent="0.25">
      <c r="S17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7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79" spans="19:20" x14ac:dyDescent="0.25">
      <c r="S17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7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80" spans="19:20" x14ac:dyDescent="0.25">
      <c r="S18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8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81" spans="19:20" x14ac:dyDescent="0.25">
      <c r="S18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8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82" spans="19:20" x14ac:dyDescent="0.25">
      <c r="S18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8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83" spans="19:20" x14ac:dyDescent="0.25">
      <c r="S18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8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84" spans="19:20" x14ac:dyDescent="0.25">
      <c r="S18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8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85" spans="19:20" x14ac:dyDescent="0.25">
      <c r="S18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8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86" spans="19:20" x14ac:dyDescent="0.25">
      <c r="S18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8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87" spans="19:20" x14ac:dyDescent="0.25">
      <c r="S18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8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88" spans="19:20" x14ac:dyDescent="0.25">
      <c r="S18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8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89" spans="19:20" x14ac:dyDescent="0.25">
      <c r="S18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8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90" spans="19:20" x14ac:dyDescent="0.25">
      <c r="S19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9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91" spans="19:20" x14ac:dyDescent="0.25">
      <c r="S19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9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92" spans="19:20" x14ac:dyDescent="0.25">
      <c r="S19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9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93" spans="19:20" x14ac:dyDescent="0.25">
      <c r="S19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93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94" spans="19:20" x14ac:dyDescent="0.25">
      <c r="S194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94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95" spans="19:20" x14ac:dyDescent="0.25">
      <c r="S195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95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96" spans="19:20" x14ac:dyDescent="0.25">
      <c r="S196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96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97" spans="19:20" x14ac:dyDescent="0.25">
      <c r="S197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97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98" spans="19:20" x14ac:dyDescent="0.25">
      <c r="S198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98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199" spans="19:20" x14ac:dyDescent="0.25">
      <c r="S199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199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200" spans="19:20" x14ac:dyDescent="0.25">
      <c r="S200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200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201" spans="19:20" x14ac:dyDescent="0.25">
      <c r="S201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201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202" spans="19:20" x14ac:dyDescent="0.25">
      <c r="S202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202" t="str">
        <f>IF(GrilleCV[[#This Row],[Must-have OK]]="Non","Rejeté",IF(GrilleCV[[#This Row],[Score total (%)]]&gt;=0.75,"Shortlist",IF(GrilleCV[[#This Row],[Score total (%)]]&gt;=0.6,"À analyser","Rejeté")))</f>
        <v>Rejeté</v>
      </c>
    </row>
    <row r="203" spans="19:20" x14ac:dyDescent="0.25">
      <c r="S203" s="5">
        <f>IFERROR(ROUND((GrilleCV[[#This Row],[Formation (0-5)]]*0.15+GrilleCV[[#This Row],[Expérience (0-5)]]*0.25+GrilleCV[[#This Row],[Comp. techniques (0-5)]]*0.3+GrilleCV[[#This Row],[Soft skills (0-5)]]*0.15+GrilleCV[[#This Row],[Langues (0-5)]]*0.1+GrilleCV[[#This Row],[Mobilité (0-5)]]*0.05)/5,4),0)</f>
        <v>0</v>
      </c>
      <c r="T203" t="str">
        <f>IF(GrilleCV[[#This Row],[Must-have OK]]="Non","Rejeté",IF(GrilleCV[[#This Row],[Score total (%)]]&gt;=0.75,"Shortlist",IF(GrilleCV[[#This Row],[Score total (%)]]&gt;=0.6,"À analyser","Rejeté")))</f>
        <v>Rejeté</v>
      </c>
    </row>
  </sheetData>
  <mergeCells count="2">
    <mergeCell ref="A1:U1"/>
    <mergeCell ref="A2:U2"/>
  </mergeCells>
  <conditionalFormatting sqref="A4:U203">
    <cfRule type="expression" dxfId="4" priority="3">
      <formula>$T4="Shortlist"</formula>
    </cfRule>
    <cfRule type="expression" dxfId="3" priority="4">
      <formula>$T4="À analyser"</formula>
    </cfRule>
    <cfRule type="expression" dxfId="2" priority="5">
      <formula>$T4="Rejeté"</formula>
    </cfRule>
  </conditionalFormatting>
  <conditionalFormatting sqref="R4:R203">
    <cfRule type="expression" dxfId="1" priority="6">
      <formula>$R4="Non"</formula>
    </cfRule>
  </conditionalFormatting>
  <conditionalFormatting sqref="S4:S203">
    <cfRule type="colorScale" priority="1">
      <colorScale>
        <cfvo type="min"/>
        <cfvo type="percentile" val="50"/>
        <cfvo type="max"/>
        <color rgb="FFFDE725"/>
        <color rgb="FF55C667"/>
        <color rgb="FF238A8D"/>
      </colorScale>
    </cfRule>
    <cfRule type="iconSet" priority="2">
      <iconSet>
        <cfvo type="percent" val="0"/>
        <cfvo type="percent" val="33"/>
        <cfvo type="percent" val="67"/>
      </iconSet>
    </cfRule>
  </conditionalFormatting>
  <dataValidations count="8">
    <dataValidation type="list" allowBlank="1" showInputMessage="1" showErrorMessage="1" sqref="G4:G203" xr:uid="{00000000-0002-0000-0000-000000000000}">
      <formula1>ListeDiplomes</formula1>
    </dataValidation>
    <dataValidation type="list" allowBlank="1" showInputMessage="1" showErrorMessage="1" sqref="D4:D203" xr:uid="{00000000-0002-0000-0000-000001000000}">
      <formula1>ListeSources</formula1>
    </dataValidation>
    <dataValidation type="list" allowBlank="1" showInputMessage="1" showErrorMessage="1" sqref="C4:C203" xr:uid="{00000000-0002-0000-0000-000002000000}">
      <formula1>ListePostes</formula1>
    </dataValidation>
    <dataValidation type="list" allowBlank="1" showInputMessage="1" showErrorMessage="1" sqref="R4:R203" xr:uid="{00000000-0002-0000-0000-000003000000}">
      <formula1>ListeOuiNon</formula1>
    </dataValidation>
    <dataValidation type="date" allowBlank="1" showInputMessage="1" showErrorMessage="1" promptTitle="Date (yyyy-mm-dd)" prompt="Saisir une date entre 2020 et 2030" sqref="E4:E203" xr:uid="{00000000-0002-0000-0000-000004000000}">
      <formula1>43831</formula1>
      <formula2>47848</formula2>
    </dataValidation>
    <dataValidation type="decimal" allowBlank="1" showInputMessage="1" showErrorMessage="1" promptTitle="Expérience (ans)" prompt="0 à 40 ans (décimales autorisées)" sqref="F4:F203" xr:uid="{00000000-0002-0000-0000-000005000000}">
      <formula1>0</formula1>
      <formula2>40</formula2>
    </dataValidation>
    <dataValidation type="whole" allowBlank="1" showInputMessage="1" showErrorMessage="1" promptTitle="Disponibilité (semaines)" prompt="0 à 52 semaines" sqref="K4:K203" xr:uid="{00000000-0002-0000-0000-000006000000}">
      <formula1>0</formula1>
      <formula2>52</formula2>
    </dataValidation>
    <dataValidation type="whole" allowBlank="1" showInputMessage="1" showErrorMessage="1" promptTitle="Score 0-5" prompt="Entrez un score entre 0 et 5" sqref="L4:Q203" xr:uid="{00000000-0002-0000-0000-000007000000}">
      <formula1>0</formula1>
      <formula2>5</formula2>
    </dataValidation>
  </dataValidation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workbookViewId="0"/>
  </sheetViews>
  <sheetFormatPr baseColWidth="10" defaultColWidth="9.140625" defaultRowHeight="15" x14ac:dyDescent="0.25"/>
  <sheetData>
    <row r="1" spans="1:4" ht="45" x14ac:dyDescent="0.25">
      <c r="A1" s="6" t="s">
        <v>22</v>
      </c>
      <c r="B1" s="6" t="s">
        <v>31</v>
      </c>
      <c r="C1" s="6" t="s">
        <v>34</v>
      </c>
      <c r="D1" s="6" t="s">
        <v>41</v>
      </c>
    </row>
    <row r="2" spans="1:4" x14ac:dyDescent="0.25">
      <c r="A2" s="1" t="s">
        <v>23</v>
      </c>
      <c r="B2" s="1" t="s">
        <v>32</v>
      </c>
      <c r="C2" s="1" t="s">
        <v>35</v>
      </c>
      <c r="D2" s="1" t="s">
        <v>42</v>
      </c>
    </row>
    <row r="3" spans="1:4" x14ac:dyDescent="0.25">
      <c r="A3" s="1" t="s">
        <v>24</v>
      </c>
      <c r="B3" s="1" t="s">
        <v>33</v>
      </c>
      <c r="C3" s="1" t="s">
        <v>36</v>
      </c>
      <c r="D3" s="1" t="s">
        <v>43</v>
      </c>
    </row>
    <row r="4" spans="1:4" x14ac:dyDescent="0.25">
      <c r="A4" s="1" t="s">
        <v>25</v>
      </c>
      <c r="C4" s="1" t="s">
        <v>37</v>
      </c>
      <c r="D4" s="1" t="s">
        <v>44</v>
      </c>
    </row>
    <row r="5" spans="1:4" x14ac:dyDescent="0.25">
      <c r="A5" s="1" t="s">
        <v>26</v>
      </c>
      <c r="C5" s="1" t="s">
        <v>38</v>
      </c>
      <c r="D5" s="1" t="s">
        <v>45</v>
      </c>
    </row>
    <row r="6" spans="1:4" x14ac:dyDescent="0.25">
      <c r="A6" s="1" t="s">
        <v>27</v>
      </c>
      <c r="C6" s="1" t="s">
        <v>39</v>
      </c>
      <c r="D6" s="1" t="s">
        <v>46</v>
      </c>
    </row>
    <row r="7" spans="1:4" x14ac:dyDescent="0.25">
      <c r="A7" s="1" t="s">
        <v>28</v>
      </c>
      <c r="C7" s="1" t="s">
        <v>40</v>
      </c>
      <c r="D7" s="1" t="s">
        <v>47</v>
      </c>
    </row>
    <row r="8" spans="1:4" x14ac:dyDescent="0.25">
      <c r="A8" s="1" t="s">
        <v>29</v>
      </c>
      <c r="D8" s="1" t="s">
        <v>48</v>
      </c>
    </row>
    <row r="9" spans="1:4" x14ac:dyDescent="0.25">
      <c r="A9" s="1" t="s">
        <v>30</v>
      </c>
      <c r="D9" s="1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7"/>
  <sheetViews>
    <sheetView workbookViewId="0"/>
  </sheetViews>
  <sheetFormatPr baseColWidth="10" defaultColWidth="9.140625" defaultRowHeight="15" x14ac:dyDescent="0.25"/>
  <cols>
    <col min="1" max="4" width="30.7109375" customWidth="1"/>
  </cols>
  <sheetData>
    <row r="1" spans="1:2" ht="26.1" customHeight="1" x14ac:dyDescent="0.3">
      <c r="A1" s="7" t="s">
        <v>124</v>
      </c>
    </row>
    <row r="3" spans="1:2" x14ac:dyDescent="0.25">
      <c r="A3" t="s">
        <v>125</v>
      </c>
      <c r="B3">
        <f>COUNTA(GrilleCV[Nom &amp; Prénom])</f>
        <v>15</v>
      </c>
    </row>
    <row r="4" spans="1:2" x14ac:dyDescent="0.25">
      <c r="A4" t="s">
        <v>126</v>
      </c>
      <c r="B4">
        <f>COUNTIF(GrilleCV[Décision],"Shortlist")</f>
        <v>7</v>
      </c>
    </row>
    <row r="5" spans="1:2" x14ac:dyDescent="0.25">
      <c r="A5" t="s">
        <v>127</v>
      </c>
      <c r="B5">
        <f>COUNTIF(GrilleCV[Décision],"À analyser")</f>
        <v>6</v>
      </c>
    </row>
    <row r="6" spans="1:2" x14ac:dyDescent="0.25">
      <c r="A6" t="s">
        <v>128</v>
      </c>
      <c r="B6">
        <f>COUNTIF(GrilleCV[Décision],"Rejeté")</f>
        <v>187</v>
      </c>
    </row>
    <row r="7" spans="1:2" x14ac:dyDescent="0.25">
      <c r="A7" t="s">
        <v>129</v>
      </c>
      <c r="B7" s="5">
        <f>IFERROR(AVERAGE(GrilleCV[Score total (%)]),0)</f>
        <v>5.5300000000000009E-2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4</vt:i4>
      </vt:variant>
    </vt:vector>
  </HeadingPairs>
  <TitlesOfParts>
    <vt:vector size="7" baseType="lpstr">
      <vt:lpstr>Grille_CV</vt:lpstr>
      <vt:lpstr>Listes</vt:lpstr>
      <vt:lpstr>Dashboard</vt:lpstr>
      <vt:lpstr>ListeDiplomes</vt:lpstr>
      <vt:lpstr>ListeOuiNon</vt:lpstr>
      <vt:lpstr>ListePostes</vt:lpstr>
      <vt:lpstr>ListeSources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2025-09-10T13:30:10Z</dcterms:created>
  <dcterms:modified xsi:type="dcterms:W3CDTF">2025-09-10T13:33:28Z</dcterms:modified>
</cp:coreProperties>
</file>