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etres_Likert" sheetId="1" r:id="rId1"/>
    <sheet name="Questionnaire" sheetId="2" r:id="rId2"/>
    <sheet name="Reponses" sheetId="3" r:id="rId3"/>
    <sheet name="Reponses_Num" sheetId="4" state="hidden" r:id="rId4"/>
    <sheet name="Agregat_Projet" sheetId="5" r:id="rId5"/>
    <sheet name="Synthese_Projets" sheetId="6" r:id="rId6"/>
    <sheet name="Mode_d_emploi" sheetId="7" r:id="rId7"/>
  </sheets>
  <definedNames>
    <definedName name="Likert_Labels">'Parametres_Likert'!$C$5:$C$9</definedName>
    <definedName name="Likert_Map">'Parametres_Likert'!$B$5:$C$9</definedName>
    <definedName name="LIKERT_MAX">'Parametres_Likert'!$B$9</definedName>
    <definedName name="LIKERT_MIN">'Parametres_Likert'!$B$5</definedName>
    <definedName name="Likert_Scores">'Parametres_Likert'!$B$5:$B$9</definedName>
    <definedName name="Projects">'Parametres_Likert'!$F$14:$F$21</definedName>
    <definedName name="Q_ACTIVE">'Questionnaire'!$I$4:$I$20</definedName>
    <definedName name="Q_DIM">'Questionnaire'!$B$4:$B$20</definedName>
    <definedName name="Q_ID">'Questionnaire'!$A$4:$A$20</definedName>
    <definedName name="Q_SENS">'Questionnaire'!$D$4:$D$20</definedName>
    <definedName name="Q_TXT">'Questionnaire'!$C$4:$C$20</definedName>
    <definedName name="Q_W">'Questionnaire'!$E$4:$H$20</definedName>
    <definedName name="Scenario_Active">'Parametres_Likert'!$D$14</definedName>
    <definedName name="SCN_IDX">'Parametres_Likert'!$E$14</definedName>
    <definedName name="SEUIL_GO">'Parametres_Likert'!$F$5</definedName>
    <definedName name="SEUIL_WAIT">'Parametres_Likert'!$F$6</definedName>
  </definedNames>
  <calcPr calcId="124519" fullCalcOnLoad="1"/>
</workbook>
</file>

<file path=xl/sharedStrings.xml><?xml version="1.0" encoding="utf-8"?>
<sst xmlns="http://schemas.openxmlformats.org/spreadsheetml/2006/main" count="194" uniqueCount="115">
  <si>
    <t>Paramètres — Échelle de Likert &amp; Seuils Go/No-Go</t>
  </si>
  <si>
    <t>Échelle de Likert</t>
  </si>
  <si>
    <t>Score</t>
  </si>
  <si>
    <t>Libellé</t>
  </si>
  <si>
    <t>1 — Pas du tout d’accord</t>
  </si>
  <si>
    <t>2 — Plutôt pas d’accord</t>
  </si>
  <si>
    <t>3 — Mitigé / Neutre</t>
  </si>
  <si>
    <t>4 — Plutôt d’accord</t>
  </si>
  <si>
    <t>5 — Tout à fait d’accord</t>
  </si>
  <si>
    <t>Seuils de décision</t>
  </si>
  <si>
    <t>Valeur (0..1)</t>
  </si>
  <si>
    <t>Seuil GO</t>
  </si>
  <si>
    <t>Seuil WAIT</t>
  </si>
  <si>
    <t>Scénarios de pondération</t>
  </si>
  <si>
    <t>Nom du scénario</t>
  </si>
  <si>
    <t>Poids_Default</t>
  </si>
  <si>
    <t>Conformité-first (S1)</t>
  </si>
  <si>
    <t>ROI-first (S2)</t>
  </si>
  <si>
    <t>HSE-first (S3)</t>
  </si>
  <si>
    <t>Scénario actif</t>
  </si>
  <si>
    <t>Choix</t>
  </si>
  <si>
    <t>Liste des projets</t>
  </si>
  <si>
    <t>Projet</t>
  </si>
  <si>
    <t>Atlas</t>
  </si>
  <si>
    <t>Horizon</t>
  </si>
  <si>
    <t>Nova</t>
  </si>
  <si>
    <t>Rif</t>
  </si>
  <si>
    <t>Khéops</t>
  </si>
  <si>
    <t>Argan</t>
  </si>
  <si>
    <t>Cedar</t>
  </si>
  <si>
    <t>Ermes</t>
  </si>
  <si>
    <t>Index scénario</t>
  </si>
  <si>
    <t>Questionnaire — Énoncés Likert, dimensions et poids</t>
  </si>
  <si>
    <t>ID</t>
  </si>
  <si>
    <t>Dimension</t>
  </si>
  <si>
    <t>Énoncé (à coter 1..5)</t>
  </si>
  <si>
    <t>Sens</t>
  </si>
  <si>
    <t>Poids_S1</t>
  </si>
  <si>
    <t>Poids_S2</t>
  </si>
  <si>
    <t>Poids_S3</t>
  </si>
  <si>
    <t>Actif?</t>
  </si>
  <si>
    <t>Stratégie</t>
  </si>
  <si>
    <t>Le projet est aligné sur les priorités stratégiques.</t>
  </si>
  <si>
    <t>Positif</t>
  </si>
  <si>
    <t>Oui</t>
  </si>
  <si>
    <t>Client &amp; Valeur</t>
  </si>
  <si>
    <t>Le bénéfice client est clairement démontré.</t>
  </si>
  <si>
    <t>Économie</t>
  </si>
  <si>
    <t>Le ROI estimé est attractif.</t>
  </si>
  <si>
    <t>Le budget est sécurisé.</t>
  </si>
  <si>
    <t>Technique &amp; Données</t>
  </si>
  <si>
    <t>La faisabilité technique est démontrée.</t>
  </si>
  <si>
    <t>La qualité des données est suffisante.</t>
  </si>
  <si>
    <t>Risque &amp; Conformité</t>
  </si>
  <si>
    <t>Les exigences réglementaires applicables sont adressées.</t>
  </si>
  <si>
    <t>Ressources &amp; Planning</t>
  </si>
  <si>
    <t>Les ressources nécessaires sont disponibles.</t>
  </si>
  <si>
    <t>Le planning est réaliste.</t>
  </si>
  <si>
    <t>Client &amp; Qualité</t>
  </si>
  <si>
    <t>Les critères de succès sont mesurables et suivis.</t>
  </si>
  <si>
    <t>Opérations</t>
  </si>
  <si>
    <t>La dépendance aux tiers est élevée.</t>
  </si>
  <si>
    <t>Inverse</t>
  </si>
  <si>
    <t>Technique</t>
  </si>
  <si>
    <t>La complexité technique est élevée.</t>
  </si>
  <si>
    <t>Risque</t>
  </si>
  <si>
    <t>Le risque global est élevé.</t>
  </si>
  <si>
    <t>HSE &amp; Cyber</t>
  </si>
  <si>
    <t>Les exigences HSE/cyber sont satisfaites.</t>
  </si>
  <si>
    <t>Gouvernance</t>
  </si>
  <si>
    <t>Le sponsor est engagé et disponible.</t>
  </si>
  <si>
    <t>Le processus est standardisable et réplicable.</t>
  </si>
  <si>
    <t>Réponses — Échelle de Likert (1..5) par critère</t>
  </si>
  <si>
    <t>Évaluateur</t>
  </si>
  <si>
    <t>Rôle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</si>
  <si>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</si>
  <si>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</si>
  <si>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</si>
  <si>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</si>
  <si>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</si>
  <si>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</si>
  <si>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</si>
  <si>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</si>
  <si>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</si>
  <si>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</si>
  <si>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</si>
  <si>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</si>
  <si>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</si>
  <si>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</si>
  <si>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</si>
  <si>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</si>
  <si>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Agrégat par projet — Score pondéré &amp; Décision</t>
  </si>
  <si>
    <t>Projet sélectionné</t>
  </si>
  <si>
    <t>Scénario</t>
  </si>
  <si>
    <t>Énoncé</t>
  </si>
  <si>
    <t>Poids_eff.</t>
  </si>
  <si>
    <t>Moy. (1..5)</t>
  </si>
  <si>
    <t>Norme [0..1]</t>
  </si>
  <si>
    <t>Norme × Poids</t>
  </si>
  <si>
    <t>Écart-type</t>
  </si>
  <si>
    <t>Observations</t>
  </si>
  <si>
    <t>Somme poids</t>
  </si>
  <si>
    <t>Score global</t>
  </si>
  <si>
    <t>Décision</t>
  </si>
  <si>
    <t>Synthèse — Score global par projet (Likert)</t>
  </si>
  <si>
    <t>Dernière MAJ</t>
  </si>
  <si>
    <t>2025-09-26 04:08</t>
  </si>
  <si>
    <t>Mode d’emploi — Modèle Go/No-Go universel à échelle de Likert</t>
  </si>
  <si>
    <t>Comment utiliser le fichier</t>
  </si>
  <si>
    <t>• Paramétrez l’échelle Likert (labels et valeurs), les seuils GO/WAIT, et la liste des projets dans « Parametres_Likert ».</t>
  </si>
  <si>
    <t>• Dans « Questionnaire », adaptez les énoncés, choisissez le sens (Positif/Inverse) et les poids (4 scénarios possibles).</t>
  </si>
  <si>
    <t>• Dans « Reponses », collectez les retours des évaluateurs : sélectionnez le projet et choisissez une valeur Likert pour chaque critère (liste déroulante).</t>
  </si>
  <si>
    <t>• L’onglet « Reponses_Num » convertit automatiquement les labels en scores 1..5 (caché).</t>
  </si>
  <si>
    <t>• Dans « Agregat_Projet », choisissez un projet pour voir le détail : poids effectifs, moyenne, normalisation, dispersion et score global → décision.</t>
  </si>
  <si>
    <t>• « Synthese_Projets » calcule les scores globaux et décisions pour tous les projets + un graphique de comparaison.</t>
  </si>
</sst>
</file>

<file path=xl/styles.xml><?xml version="1.0" encoding="utf-8"?>
<styleSheet xmlns="http://schemas.openxmlformats.org/spreadsheetml/2006/main">
  <numFmts count="1">
    <numFmt numFmtId="164" formatCode="0.0%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EEC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 wrapText="1"/>
    </xf>
    <xf numFmtId="164" fontId="0" fillId="0" borderId="1" xfId="0" applyNumberFormat="1" applyBorder="1" applyAlignment="1">
      <alignment horizontal="center" vertical="center"/>
    </xf>
    <xf numFmtId="0" fontId="3" fillId="5" borderId="1" xfId="0" applyFont="1" applyFill="1" applyBorder="1"/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F6000"/>
      </font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90000"/>
      </font>
      <fill>
        <patternFill>
          <bgColor rgb="FFF4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cols>
    <col min="1" max="1" width="2.7109375" customWidth="1"/>
    <col min="2" max="3" width="26.7109375" customWidth="1"/>
    <col min="4" max="4" width="16.7109375" customWidth="1"/>
    <col min="5" max="8" width="24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B3" s="2" t="s">
        <v>1</v>
      </c>
      <c r="E3" s="2" t="s">
        <v>9</v>
      </c>
    </row>
    <row r="4" spans="1:8">
      <c r="B4" s="3" t="s">
        <v>2</v>
      </c>
      <c r="C4" s="3" t="s">
        <v>3</v>
      </c>
      <c r="E4" s="3" t="s">
        <v>3</v>
      </c>
      <c r="F4" s="3" t="s">
        <v>10</v>
      </c>
    </row>
    <row r="5" spans="1:8">
      <c r="E5" s="4" t="s">
        <v>11</v>
      </c>
      <c r="F5" s="4">
        <v>0.75</v>
      </c>
    </row>
    <row r="6" spans="1:8">
      <c r="B6" s="4">
        <v>1</v>
      </c>
      <c r="C6" s="4" t="s">
        <v>4</v>
      </c>
      <c r="E6" s="4" t="s">
        <v>12</v>
      </c>
      <c r="F6" s="4">
        <v>0.6</v>
      </c>
    </row>
    <row r="7" spans="1:8">
      <c r="B7" s="4">
        <v>2</v>
      </c>
      <c r="C7" s="4" t="s">
        <v>5</v>
      </c>
    </row>
    <row r="8" spans="1:8">
      <c r="B8" s="4">
        <v>3</v>
      </c>
      <c r="C8" s="4" t="s">
        <v>6</v>
      </c>
    </row>
    <row r="9" spans="1:8">
      <c r="B9" s="4">
        <v>4</v>
      </c>
      <c r="C9" s="4" t="s">
        <v>7</v>
      </c>
    </row>
    <row r="10" spans="1:8">
      <c r="B10" s="4">
        <v>5</v>
      </c>
      <c r="C10" s="4" t="s">
        <v>8</v>
      </c>
    </row>
    <row r="12" spans="1:8">
      <c r="B12" s="2" t="s">
        <v>13</v>
      </c>
      <c r="D12" s="2" t="s">
        <v>19</v>
      </c>
      <c r="F12" s="2" t="s">
        <v>21</v>
      </c>
    </row>
    <row r="13" spans="1:8">
      <c r="B13" s="3" t="s">
        <v>14</v>
      </c>
      <c r="D13" s="3" t="s">
        <v>20</v>
      </c>
      <c r="E13" s="3" t="s">
        <v>31</v>
      </c>
      <c r="F13" s="3" t="s">
        <v>22</v>
      </c>
    </row>
    <row r="14" spans="1:8">
      <c r="D14" t="s">
        <v>15</v>
      </c>
      <c r="E14" s="4">
        <f>MATCH(Scenario_Active,$B$14:$B$17,0)</f>
        <v>0</v>
      </c>
    </row>
    <row r="15" spans="1:8">
      <c r="B15" s="4" t="s">
        <v>15</v>
      </c>
      <c r="F15" s="4" t="s">
        <v>23</v>
      </c>
    </row>
    <row r="16" spans="1:8">
      <c r="B16" s="4" t="s">
        <v>16</v>
      </c>
      <c r="F16" s="4" t="s">
        <v>24</v>
      </c>
    </row>
    <row r="17" spans="2:6">
      <c r="B17" s="4" t="s">
        <v>17</v>
      </c>
      <c r="F17" s="4" t="s">
        <v>25</v>
      </c>
    </row>
    <row r="18" spans="2:6">
      <c r="B18" s="4" t="s">
        <v>18</v>
      </c>
      <c r="F18" s="4" t="s">
        <v>26</v>
      </c>
    </row>
    <row r="19" spans="2:6">
      <c r="F19" s="4" t="s">
        <v>27</v>
      </c>
    </row>
    <row r="20" spans="2:6">
      <c r="F20" s="4" t="s">
        <v>28</v>
      </c>
    </row>
    <row r="21" spans="2:6">
      <c r="F21" s="4" t="s">
        <v>29</v>
      </c>
    </row>
    <row r="22" spans="2:6">
      <c r="F22" s="4" t="s">
        <v>30</v>
      </c>
    </row>
  </sheetData>
  <mergeCells count="1">
    <mergeCell ref="A1:H1"/>
  </mergeCells>
  <dataValidations count="1">
    <dataValidation type="list" allowBlank="1" showInputMessage="1" showErrorMessage="1" sqref="D14">
      <formula1>$B$14:$B$17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"/>
  <sheetViews>
    <sheetView workbookViewId="0"/>
  </sheetViews>
  <sheetFormatPr defaultRowHeight="15"/>
  <cols>
    <col min="1" max="1" width="6.7109375" customWidth="1"/>
    <col min="2" max="2" width="22.7109375" customWidth="1"/>
    <col min="3" max="3" width="76.7109375" customWidth="1"/>
    <col min="4" max="4" width="14.7109375" customWidth="1"/>
    <col min="5" max="9" width="12.7109375" customWidth="1"/>
  </cols>
  <sheetData>
    <row r="1" spans="1:9">
      <c r="A1" s="1" t="s">
        <v>32</v>
      </c>
      <c r="B1" s="1"/>
      <c r="C1" s="1"/>
      <c r="D1" s="1"/>
      <c r="E1" s="1"/>
      <c r="F1" s="1"/>
      <c r="G1" s="1"/>
      <c r="H1" s="1"/>
      <c r="I1" s="1"/>
    </row>
    <row r="3" spans="1:9">
      <c r="A3" s="3" t="s">
        <v>33</v>
      </c>
      <c r="B3" s="3" t="s">
        <v>34</v>
      </c>
      <c r="C3" s="3" t="s">
        <v>35</v>
      </c>
      <c r="D3" s="3" t="s">
        <v>36</v>
      </c>
      <c r="E3" s="3" t="s">
        <v>15</v>
      </c>
      <c r="F3" s="3" t="s">
        <v>37</v>
      </c>
      <c r="G3" s="3" t="s">
        <v>38</v>
      </c>
      <c r="H3" s="3" t="s">
        <v>39</v>
      </c>
      <c r="I3" s="3" t="s">
        <v>40</v>
      </c>
    </row>
    <row r="5" spans="1:9">
      <c r="A5" s="5">
        <v>1</v>
      </c>
      <c r="B5" s="4" t="s">
        <v>41</v>
      </c>
      <c r="C5" s="4" t="s">
        <v>42</v>
      </c>
      <c r="D5" s="6" t="s">
        <v>43</v>
      </c>
      <c r="E5" s="4">
        <v>1</v>
      </c>
      <c r="F5" s="4">
        <v>1</v>
      </c>
      <c r="G5" s="4">
        <v>1</v>
      </c>
      <c r="H5" s="4">
        <v>1</v>
      </c>
      <c r="I5" s="6" t="s">
        <v>44</v>
      </c>
    </row>
    <row r="6" spans="1:9">
      <c r="A6" s="5">
        <v>2</v>
      </c>
      <c r="B6" s="4" t="s">
        <v>45</v>
      </c>
      <c r="C6" s="4" t="s">
        <v>46</v>
      </c>
      <c r="D6" s="6" t="s">
        <v>43</v>
      </c>
      <c r="E6" s="4">
        <v>1</v>
      </c>
      <c r="F6" s="4">
        <v>1</v>
      </c>
      <c r="G6" s="4">
        <v>1</v>
      </c>
      <c r="H6" s="4">
        <v>1</v>
      </c>
      <c r="I6" s="6" t="s">
        <v>44</v>
      </c>
    </row>
    <row r="7" spans="1:9">
      <c r="A7" s="5">
        <v>3</v>
      </c>
      <c r="B7" s="4" t="s">
        <v>47</v>
      </c>
      <c r="C7" s="4" t="s">
        <v>48</v>
      </c>
      <c r="D7" s="6" t="s">
        <v>43</v>
      </c>
      <c r="E7" s="4">
        <v>1</v>
      </c>
      <c r="F7" s="4">
        <v>1</v>
      </c>
      <c r="G7" s="4">
        <v>1</v>
      </c>
      <c r="H7" s="4">
        <v>1</v>
      </c>
      <c r="I7" s="6" t="s">
        <v>44</v>
      </c>
    </row>
    <row r="8" spans="1:9">
      <c r="A8" s="5">
        <v>4</v>
      </c>
      <c r="B8" s="4" t="s">
        <v>47</v>
      </c>
      <c r="C8" s="4" t="s">
        <v>49</v>
      </c>
      <c r="D8" s="6" t="s">
        <v>43</v>
      </c>
      <c r="E8" s="4">
        <v>1</v>
      </c>
      <c r="F8" s="4">
        <v>1</v>
      </c>
      <c r="G8" s="4">
        <v>1</v>
      </c>
      <c r="H8" s="4">
        <v>1</v>
      </c>
      <c r="I8" s="6" t="s">
        <v>44</v>
      </c>
    </row>
    <row r="9" spans="1:9">
      <c r="A9" s="5">
        <v>5</v>
      </c>
      <c r="B9" s="4" t="s">
        <v>50</v>
      </c>
      <c r="C9" s="4" t="s">
        <v>51</v>
      </c>
      <c r="D9" s="6" t="s">
        <v>43</v>
      </c>
      <c r="E9" s="4">
        <v>1</v>
      </c>
      <c r="F9" s="4">
        <v>1</v>
      </c>
      <c r="G9" s="4">
        <v>1</v>
      </c>
      <c r="H9" s="4">
        <v>1</v>
      </c>
      <c r="I9" s="6" t="s">
        <v>44</v>
      </c>
    </row>
    <row r="10" spans="1:9">
      <c r="A10" s="5">
        <v>6</v>
      </c>
      <c r="B10" s="4" t="s">
        <v>50</v>
      </c>
      <c r="C10" s="4" t="s">
        <v>52</v>
      </c>
      <c r="D10" s="6" t="s">
        <v>43</v>
      </c>
      <c r="E10" s="4">
        <v>1</v>
      </c>
      <c r="F10" s="4">
        <v>1</v>
      </c>
      <c r="G10" s="4">
        <v>1</v>
      </c>
      <c r="H10" s="4">
        <v>1</v>
      </c>
      <c r="I10" s="6" t="s">
        <v>44</v>
      </c>
    </row>
    <row r="11" spans="1:9">
      <c r="A11" s="5">
        <v>7</v>
      </c>
      <c r="B11" s="4" t="s">
        <v>53</v>
      </c>
      <c r="C11" s="4" t="s">
        <v>54</v>
      </c>
      <c r="D11" s="6" t="s">
        <v>43</v>
      </c>
      <c r="E11" s="4">
        <v>1</v>
      </c>
      <c r="F11" s="4">
        <v>1</v>
      </c>
      <c r="G11" s="4">
        <v>1</v>
      </c>
      <c r="H11" s="4">
        <v>1</v>
      </c>
      <c r="I11" s="6" t="s">
        <v>44</v>
      </c>
    </row>
    <row r="12" spans="1:9">
      <c r="A12" s="5">
        <v>8</v>
      </c>
      <c r="B12" s="4" t="s">
        <v>55</v>
      </c>
      <c r="C12" s="4" t="s">
        <v>56</v>
      </c>
      <c r="D12" s="6" t="s">
        <v>43</v>
      </c>
      <c r="E12" s="4">
        <v>1</v>
      </c>
      <c r="F12" s="4">
        <v>1</v>
      </c>
      <c r="G12" s="4">
        <v>1</v>
      </c>
      <c r="H12" s="4">
        <v>1</v>
      </c>
      <c r="I12" s="6" t="s">
        <v>44</v>
      </c>
    </row>
    <row r="13" spans="1:9">
      <c r="A13" s="5">
        <v>9</v>
      </c>
      <c r="B13" s="4" t="s">
        <v>55</v>
      </c>
      <c r="C13" s="4" t="s">
        <v>57</v>
      </c>
      <c r="D13" s="6" t="s">
        <v>43</v>
      </c>
      <c r="E13" s="4">
        <v>1</v>
      </c>
      <c r="F13" s="4">
        <v>1</v>
      </c>
      <c r="G13" s="4">
        <v>1</v>
      </c>
      <c r="H13" s="4">
        <v>1</v>
      </c>
      <c r="I13" s="6" t="s">
        <v>44</v>
      </c>
    </row>
    <row r="14" spans="1:9">
      <c r="A14" s="5">
        <v>10</v>
      </c>
      <c r="B14" s="4" t="s">
        <v>58</v>
      </c>
      <c r="C14" s="4" t="s">
        <v>59</v>
      </c>
      <c r="D14" s="6" t="s">
        <v>43</v>
      </c>
      <c r="E14" s="4">
        <v>1</v>
      </c>
      <c r="F14" s="4">
        <v>1</v>
      </c>
      <c r="G14" s="4">
        <v>1</v>
      </c>
      <c r="H14" s="4">
        <v>1</v>
      </c>
      <c r="I14" s="6" t="s">
        <v>44</v>
      </c>
    </row>
    <row r="15" spans="1:9">
      <c r="A15" s="5">
        <v>11</v>
      </c>
      <c r="B15" s="4" t="s">
        <v>60</v>
      </c>
      <c r="C15" s="4" t="s">
        <v>61</v>
      </c>
      <c r="D15" s="6" t="s">
        <v>62</v>
      </c>
      <c r="E15" s="4">
        <v>1</v>
      </c>
      <c r="F15" s="4">
        <v>1</v>
      </c>
      <c r="G15" s="4">
        <v>1</v>
      </c>
      <c r="H15" s="4">
        <v>1</v>
      </c>
      <c r="I15" s="6" t="s">
        <v>44</v>
      </c>
    </row>
    <row r="16" spans="1:9">
      <c r="A16" s="5">
        <v>12</v>
      </c>
      <c r="B16" s="4" t="s">
        <v>63</v>
      </c>
      <c r="C16" s="4" t="s">
        <v>64</v>
      </c>
      <c r="D16" s="6" t="s">
        <v>62</v>
      </c>
      <c r="E16" s="4">
        <v>1</v>
      </c>
      <c r="F16" s="4">
        <v>1</v>
      </c>
      <c r="G16" s="4">
        <v>1</v>
      </c>
      <c r="H16" s="4">
        <v>1</v>
      </c>
      <c r="I16" s="6" t="s">
        <v>44</v>
      </c>
    </row>
    <row r="17" spans="1:9">
      <c r="A17" s="5">
        <v>13</v>
      </c>
      <c r="B17" s="4" t="s">
        <v>65</v>
      </c>
      <c r="C17" s="4" t="s">
        <v>66</v>
      </c>
      <c r="D17" s="6" t="s">
        <v>62</v>
      </c>
      <c r="E17" s="4">
        <v>1</v>
      </c>
      <c r="F17" s="4">
        <v>1</v>
      </c>
      <c r="G17" s="4">
        <v>1</v>
      </c>
      <c r="H17" s="4">
        <v>1</v>
      </c>
      <c r="I17" s="6" t="s">
        <v>44</v>
      </c>
    </row>
    <row r="18" spans="1:9">
      <c r="A18" s="5">
        <v>14</v>
      </c>
      <c r="B18" s="4" t="s">
        <v>67</v>
      </c>
      <c r="C18" s="4" t="s">
        <v>68</v>
      </c>
      <c r="D18" s="6" t="s">
        <v>43</v>
      </c>
      <c r="E18" s="4">
        <v>1</v>
      </c>
      <c r="F18" s="4">
        <v>1</v>
      </c>
      <c r="G18" s="4">
        <v>1</v>
      </c>
      <c r="H18" s="4">
        <v>1</v>
      </c>
      <c r="I18" s="6" t="s">
        <v>44</v>
      </c>
    </row>
    <row r="19" spans="1:9">
      <c r="A19" s="5">
        <v>15</v>
      </c>
      <c r="B19" s="4" t="s">
        <v>69</v>
      </c>
      <c r="C19" s="4" t="s">
        <v>70</v>
      </c>
      <c r="D19" s="6" t="s">
        <v>43</v>
      </c>
      <c r="E19" s="4">
        <v>1</v>
      </c>
      <c r="F19" s="4">
        <v>1</v>
      </c>
      <c r="G19" s="4">
        <v>1</v>
      </c>
      <c r="H19" s="4">
        <v>1</v>
      </c>
      <c r="I19" s="6" t="s">
        <v>44</v>
      </c>
    </row>
    <row r="20" spans="1:9">
      <c r="A20" s="5">
        <v>16</v>
      </c>
      <c r="B20" s="4" t="s">
        <v>60</v>
      </c>
      <c r="C20" s="4" t="s">
        <v>71</v>
      </c>
      <c r="D20" s="6" t="s">
        <v>43</v>
      </c>
      <c r="E20" s="4">
        <v>1</v>
      </c>
      <c r="F20" s="4">
        <v>1</v>
      </c>
      <c r="G20" s="4">
        <v>1</v>
      </c>
      <c r="H20" s="4">
        <v>1</v>
      </c>
      <c r="I20" s="6" t="s">
        <v>44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23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/>
  <cols>
    <col min="1" max="1" width="6.7109375" customWidth="1"/>
    <col min="2" max="2" width="22.7109375" customWidth="1"/>
    <col min="3" max="3" width="20.7109375" customWidth="1"/>
    <col min="4" max="4" width="16.7109375" customWidth="1"/>
    <col min="5" max="20" width="14.7109375" customWidth="1"/>
  </cols>
  <sheetData>
    <row r="1" spans="1:20">
      <c r="A1" s="1" t="s">
        <v>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0">
      <c r="E2" s="7">
        <f>INDEX(Q_TXT,1)</f>
        <v>0</v>
      </c>
      <c r="F2" s="7">
        <f>INDEX(Q_TXT,2)</f>
        <v>0</v>
      </c>
      <c r="G2" s="7">
        <f>INDEX(Q_TXT,3)</f>
        <v>0</v>
      </c>
      <c r="H2" s="7">
        <f>INDEX(Q_TXT,4)</f>
        <v>0</v>
      </c>
      <c r="I2" s="7">
        <f>INDEX(Q_TXT,5)</f>
        <v>0</v>
      </c>
      <c r="J2" s="7">
        <f>INDEX(Q_TXT,6)</f>
        <v>0</v>
      </c>
      <c r="K2" s="7">
        <f>INDEX(Q_TXT,7)</f>
        <v>0</v>
      </c>
      <c r="L2" s="7">
        <f>INDEX(Q_TXT,8)</f>
        <v>0</v>
      </c>
      <c r="M2" s="7">
        <f>INDEX(Q_TXT,9)</f>
        <v>0</v>
      </c>
      <c r="N2" s="7">
        <f>INDEX(Q_TXT,10)</f>
        <v>0</v>
      </c>
      <c r="O2" s="7">
        <f>INDEX(Q_TXT,11)</f>
        <v>0</v>
      </c>
      <c r="P2" s="7">
        <f>INDEX(Q_TXT,12)</f>
        <v>0</v>
      </c>
      <c r="Q2" s="7">
        <f>INDEX(Q_TXT,13)</f>
        <v>0</v>
      </c>
      <c r="R2" s="7">
        <f>INDEX(Q_TXT,14)</f>
        <v>0</v>
      </c>
      <c r="S2" s="7">
        <f>INDEX(Q_TXT,15)</f>
        <v>0</v>
      </c>
      <c r="T2" s="7">
        <f>INDEX(Q_TXT,16)</f>
        <v>0</v>
      </c>
    </row>
    <row r="3" spans="1:20">
      <c r="A3" s="3" t="s">
        <v>33</v>
      </c>
      <c r="B3" s="3" t="s">
        <v>22</v>
      </c>
      <c r="C3" s="3" t="s">
        <v>73</v>
      </c>
      <c r="D3" s="3" t="s">
        <v>74</v>
      </c>
      <c r="E3" s="3" t="s">
        <v>75</v>
      </c>
      <c r="F3" s="3" t="s">
        <v>76</v>
      </c>
      <c r="G3" s="3" t="s">
        <v>77</v>
      </c>
      <c r="H3" s="3" t="s">
        <v>78</v>
      </c>
      <c r="I3" s="3" t="s">
        <v>79</v>
      </c>
      <c r="J3" s="3" t="s">
        <v>80</v>
      </c>
      <c r="K3" s="3" t="s">
        <v>81</v>
      </c>
      <c r="L3" s="3" t="s">
        <v>82</v>
      </c>
      <c r="M3" s="3" t="s">
        <v>83</v>
      </c>
      <c r="N3" s="3" t="s">
        <v>84</v>
      </c>
      <c r="O3" s="3" t="s">
        <v>85</v>
      </c>
      <c r="P3" s="3" t="s">
        <v>86</v>
      </c>
      <c r="Q3" s="3" t="s">
        <v>87</v>
      </c>
      <c r="R3" s="3" t="s">
        <v>88</v>
      </c>
      <c r="S3" s="3" t="s">
        <v>89</v>
      </c>
      <c r="T3" s="3" t="s">
        <v>90</v>
      </c>
    </row>
    <row r="4" spans="1:20">
      <c r="A4" s="5">
        <v>1</v>
      </c>
    </row>
    <row r="5" spans="1:20">
      <c r="A5" s="5">
        <v>2</v>
      </c>
    </row>
    <row r="6" spans="1:20">
      <c r="A6" s="5">
        <v>3</v>
      </c>
    </row>
    <row r="7" spans="1:20">
      <c r="A7" s="5">
        <v>4</v>
      </c>
    </row>
    <row r="8" spans="1:20">
      <c r="A8" s="5">
        <v>5</v>
      </c>
    </row>
    <row r="9" spans="1:20">
      <c r="A9" s="5">
        <v>6</v>
      </c>
    </row>
    <row r="10" spans="1:20">
      <c r="A10" s="5">
        <v>7</v>
      </c>
    </row>
    <row r="11" spans="1:20">
      <c r="A11" s="5">
        <v>8</v>
      </c>
    </row>
    <row r="12" spans="1:20">
      <c r="A12" s="5">
        <v>9</v>
      </c>
    </row>
    <row r="13" spans="1:20">
      <c r="A13" s="5">
        <v>10</v>
      </c>
    </row>
    <row r="14" spans="1:20">
      <c r="A14" s="5">
        <v>11</v>
      </c>
    </row>
    <row r="15" spans="1:20">
      <c r="A15" s="5">
        <v>12</v>
      </c>
    </row>
    <row r="16" spans="1:20">
      <c r="A16" s="5">
        <v>13</v>
      </c>
    </row>
    <row r="17" spans="1:1">
      <c r="A17" s="5">
        <v>14</v>
      </c>
    </row>
    <row r="18" spans="1:1">
      <c r="A18" s="5">
        <v>15</v>
      </c>
    </row>
    <row r="19" spans="1:1">
      <c r="A19" s="5">
        <v>16</v>
      </c>
    </row>
    <row r="20" spans="1:1">
      <c r="A20" s="5">
        <v>17</v>
      </c>
    </row>
    <row r="21" spans="1:1">
      <c r="A21" s="5">
        <v>18</v>
      </c>
    </row>
    <row r="22" spans="1:1">
      <c r="A22" s="5">
        <v>19</v>
      </c>
    </row>
    <row r="23" spans="1:1">
      <c r="A23" s="5">
        <v>20</v>
      </c>
    </row>
    <row r="24" spans="1:1">
      <c r="A24" s="5">
        <v>21</v>
      </c>
    </row>
    <row r="25" spans="1:1">
      <c r="A25" s="5">
        <v>22</v>
      </c>
    </row>
    <row r="26" spans="1:1">
      <c r="A26" s="5">
        <v>23</v>
      </c>
    </row>
    <row r="27" spans="1:1">
      <c r="A27" s="5">
        <v>24</v>
      </c>
    </row>
    <row r="28" spans="1:1">
      <c r="A28" s="5">
        <v>25</v>
      </c>
    </row>
    <row r="29" spans="1:1">
      <c r="A29" s="5">
        <v>26</v>
      </c>
    </row>
    <row r="30" spans="1:1">
      <c r="A30" s="5">
        <v>27</v>
      </c>
    </row>
    <row r="31" spans="1:1">
      <c r="A31" s="5">
        <v>28</v>
      </c>
    </row>
    <row r="32" spans="1:1">
      <c r="A32" s="5">
        <v>29</v>
      </c>
    </row>
    <row r="33" spans="1:1">
      <c r="A33" s="5">
        <v>30</v>
      </c>
    </row>
    <row r="34" spans="1:1">
      <c r="A34" s="5">
        <v>31</v>
      </c>
    </row>
    <row r="35" spans="1:1">
      <c r="A35" s="5">
        <v>32</v>
      </c>
    </row>
    <row r="36" spans="1:1">
      <c r="A36" s="5">
        <v>33</v>
      </c>
    </row>
    <row r="37" spans="1:1">
      <c r="A37" s="5">
        <v>34</v>
      </c>
    </row>
    <row r="38" spans="1:1">
      <c r="A38" s="5">
        <v>35</v>
      </c>
    </row>
    <row r="39" spans="1:1">
      <c r="A39" s="5">
        <v>36</v>
      </c>
    </row>
    <row r="40" spans="1:1">
      <c r="A40" s="5">
        <v>37</v>
      </c>
    </row>
    <row r="41" spans="1:1">
      <c r="A41" s="5">
        <v>38</v>
      </c>
    </row>
    <row r="42" spans="1:1">
      <c r="A42" s="5">
        <v>39</v>
      </c>
    </row>
    <row r="43" spans="1:1">
      <c r="A43" s="5">
        <v>40</v>
      </c>
    </row>
    <row r="44" spans="1:1">
      <c r="A44" s="5">
        <v>41</v>
      </c>
    </row>
    <row r="45" spans="1:1">
      <c r="A45" s="5">
        <v>42</v>
      </c>
    </row>
    <row r="46" spans="1:1">
      <c r="A46" s="5">
        <v>43</v>
      </c>
    </row>
    <row r="47" spans="1:1">
      <c r="A47" s="5">
        <v>44</v>
      </c>
    </row>
    <row r="48" spans="1:1">
      <c r="A48" s="5">
        <v>45</v>
      </c>
    </row>
    <row r="49" spans="1:1">
      <c r="A49" s="5">
        <v>46</v>
      </c>
    </row>
    <row r="50" spans="1:1">
      <c r="A50" s="5">
        <v>47</v>
      </c>
    </row>
    <row r="51" spans="1:1">
      <c r="A51" s="5">
        <v>48</v>
      </c>
    </row>
    <row r="52" spans="1:1">
      <c r="A52" s="5">
        <v>49</v>
      </c>
    </row>
    <row r="53" spans="1:1">
      <c r="A53" s="5">
        <v>50</v>
      </c>
    </row>
    <row r="54" spans="1:1">
      <c r="A54" s="5">
        <v>51</v>
      </c>
    </row>
    <row r="55" spans="1:1">
      <c r="A55" s="5">
        <v>52</v>
      </c>
    </row>
    <row r="56" spans="1:1">
      <c r="A56" s="5">
        <v>53</v>
      </c>
    </row>
    <row r="57" spans="1:1">
      <c r="A57" s="5">
        <v>54</v>
      </c>
    </row>
    <row r="58" spans="1:1">
      <c r="A58" s="5">
        <v>55</v>
      </c>
    </row>
    <row r="59" spans="1:1">
      <c r="A59" s="5">
        <v>56</v>
      </c>
    </row>
    <row r="60" spans="1:1">
      <c r="A60" s="5">
        <v>57</v>
      </c>
    </row>
    <row r="61" spans="1:1">
      <c r="A61" s="5">
        <v>58</v>
      </c>
    </row>
    <row r="62" spans="1:1">
      <c r="A62" s="5">
        <v>59</v>
      </c>
    </row>
    <row r="63" spans="1:1">
      <c r="A63" s="5">
        <v>60</v>
      </c>
    </row>
    <row r="64" spans="1:1">
      <c r="A64" s="5">
        <v>61</v>
      </c>
    </row>
    <row r="65" spans="1:1">
      <c r="A65" s="5">
        <v>62</v>
      </c>
    </row>
    <row r="66" spans="1:1">
      <c r="A66" s="5">
        <v>63</v>
      </c>
    </row>
    <row r="67" spans="1:1">
      <c r="A67" s="5">
        <v>64</v>
      </c>
    </row>
    <row r="68" spans="1:1">
      <c r="A68" s="5">
        <v>65</v>
      </c>
    </row>
    <row r="69" spans="1:1">
      <c r="A69" s="5">
        <v>66</v>
      </c>
    </row>
    <row r="70" spans="1:1">
      <c r="A70" s="5">
        <v>67</v>
      </c>
    </row>
    <row r="71" spans="1:1">
      <c r="A71" s="5">
        <v>68</v>
      </c>
    </row>
    <row r="72" spans="1:1">
      <c r="A72" s="5">
        <v>69</v>
      </c>
    </row>
    <row r="73" spans="1:1">
      <c r="A73" s="5">
        <v>70</v>
      </c>
    </row>
    <row r="74" spans="1:1">
      <c r="A74" s="5">
        <v>71</v>
      </c>
    </row>
    <row r="75" spans="1:1">
      <c r="A75" s="5">
        <v>72</v>
      </c>
    </row>
    <row r="76" spans="1:1">
      <c r="A76" s="5">
        <v>73</v>
      </c>
    </row>
    <row r="77" spans="1:1">
      <c r="A77" s="5">
        <v>74</v>
      </c>
    </row>
    <row r="78" spans="1:1">
      <c r="A78" s="5">
        <v>75</v>
      </c>
    </row>
    <row r="79" spans="1:1">
      <c r="A79" s="5">
        <v>76</v>
      </c>
    </row>
    <row r="80" spans="1:1">
      <c r="A80" s="5">
        <v>77</v>
      </c>
    </row>
    <row r="81" spans="1:1">
      <c r="A81" s="5">
        <v>78</v>
      </c>
    </row>
    <row r="82" spans="1:1">
      <c r="A82" s="5">
        <v>79</v>
      </c>
    </row>
    <row r="83" spans="1:1">
      <c r="A83" s="5">
        <v>80</v>
      </c>
    </row>
    <row r="84" spans="1:1">
      <c r="A84" s="5">
        <v>81</v>
      </c>
    </row>
    <row r="85" spans="1:1">
      <c r="A85" s="5">
        <v>82</v>
      </c>
    </row>
    <row r="86" spans="1:1">
      <c r="A86" s="5">
        <v>83</v>
      </c>
    </row>
    <row r="87" spans="1:1">
      <c r="A87" s="5">
        <v>84</v>
      </c>
    </row>
    <row r="88" spans="1:1">
      <c r="A88" s="5">
        <v>85</v>
      </c>
    </row>
    <row r="89" spans="1:1">
      <c r="A89" s="5">
        <v>86</v>
      </c>
    </row>
    <row r="90" spans="1:1">
      <c r="A90" s="5">
        <v>87</v>
      </c>
    </row>
    <row r="91" spans="1:1">
      <c r="A91" s="5">
        <v>88</v>
      </c>
    </row>
    <row r="92" spans="1:1">
      <c r="A92" s="5">
        <v>89</v>
      </c>
    </row>
    <row r="93" spans="1:1">
      <c r="A93" s="5">
        <v>90</v>
      </c>
    </row>
    <row r="94" spans="1:1">
      <c r="A94" s="5">
        <v>91</v>
      </c>
    </row>
    <row r="95" spans="1:1">
      <c r="A95" s="5">
        <v>92</v>
      </c>
    </row>
    <row r="96" spans="1:1">
      <c r="A96" s="5">
        <v>93</v>
      </c>
    </row>
    <row r="97" spans="1:1">
      <c r="A97" s="5">
        <v>94</v>
      </c>
    </row>
    <row r="98" spans="1:1">
      <c r="A98" s="5">
        <v>95</v>
      </c>
    </row>
    <row r="99" spans="1:1">
      <c r="A99" s="5">
        <v>96</v>
      </c>
    </row>
    <row r="100" spans="1:1">
      <c r="A100" s="5">
        <v>97</v>
      </c>
    </row>
    <row r="101" spans="1:1">
      <c r="A101" s="5">
        <v>98</v>
      </c>
    </row>
    <row r="102" spans="1:1">
      <c r="A102" s="5">
        <v>99</v>
      </c>
    </row>
    <row r="103" spans="1:1">
      <c r="A103" s="5">
        <v>100</v>
      </c>
    </row>
    <row r="104" spans="1:1">
      <c r="A104" s="5">
        <v>101</v>
      </c>
    </row>
    <row r="105" spans="1:1">
      <c r="A105" s="5">
        <v>102</v>
      </c>
    </row>
    <row r="106" spans="1:1">
      <c r="A106" s="5">
        <v>103</v>
      </c>
    </row>
    <row r="107" spans="1:1">
      <c r="A107" s="5">
        <v>104</v>
      </c>
    </row>
    <row r="108" spans="1:1">
      <c r="A108" s="5">
        <v>105</v>
      </c>
    </row>
    <row r="109" spans="1:1">
      <c r="A109" s="5">
        <v>106</v>
      </c>
    </row>
    <row r="110" spans="1:1">
      <c r="A110" s="5">
        <v>107</v>
      </c>
    </row>
    <row r="111" spans="1:1">
      <c r="A111" s="5">
        <v>108</v>
      </c>
    </row>
    <row r="112" spans="1:1">
      <c r="A112" s="5">
        <v>109</v>
      </c>
    </row>
    <row r="113" spans="1:1">
      <c r="A113" s="5">
        <v>110</v>
      </c>
    </row>
    <row r="114" spans="1:1">
      <c r="A114" s="5">
        <v>111</v>
      </c>
    </row>
    <row r="115" spans="1:1">
      <c r="A115" s="5">
        <v>112</v>
      </c>
    </row>
    <row r="116" spans="1:1">
      <c r="A116" s="5">
        <v>113</v>
      </c>
    </row>
    <row r="117" spans="1:1">
      <c r="A117" s="5">
        <v>114</v>
      </c>
    </row>
    <row r="118" spans="1:1">
      <c r="A118" s="5">
        <v>115</v>
      </c>
    </row>
    <row r="119" spans="1:1">
      <c r="A119" s="5">
        <v>116</v>
      </c>
    </row>
    <row r="120" spans="1:1">
      <c r="A120" s="5">
        <v>117</v>
      </c>
    </row>
    <row r="121" spans="1:1">
      <c r="A121" s="5">
        <v>118</v>
      </c>
    </row>
    <row r="122" spans="1:1">
      <c r="A122" s="5">
        <v>119</v>
      </c>
    </row>
    <row r="123" spans="1:1">
      <c r="A123" s="5">
        <v>120</v>
      </c>
    </row>
  </sheetData>
  <mergeCells count="1">
    <mergeCell ref="A1:S1"/>
  </mergeCells>
  <dataValidations count="2040">
    <dataValidation type="list" allowBlank="1" showInputMessage="1" showErrorMessage="1" sqref="B4">
      <formula1>Projects</formula1>
    </dataValidation>
    <dataValidation type="list" allowBlank="1" showInputMessage="1" showErrorMessage="1" sqref="E4">
      <formula1>Likert_Labels</formula1>
    </dataValidation>
    <dataValidation type="list" allowBlank="1" showInputMessage="1" showErrorMessage="1" sqref="F4">
      <formula1>Likert_Labels</formula1>
    </dataValidation>
    <dataValidation type="list" allowBlank="1" showInputMessage="1" showErrorMessage="1" sqref="G4">
      <formula1>Likert_Labels</formula1>
    </dataValidation>
    <dataValidation type="list" allowBlank="1" showInputMessage="1" showErrorMessage="1" sqref="H4">
      <formula1>Likert_Labels</formula1>
    </dataValidation>
    <dataValidation type="list" allowBlank="1" showInputMessage="1" showErrorMessage="1" sqref="I4">
      <formula1>Likert_Labels</formula1>
    </dataValidation>
    <dataValidation type="list" allowBlank="1" showInputMessage="1" showErrorMessage="1" sqref="J4">
      <formula1>Likert_Labels</formula1>
    </dataValidation>
    <dataValidation type="list" allowBlank="1" showInputMessage="1" showErrorMessage="1" sqref="K4">
      <formula1>Likert_Labels</formula1>
    </dataValidation>
    <dataValidation type="list" allowBlank="1" showInputMessage="1" showErrorMessage="1" sqref="L4">
      <formula1>Likert_Labels</formula1>
    </dataValidation>
    <dataValidation type="list" allowBlank="1" showInputMessage="1" showErrorMessage="1" sqref="M4">
      <formula1>Likert_Labels</formula1>
    </dataValidation>
    <dataValidation type="list" allowBlank="1" showInputMessage="1" showErrorMessage="1" sqref="N4">
      <formula1>Likert_Labels</formula1>
    </dataValidation>
    <dataValidation type="list" allowBlank="1" showInputMessage="1" showErrorMessage="1" sqref="O4">
      <formula1>Likert_Labels</formula1>
    </dataValidation>
    <dataValidation type="list" allowBlank="1" showInputMessage="1" showErrorMessage="1" sqref="P4">
      <formula1>Likert_Labels</formula1>
    </dataValidation>
    <dataValidation type="list" allowBlank="1" showInputMessage="1" showErrorMessage="1" sqref="Q4">
      <formula1>Likert_Labels</formula1>
    </dataValidation>
    <dataValidation type="list" allowBlank="1" showInputMessage="1" showErrorMessage="1" sqref="R4">
      <formula1>Likert_Labels</formula1>
    </dataValidation>
    <dataValidation type="list" allowBlank="1" showInputMessage="1" showErrorMessage="1" sqref="S4">
      <formula1>Likert_Labels</formula1>
    </dataValidation>
    <dataValidation type="list" allowBlank="1" showInputMessage="1" showErrorMessage="1" sqref="T4">
      <formula1>Likert_Labels</formula1>
    </dataValidation>
    <dataValidation type="list" allowBlank="1" showInputMessage="1" showErrorMessage="1" sqref="B5">
      <formula1>Projects</formula1>
    </dataValidation>
    <dataValidation type="list" allowBlank="1" showInputMessage="1" showErrorMessage="1" sqref="E5">
      <formula1>Likert_Labels</formula1>
    </dataValidation>
    <dataValidation type="list" allowBlank="1" showInputMessage="1" showErrorMessage="1" sqref="F5">
      <formula1>Likert_Labels</formula1>
    </dataValidation>
    <dataValidation type="list" allowBlank="1" showInputMessage="1" showErrorMessage="1" sqref="G5">
      <formula1>Likert_Labels</formula1>
    </dataValidation>
    <dataValidation type="list" allowBlank="1" showInputMessage="1" showErrorMessage="1" sqref="H5">
      <formula1>Likert_Labels</formula1>
    </dataValidation>
    <dataValidation type="list" allowBlank="1" showInputMessage="1" showErrorMessage="1" sqref="I5">
      <formula1>Likert_Labels</formula1>
    </dataValidation>
    <dataValidation type="list" allowBlank="1" showInputMessage="1" showErrorMessage="1" sqref="J5">
      <formula1>Likert_Labels</formula1>
    </dataValidation>
    <dataValidation type="list" allowBlank="1" showInputMessage="1" showErrorMessage="1" sqref="K5">
      <formula1>Likert_Labels</formula1>
    </dataValidation>
    <dataValidation type="list" allowBlank="1" showInputMessage="1" showErrorMessage="1" sqref="L5">
      <formula1>Likert_Labels</formula1>
    </dataValidation>
    <dataValidation type="list" allowBlank="1" showInputMessage="1" showErrorMessage="1" sqref="M5">
      <formula1>Likert_Labels</formula1>
    </dataValidation>
    <dataValidation type="list" allowBlank="1" showInputMessage="1" showErrorMessage="1" sqref="N5">
      <formula1>Likert_Labels</formula1>
    </dataValidation>
    <dataValidation type="list" allowBlank="1" showInputMessage="1" showErrorMessage="1" sqref="O5">
      <formula1>Likert_Labels</formula1>
    </dataValidation>
    <dataValidation type="list" allowBlank="1" showInputMessage="1" showErrorMessage="1" sqref="P5">
      <formula1>Likert_Labels</formula1>
    </dataValidation>
    <dataValidation type="list" allowBlank="1" showInputMessage="1" showErrorMessage="1" sqref="Q5">
      <formula1>Likert_Labels</formula1>
    </dataValidation>
    <dataValidation type="list" allowBlank="1" showInputMessage="1" showErrorMessage="1" sqref="R5">
      <formula1>Likert_Labels</formula1>
    </dataValidation>
    <dataValidation type="list" allowBlank="1" showInputMessage="1" showErrorMessage="1" sqref="S5">
      <formula1>Likert_Labels</formula1>
    </dataValidation>
    <dataValidation type="list" allowBlank="1" showInputMessage="1" showErrorMessage="1" sqref="T5">
      <formula1>Likert_Labels</formula1>
    </dataValidation>
    <dataValidation type="list" allowBlank="1" showInputMessage="1" showErrorMessage="1" sqref="B6">
      <formula1>Projects</formula1>
    </dataValidation>
    <dataValidation type="list" allowBlank="1" showInputMessage="1" showErrorMessage="1" sqref="E6">
      <formula1>Likert_Labels</formula1>
    </dataValidation>
    <dataValidation type="list" allowBlank="1" showInputMessage="1" showErrorMessage="1" sqref="F6">
      <formula1>Likert_Labels</formula1>
    </dataValidation>
    <dataValidation type="list" allowBlank="1" showInputMessage="1" showErrorMessage="1" sqref="G6">
      <formula1>Likert_Labels</formula1>
    </dataValidation>
    <dataValidation type="list" allowBlank="1" showInputMessage="1" showErrorMessage="1" sqref="H6">
      <formula1>Likert_Labels</formula1>
    </dataValidation>
    <dataValidation type="list" allowBlank="1" showInputMessage="1" showErrorMessage="1" sqref="I6">
      <formula1>Likert_Labels</formula1>
    </dataValidation>
    <dataValidation type="list" allowBlank="1" showInputMessage="1" showErrorMessage="1" sqref="J6">
      <formula1>Likert_Labels</formula1>
    </dataValidation>
    <dataValidation type="list" allowBlank="1" showInputMessage="1" showErrorMessage="1" sqref="K6">
      <formula1>Likert_Labels</formula1>
    </dataValidation>
    <dataValidation type="list" allowBlank="1" showInputMessage="1" showErrorMessage="1" sqref="L6">
      <formula1>Likert_Labels</formula1>
    </dataValidation>
    <dataValidation type="list" allowBlank="1" showInputMessage="1" showErrorMessage="1" sqref="M6">
      <formula1>Likert_Labels</formula1>
    </dataValidation>
    <dataValidation type="list" allowBlank="1" showInputMessage="1" showErrorMessage="1" sqref="N6">
      <formula1>Likert_Labels</formula1>
    </dataValidation>
    <dataValidation type="list" allowBlank="1" showInputMessage="1" showErrorMessage="1" sqref="O6">
      <formula1>Likert_Labels</formula1>
    </dataValidation>
    <dataValidation type="list" allowBlank="1" showInputMessage="1" showErrorMessage="1" sqref="P6">
      <formula1>Likert_Labels</formula1>
    </dataValidation>
    <dataValidation type="list" allowBlank="1" showInputMessage="1" showErrorMessage="1" sqref="Q6">
      <formula1>Likert_Labels</formula1>
    </dataValidation>
    <dataValidation type="list" allowBlank="1" showInputMessage="1" showErrorMessage="1" sqref="R6">
      <formula1>Likert_Labels</formula1>
    </dataValidation>
    <dataValidation type="list" allowBlank="1" showInputMessage="1" showErrorMessage="1" sqref="S6">
      <formula1>Likert_Labels</formula1>
    </dataValidation>
    <dataValidation type="list" allowBlank="1" showInputMessage="1" showErrorMessage="1" sqref="T6">
      <formula1>Likert_Labels</formula1>
    </dataValidation>
    <dataValidation type="list" allowBlank="1" showInputMessage="1" showErrorMessage="1" sqref="B7">
      <formula1>Projects</formula1>
    </dataValidation>
    <dataValidation type="list" allowBlank="1" showInputMessage="1" showErrorMessage="1" sqref="E7">
      <formula1>Likert_Labels</formula1>
    </dataValidation>
    <dataValidation type="list" allowBlank="1" showInputMessage="1" showErrorMessage="1" sqref="F7">
      <formula1>Likert_Labels</formula1>
    </dataValidation>
    <dataValidation type="list" allowBlank="1" showInputMessage="1" showErrorMessage="1" sqref="G7">
      <formula1>Likert_Labels</formula1>
    </dataValidation>
    <dataValidation type="list" allowBlank="1" showInputMessage="1" showErrorMessage="1" sqref="H7">
      <formula1>Likert_Labels</formula1>
    </dataValidation>
    <dataValidation type="list" allowBlank="1" showInputMessage="1" showErrorMessage="1" sqref="I7">
      <formula1>Likert_Labels</formula1>
    </dataValidation>
    <dataValidation type="list" allowBlank="1" showInputMessage="1" showErrorMessage="1" sqref="J7">
      <formula1>Likert_Labels</formula1>
    </dataValidation>
    <dataValidation type="list" allowBlank="1" showInputMessage="1" showErrorMessage="1" sqref="K7">
      <formula1>Likert_Labels</formula1>
    </dataValidation>
    <dataValidation type="list" allowBlank="1" showInputMessage="1" showErrorMessage="1" sqref="L7">
      <formula1>Likert_Labels</formula1>
    </dataValidation>
    <dataValidation type="list" allowBlank="1" showInputMessage="1" showErrorMessage="1" sqref="M7">
      <formula1>Likert_Labels</formula1>
    </dataValidation>
    <dataValidation type="list" allowBlank="1" showInputMessage="1" showErrorMessage="1" sqref="N7">
      <formula1>Likert_Labels</formula1>
    </dataValidation>
    <dataValidation type="list" allowBlank="1" showInputMessage="1" showErrorMessage="1" sqref="O7">
      <formula1>Likert_Labels</formula1>
    </dataValidation>
    <dataValidation type="list" allowBlank="1" showInputMessage="1" showErrorMessage="1" sqref="P7">
      <formula1>Likert_Labels</formula1>
    </dataValidation>
    <dataValidation type="list" allowBlank="1" showInputMessage="1" showErrorMessage="1" sqref="Q7">
      <formula1>Likert_Labels</formula1>
    </dataValidation>
    <dataValidation type="list" allowBlank="1" showInputMessage="1" showErrorMessage="1" sqref="R7">
      <formula1>Likert_Labels</formula1>
    </dataValidation>
    <dataValidation type="list" allowBlank="1" showInputMessage="1" showErrorMessage="1" sqref="S7">
      <formula1>Likert_Labels</formula1>
    </dataValidation>
    <dataValidation type="list" allowBlank="1" showInputMessage="1" showErrorMessage="1" sqref="T7">
      <formula1>Likert_Labels</formula1>
    </dataValidation>
    <dataValidation type="list" allowBlank="1" showInputMessage="1" showErrorMessage="1" sqref="B8">
      <formula1>Projects</formula1>
    </dataValidation>
    <dataValidation type="list" allowBlank="1" showInputMessage="1" showErrorMessage="1" sqref="E8">
      <formula1>Likert_Labels</formula1>
    </dataValidation>
    <dataValidation type="list" allowBlank="1" showInputMessage="1" showErrorMessage="1" sqref="F8">
      <formula1>Likert_Labels</formula1>
    </dataValidation>
    <dataValidation type="list" allowBlank="1" showInputMessage="1" showErrorMessage="1" sqref="G8">
      <formula1>Likert_Labels</formula1>
    </dataValidation>
    <dataValidation type="list" allowBlank="1" showInputMessage="1" showErrorMessage="1" sqref="H8">
      <formula1>Likert_Labels</formula1>
    </dataValidation>
    <dataValidation type="list" allowBlank="1" showInputMessage="1" showErrorMessage="1" sqref="I8">
      <formula1>Likert_Labels</formula1>
    </dataValidation>
    <dataValidation type="list" allowBlank="1" showInputMessage="1" showErrorMessage="1" sqref="J8">
      <formula1>Likert_Labels</formula1>
    </dataValidation>
    <dataValidation type="list" allowBlank="1" showInputMessage="1" showErrorMessage="1" sqref="K8">
      <formula1>Likert_Labels</formula1>
    </dataValidation>
    <dataValidation type="list" allowBlank="1" showInputMessage="1" showErrorMessage="1" sqref="L8">
      <formula1>Likert_Labels</formula1>
    </dataValidation>
    <dataValidation type="list" allowBlank="1" showInputMessage="1" showErrorMessage="1" sqref="M8">
      <formula1>Likert_Labels</formula1>
    </dataValidation>
    <dataValidation type="list" allowBlank="1" showInputMessage="1" showErrorMessage="1" sqref="N8">
      <formula1>Likert_Labels</formula1>
    </dataValidation>
    <dataValidation type="list" allowBlank="1" showInputMessage="1" showErrorMessage="1" sqref="O8">
      <formula1>Likert_Labels</formula1>
    </dataValidation>
    <dataValidation type="list" allowBlank="1" showInputMessage="1" showErrorMessage="1" sqref="P8">
      <formula1>Likert_Labels</formula1>
    </dataValidation>
    <dataValidation type="list" allowBlank="1" showInputMessage="1" showErrorMessage="1" sqref="Q8">
      <formula1>Likert_Labels</formula1>
    </dataValidation>
    <dataValidation type="list" allowBlank="1" showInputMessage="1" showErrorMessage="1" sqref="R8">
      <formula1>Likert_Labels</formula1>
    </dataValidation>
    <dataValidation type="list" allowBlank="1" showInputMessage="1" showErrorMessage="1" sqref="S8">
      <formula1>Likert_Labels</formula1>
    </dataValidation>
    <dataValidation type="list" allowBlank="1" showInputMessage="1" showErrorMessage="1" sqref="T8">
      <formula1>Likert_Labels</formula1>
    </dataValidation>
    <dataValidation type="list" allowBlank="1" showInputMessage="1" showErrorMessage="1" sqref="B9">
      <formula1>Projects</formula1>
    </dataValidation>
    <dataValidation type="list" allowBlank="1" showInputMessage="1" showErrorMessage="1" sqref="E9">
      <formula1>Likert_Labels</formula1>
    </dataValidation>
    <dataValidation type="list" allowBlank="1" showInputMessage="1" showErrorMessage="1" sqref="F9">
      <formula1>Likert_Labels</formula1>
    </dataValidation>
    <dataValidation type="list" allowBlank="1" showInputMessage="1" showErrorMessage="1" sqref="G9">
      <formula1>Likert_Labels</formula1>
    </dataValidation>
    <dataValidation type="list" allowBlank="1" showInputMessage="1" showErrorMessage="1" sqref="H9">
      <formula1>Likert_Labels</formula1>
    </dataValidation>
    <dataValidation type="list" allowBlank="1" showInputMessage="1" showErrorMessage="1" sqref="I9">
      <formula1>Likert_Labels</formula1>
    </dataValidation>
    <dataValidation type="list" allowBlank="1" showInputMessage="1" showErrorMessage="1" sqref="J9">
      <formula1>Likert_Labels</formula1>
    </dataValidation>
    <dataValidation type="list" allowBlank="1" showInputMessage="1" showErrorMessage="1" sqref="K9">
      <formula1>Likert_Labels</formula1>
    </dataValidation>
    <dataValidation type="list" allowBlank="1" showInputMessage="1" showErrorMessage="1" sqref="L9">
      <formula1>Likert_Labels</formula1>
    </dataValidation>
    <dataValidation type="list" allowBlank="1" showInputMessage="1" showErrorMessage="1" sqref="M9">
      <formula1>Likert_Labels</formula1>
    </dataValidation>
    <dataValidation type="list" allowBlank="1" showInputMessage="1" showErrorMessage="1" sqref="N9">
      <formula1>Likert_Labels</formula1>
    </dataValidation>
    <dataValidation type="list" allowBlank="1" showInputMessage="1" showErrorMessage="1" sqref="O9">
      <formula1>Likert_Labels</formula1>
    </dataValidation>
    <dataValidation type="list" allowBlank="1" showInputMessage="1" showErrorMessage="1" sqref="P9">
      <formula1>Likert_Labels</formula1>
    </dataValidation>
    <dataValidation type="list" allowBlank="1" showInputMessage="1" showErrorMessage="1" sqref="Q9">
      <formula1>Likert_Labels</formula1>
    </dataValidation>
    <dataValidation type="list" allowBlank="1" showInputMessage="1" showErrorMessage="1" sqref="R9">
      <formula1>Likert_Labels</formula1>
    </dataValidation>
    <dataValidation type="list" allowBlank="1" showInputMessage="1" showErrorMessage="1" sqref="S9">
      <formula1>Likert_Labels</formula1>
    </dataValidation>
    <dataValidation type="list" allowBlank="1" showInputMessage="1" showErrorMessage="1" sqref="T9">
      <formula1>Likert_Labels</formula1>
    </dataValidation>
    <dataValidation type="list" allowBlank="1" showInputMessage="1" showErrorMessage="1" sqref="B10">
      <formula1>Projects</formula1>
    </dataValidation>
    <dataValidation type="list" allowBlank="1" showInputMessage="1" showErrorMessage="1" sqref="E10">
      <formula1>Likert_Labels</formula1>
    </dataValidation>
    <dataValidation type="list" allowBlank="1" showInputMessage="1" showErrorMessage="1" sqref="F10">
      <formula1>Likert_Labels</formula1>
    </dataValidation>
    <dataValidation type="list" allowBlank="1" showInputMessage="1" showErrorMessage="1" sqref="G10">
      <formula1>Likert_Labels</formula1>
    </dataValidation>
    <dataValidation type="list" allowBlank="1" showInputMessage="1" showErrorMessage="1" sqref="H10">
      <formula1>Likert_Labels</formula1>
    </dataValidation>
    <dataValidation type="list" allowBlank="1" showInputMessage="1" showErrorMessage="1" sqref="I10">
      <formula1>Likert_Labels</formula1>
    </dataValidation>
    <dataValidation type="list" allowBlank="1" showInputMessage="1" showErrorMessage="1" sqref="J10">
      <formula1>Likert_Labels</formula1>
    </dataValidation>
    <dataValidation type="list" allowBlank="1" showInputMessage="1" showErrorMessage="1" sqref="K10">
      <formula1>Likert_Labels</formula1>
    </dataValidation>
    <dataValidation type="list" allowBlank="1" showInputMessage="1" showErrorMessage="1" sqref="L10">
      <formula1>Likert_Labels</formula1>
    </dataValidation>
    <dataValidation type="list" allowBlank="1" showInputMessage="1" showErrorMessage="1" sqref="M10">
      <formula1>Likert_Labels</formula1>
    </dataValidation>
    <dataValidation type="list" allowBlank="1" showInputMessage="1" showErrorMessage="1" sqref="N10">
      <formula1>Likert_Labels</formula1>
    </dataValidation>
    <dataValidation type="list" allowBlank="1" showInputMessage="1" showErrorMessage="1" sqref="O10">
      <formula1>Likert_Labels</formula1>
    </dataValidation>
    <dataValidation type="list" allowBlank="1" showInputMessage="1" showErrorMessage="1" sqref="P10">
      <formula1>Likert_Labels</formula1>
    </dataValidation>
    <dataValidation type="list" allowBlank="1" showInputMessage="1" showErrorMessage="1" sqref="Q10">
      <formula1>Likert_Labels</formula1>
    </dataValidation>
    <dataValidation type="list" allowBlank="1" showInputMessage="1" showErrorMessage="1" sqref="R10">
      <formula1>Likert_Labels</formula1>
    </dataValidation>
    <dataValidation type="list" allowBlank="1" showInputMessage="1" showErrorMessage="1" sqref="S10">
      <formula1>Likert_Labels</formula1>
    </dataValidation>
    <dataValidation type="list" allowBlank="1" showInputMessage="1" showErrorMessage="1" sqref="T10">
      <formula1>Likert_Labels</formula1>
    </dataValidation>
    <dataValidation type="list" allowBlank="1" showInputMessage="1" showErrorMessage="1" sqref="B11">
      <formula1>Projects</formula1>
    </dataValidation>
    <dataValidation type="list" allowBlank="1" showInputMessage="1" showErrorMessage="1" sqref="E11">
      <formula1>Likert_Labels</formula1>
    </dataValidation>
    <dataValidation type="list" allowBlank="1" showInputMessage="1" showErrorMessage="1" sqref="F11">
      <formula1>Likert_Labels</formula1>
    </dataValidation>
    <dataValidation type="list" allowBlank="1" showInputMessage="1" showErrorMessage="1" sqref="G11">
      <formula1>Likert_Labels</formula1>
    </dataValidation>
    <dataValidation type="list" allowBlank="1" showInputMessage="1" showErrorMessage="1" sqref="H11">
      <formula1>Likert_Labels</formula1>
    </dataValidation>
    <dataValidation type="list" allowBlank="1" showInputMessage="1" showErrorMessage="1" sqref="I11">
      <formula1>Likert_Labels</formula1>
    </dataValidation>
    <dataValidation type="list" allowBlank="1" showInputMessage="1" showErrorMessage="1" sqref="J11">
      <formula1>Likert_Labels</formula1>
    </dataValidation>
    <dataValidation type="list" allowBlank="1" showInputMessage="1" showErrorMessage="1" sqref="K11">
      <formula1>Likert_Labels</formula1>
    </dataValidation>
    <dataValidation type="list" allowBlank="1" showInputMessage="1" showErrorMessage="1" sqref="L11">
      <formula1>Likert_Labels</formula1>
    </dataValidation>
    <dataValidation type="list" allowBlank="1" showInputMessage="1" showErrorMessage="1" sqref="M11">
      <formula1>Likert_Labels</formula1>
    </dataValidation>
    <dataValidation type="list" allowBlank="1" showInputMessage="1" showErrorMessage="1" sqref="N11">
      <formula1>Likert_Labels</formula1>
    </dataValidation>
    <dataValidation type="list" allowBlank="1" showInputMessage="1" showErrorMessage="1" sqref="O11">
      <formula1>Likert_Labels</formula1>
    </dataValidation>
    <dataValidation type="list" allowBlank="1" showInputMessage="1" showErrorMessage="1" sqref="P11">
      <formula1>Likert_Labels</formula1>
    </dataValidation>
    <dataValidation type="list" allowBlank="1" showInputMessage="1" showErrorMessage="1" sqref="Q11">
      <formula1>Likert_Labels</formula1>
    </dataValidation>
    <dataValidation type="list" allowBlank="1" showInputMessage="1" showErrorMessage="1" sqref="R11">
      <formula1>Likert_Labels</formula1>
    </dataValidation>
    <dataValidation type="list" allowBlank="1" showInputMessage="1" showErrorMessage="1" sqref="S11">
      <formula1>Likert_Labels</formula1>
    </dataValidation>
    <dataValidation type="list" allowBlank="1" showInputMessage="1" showErrorMessage="1" sqref="T11">
      <formula1>Likert_Labels</formula1>
    </dataValidation>
    <dataValidation type="list" allowBlank="1" showInputMessage="1" showErrorMessage="1" sqref="B12">
      <formula1>Projects</formula1>
    </dataValidation>
    <dataValidation type="list" allowBlank="1" showInputMessage="1" showErrorMessage="1" sqref="E12">
      <formula1>Likert_Labels</formula1>
    </dataValidation>
    <dataValidation type="list" allowBlank="1" showInputMessage="1" showErrorMessage="1" sqref="F12">
      <formula1>Likert_Labels</formula1>
    </dataValidation>
    <dataValidation type="list" allowBlank="1" showInputMessage="1" showErrorMessage="1" sqref="G12">
      <formula1>Likert_Labels</formula1>
    </dataValidation>
    <dataValidation type="list" allowBlank="1" showInputMessage="1" showErrorMessage="1" sqref="H12">
      <formula1>Likert_Labels</formula1>
    </dataValidation>
    <dataValidation type="list" allowBlank="1" showInputMessage="1" showErrorMessage="1" sqref="I12">
      <formula1>Likert_Labels</formula1>
    </dataValidation>
    <dataValidation type="list" allowBlank="1" showInputMessage="1" showErrorMessage="1" sqref="J12">
      <formula1>Likert_Labels</formula1>
    </dataValidation>
    <dataValidation type="list" allowBlank="1" showInputMessage="1" showErrorMessage="1" sqref="K12">
      <formula1>Likert_Labels</formula1>
    </dataValidation>
    <dataValidation type="list" allowBlank="1" showInputMessage="1" showErrorMessage="1" sqref="L12">
      <formula1>Likert_Labels</formula1>
    </dataValidation>
    <dataValidation type="list" allowBlank="1" showInputMessage="1" showErrorMessage="1" sqref="M12">
      <formula1>Likert_Labels</formula1>
    </dataValidation>
    <dataValidation type="list" allowBlank="1" showInputMessage="1" showErrorMessage="1" sqref="N12">
      <formula1>Likert_Labels</formula1>
    </dataValidation>
    <dataValidation type="list" allowBlank="1" showInputMessage="1" showErrorMessage="1" sqref="O12">
      <formula1>Likert_Labels</formula1>
    </dataValidation>
    <dataValidation type="list" allowBlank="1" showInputMessage="1" showErrorMessage="1" sqref="P12">
      <formula1>Likert_Labels</formula1>
    </dataValidation>
    <dataValidation type="list" allowBlank="1" showInputMessage="1" showErrorMessage="1" sqref="Q12">
      <formula1>Likert_Labels</formula1>
    </dataValidation>
    <dataValidation type="list" allowBlank="1" showInputMessage="1" showErrorMessage="1" sqref="R12">
      <formula1>Likert_Labels</formula1>
    </dataValidation>
    <dataValidation type="list" allowBlank="1" showInputMessage="1" showErrorMessage="1" sqref="S12">
      <formula1>Likert_Labels</formula1>
    </dataValidation>
    <dataValidation type="list" allowBlank="1" showInputMessage="1" showErrorMessage="1" sqref="T12">
      <formula1>Likert_Labels</formula1>
    </dataValidation>
    <dataValidation type="list" allowBlank="1" showInputMessage="1" showErrorMessage="1" sqref="B13">
      <formula1>Projects</formula1>
    </dataValidation>
    <dataValidation type="list" allowBlank="1" showInputMessage="1" showErrorMessage="1" sqref="E13">
      <formula1>Likert_Labels</formula1>
    </dataValidation>
    <dataValidation type="list" allowBlank="1" showInputMessage="1" showErrorMessage="1" sqref="F13">
      <formula1>Likert_Labels</formula1>
    </dataValidation>
    <dataValidation type="list" allowBlank="1" showInputMessage="1" showErrorMessage="1" sqref="G13">
      <formula1>Likert_Labels</formula1>
    </dataValidation>
    <dataValidation type="list" allowBlank="1" showInputMessage="1" showErrorMessage="1" sqref="H13">
      <formula1>Likert_Labels</formula1>
    </dataValidation>
    <dataValidation type="list" allowBlank="1" showInputMessage="1" showErrorMessage="1" sqref="I13">
      <formula1>Likert_Labels</formula1>
    </dataValidation>
    <dataValidation type="list" allowBlank="1" showInputMessage="1" showErrorMessage="1" sqref="J13">
      <formula1>Likert_Labels</formula1>
    </dataValidation>
    <dataValidation type="list" allowBlank="1" showInputMessage="1" showErrorMessage="1" sqref="K13">
      <formula1>Likert_Labels</formula1>
    </dataValidation>
    <dataValidation type="list" allowBlank="1" showInputMessage="1" showErrorMessage="1" sqref="L13">
      <formula1>Likert_Labels</formula1>
    </dataValidation>
    <dataValidation type="list" allowBlank="1" showInputMessage="1" showErrorMessage="1" sqref="M13">
      <formula1>Likert_Labels</formula1>
    </dataValidation>
    <dataValidation type="list" allowBlank="1" showInputMessage="1" showErrorMessage="1" sqref="N13">
      <formula1>Likert_Labels</formula1>
    </dataValidation>
    <dataValidation type="list" allowBlank="1" showInputMessage="1" showErrorMessage="1" sqref="O13">
      <formula1>Likert_Labels</formula1>
    </dataValidation>
    <dataValidation type="list" allowBlank="1" showInputMessage="1" showErrorMessage="1" sqref="P13">
      <formula1>Likert_Labels</formula1>
    </dataValidation>
    <dataValidation type="list" allowBlank="1" showInputMessage="1" showErrorMessage="1" sqref="Q13">
      <formula1>Likert_Labels</formula1>
    </dataValidation>
    <dataValidation type="list" allowBlank="1" showInputMessage="1" showErrorMessage="1" sqref="R13">
      <formula1>Likert_Labels</formula1>
    </dataValidation>
    <dataValidation type="list" allowBlank="1" showInputMessage="1" showErrorMessage="1" sqref="S13">
      <formula1>Likert_Labels</formula1>
    </dataValidation>
    <dataValidation type="list" allowBlank="1" showInputMessage="1" showErrorMessage="1" sqref="T13">
      <formula1>Likert_Labels</formula1>
    </dataValidation>
    <dataValidation type="list" allowBlank="1" showInputMessage="1" showErrorMessage="1" sqref="B14">
      <formula1>Projects</formula1>
    </dataValidation>
    <dataValidation type="list" allowBlank="1" showInputMessage="1" showErrorMessage="1" sqref="E14">
      <formula1>Likert_Labels</formula1>
    </dataValidation>
    <dataValidation type="list" allowBlank="1" showInputMessage="1" showErrorMessage="1" sqref="F14">
      <formula1>Likert_Labels</formula1>
    </dataValidation>
    <dataValidation type="list" allowBlank="1" showInputMessage="1" showErrorMessage="1" sqref="G14">
      <formula1>Likert_Labels</formula1>
    </dataValidation>
    <dataValidation type="list" allowBlank="1" showInputMessage="1" showErrorMessage="1" sqref="H14">
      <formula1>Likert_Labels</formula1>
    </dataValidation>
    <dataValidation type="list" allowBlank="1" showInputMessage="1" showErrorMessage="1" sqref="I14">
      <formula1>Likert_Labels</formula1>
    </dataValidation>
    <dataValidation type="list" allowBlank="1" showInputMessage="1" showErrorMessage="1" sqref="J14">
      <formula1>Likert_Labels</formula1>
    </dataValidation>
    <dataValidation type="list" allowBlank="1" showInputMessage="1" showErrorMessage="1" sqref="K14">
      <formula1>Likert_Labels</formula1>
    </dataValidation>
    <dataValidation type="list" allowBlank="1" showInputMessage="1" showErrorMessage="1" sqref="L14">
      <formula1>Likert_Labels</formula1>
    </dataValidation>
    <dataValidation type="list" allowBlank="1" showInputMessage="1" showErrorMessage="1" sqref="M14">
      <formula1>Likert_Labels</formula1>
    </dataValidation>
    <dataValidation type="list" allowBlank="1" showInputMessage="1" showErrorMessage="1" sqref="N14">
      <formula1>Likert_Labels</formula1>
    </dataValidation>
    <dataValidation type="list" allowBlank="1" showInputMessage="1" showErrorMessage="1" sqref="O14">
      <formula1>Likert_Labels</formula1>
    </dataValidation>
    <dataValidation type="list" allowBlank="1" showInputMessage="1" showErrorMessage="1" sqref="P14">
      <formula1>Likert_Labels</formula1>
    </dataValidation>
    <dataValidation type="list" allowBlank="1" showInputMessage="1" showErrorMessage="1" sqref="Q14">
      <formula1>Likert_Labels</formula1>
    </dataValidation>
    <dataValidation type="list" allowBlank="1" showInputMessage="1" showErrorMessage="1" sqref="R14">
      <formula1>Likert_Labels</formula1>
    </dataValidation>
    <dataValidation type="list" allowBlank="1" showInputMessage="1" showErrorMessage="1" sqref="S14">
      <formula1>Likert_Labels</formula1>
    </dataValidation>
    <dataValidation type="list" allowBlank="1" showInputMessage="1" showErrorMessage="1" sqref="T14">
      <formula1>Likert_Labels</formula1>
    </dataValidation>
    <dataValidation type="list" allowBlank="1" showInputMessage="1" showErrorMessage="1" sqref="B15">
      <formula1>Projects</formula1>
    </dataValidation>
    <dataValidation type="list" allowBlank="1" showInputMessage="1" showErrorMessage="1" sqref="E15">
      <formula1>Likert_Labels</formula1>
    </dataValidation>
    <dataValidation type="list" allowBlank="1" showInputMessage="1" showErrorMessage="1" sqref="F15">
      <formula1>Likert_Labels</formula1>
    </dataValidation>
    <dataValidation type="list" allowBlank="1" showInputMessage="1" showErrorMessage="1" sqref="G15">
      <formula1>Likert_Labels</formula1>
    </dataValidation>
    <dataValidation type="list" allowBlank="1" showInputMessage="1" showErrorMessage="1" sqref="H15">
      <formula1>Likert_Labels</formula1>
    </dataValidation>
    <dataValidation type="list" allowBlank="1" showInputMessage="1" showErrorMessage="1" sqref="I15">
      <formula1>Likert_Labels</formula1>
    </dataValidation>
    <dataValidation type="list" allowBlank="1" showInputMessage="1" showErrorMessage="1" sqref="J15">
      <formula1>Likert_Labels</formula1>
    </dataValidation>
    <dataValidation type="list" allowBlank="1" showInputMessage="1" showErrorMessage="1" sqref="K15">
      <formula1>Likert_Labels</formula1>
    </dataValidation>
    <dataValidation type="list" allowBlank="1" showInputMessage="1" showErrorMessage="1" sqref="L15">
      <formula1>Likert_Labels</formula1>
    </dataValidation>
    <dataValidation type="list" allowBlank="1" showInputMessage="1" showErrorMessage="1" sqref="M15">
      <formula1>Likert_Labels</formula1>
    </dataValidation>
    <dataValidation type="list" allowBlank="1" showInputMessage="1" showErrorMessage="1" sqref="N15">
      <formula1>Likert_Labels</formula1>
    </dataValidation>
    <dataValidation type="list" allowBlank="1" showInputMessage="1" showErrorMessage="1" sqref="O15">
      <formula1>Likert_Labels</formula1>
    </dataValidation>
    <dataValidation type="list" allowBlank="1" showInputMessage="1" showErrorMessage="1" sqref="P15">
      <formula1>Likert_Labels</formula1>
    </dataValidation>
    <dataValidation type="list" allowBlank="1" showInputMessage="1" showErrorMessage="1" sqref="Q15">
      <formula1>Likert_Labels</formula1>
    </dataValidation>
    <dataValidation type="list" allowBlank="1" showInputMessage="1" showErrorMessage="1" sqref="R15">
      <formula1>Likert_Labels</formula1>
    </dataValidation>
    <dataValidation type="list" allowBlank="1" showInputMessage="1" showErrorMessage="1" sqref="S15">
      <formula1>Likert_Labels</formula1>
    </dataValidation>
    <dataValidation type="list" allowBlank="1" showInputMessage="1" showErrorMessage="1" sqref="T15">
      <formula1>Likert_Labels</formula1>
    </dataValidation>
    <dataValidation type="list" allowBlank="1" showInputMessage="1" showErrorMessage="1" sqref="B16">
      <formula1>Projects</formula1>
    </dataValidation>
    <dataValidation type="list" allowBlank="1" showInputMessage="1" showErrorMessage="1" sqref="E16">
      <formula1>Likert_Labels</formula1>
    </dataValidation>
    <dataValidation type="list" allowBlank="1" showInputMessage="1" showErrorMessage="1" sqref="F16">
      <formula1>Likert_Labels</formula1>
    </dataValidation>
    <dataValidation type="list" allowBlank="1" showInputMessage="1" showErrorMessage="1" sqref="G16">
      <formula1>Likert_Labels</formula1>
    </dataValidation>
    <dataValidation type="list" allowBlank="1" showInputMessage="1" showErrorMessage="1" sqref="H16">
      <formula1>Likert_Labels</formula1>
    </dataValidation>
    <dataValidation type="list" allowBlank="1" showInputMessage="1" showErrorMessage="1" sqref="I16">
      <formula1>Likert_Labels</formula1>
    </dataValidation>
    <dataValidation type="list" allowBlank="1" showInputMessage="1" showErrorMessage="1" sqref="J16">
      <formula1>Likert_Labels</formula1>
    </dataValidation>
    <dataValidation type="list" allowBlank="1" showInputMessage="1" showErrorMessage="1" sqref="K16">
      <formula1>Likert_Labels</formula1>
    </dataValidation>
    <dataValidation type="list" allowBlank="1" showInputMessage="1" showErrorMessage="1" sqref="L16">
      <formula1>Likert_Labels</formula1>
    </dataValidation>
    <dataValidation type="list" allowBlank="1" showInputMessage="1" showErrorMessage="1" sqref="M16">
      <formula1>Likert_Labels</formula1>
    </dataValidation>
    <dataValidation type="list" allowBlank="1" showInputMessage="1" showErrorMessage="1" sqref="N16">
      <formula1>Likert_Labels</formula1>
    </dataValidation>
    <dataValidation type="list" allowBlank="1" showInputMessage="1" showErrorMessage="1" sqref="O16">
      <formula1>Likert_Labels</formula1>
    </dataValidation>
    <dataValidation type="list" allowBlank="1" showInputMessage="1" showErrorMessage="1" sqref="P16">
      <formula1>Likert_Labels</formula1>
    </dataValidation>
    <dataValidation type="list" allowBlank="1" showInputMessage="1" showErrorMessage="1" sqref="Q16">
      <formula1>Likert_Labels</formula1>
    </dataValidation>
    <dataValidation type="list" allowBlank="1" showInputMessage="1" showErrorMessage="1" sqref="R16">
      <formula1>Likert_Labels</formula1>
    </dataValidation>
    <dataValidation type="list" allowBlank="1" showInputMessage="1" showErrorMessage="1" sqref="S16">
      <formula1>Likert_Labels</formula1>
    </dataValidation>
    <dataValidation type="list" allowBlank="1" showInputMessage="1" showErrorMessage="1" sqref="T16">
      <formula1>Likert_Labels</formula1>
    </dataValidation>
    <dataValidation type="list" allowBlank="1" showInputMessage="1" showErrorMessage="1" sqref="B17">
      <formula1>Projects</formula1>
    </dataValidation>
    <dataValidation type="list" allowBlank="1" showInputMessage="1" showErrorMessage="1" sqref="E17">
      <formula1>Likert_Labels</formula1>
    </dataValidation>
    <dataValidation type="list" allowBlank="1" showInputMessage="1" showErrorMessage="1" sqref="F17">
      <formula1>Likert_Labels</formula1>
    </dataValidation>
    <dataValidation type="list" allowBlank="1" showInputMessage="1" showErrorMessage="1" sqref="G17">
      <formula1>Likert_Labels</formula1>
    </dataValidation>
    <dataValidation type="list" allowBlank="1" showInputMessage="1" showErrorMessage="1" sqref="H17">
      <formula1>Likert_Labels</formula1>
    </dataValidation>
    <dataValidation type="list" allowBlank="1" showInputMessage="1" showErrorMessage="1" sqref="I17">
      <formula1>Likert_Labels</formula1>
    </dataValidation>
    <dataValidation type="list" allowBlank="1" showInputMessage="1" showErrorMessage="1" sqref="J17">
      <formula1>Likert_Labels</formula1>
    </dataValidation>
    <dataValidation type="list" allowBlank="1" showInputMessage="1" showErrorMessage="1" sqref="K17">
      <formula1>Likert_Labels</formula1>
    </dataValidation>
    <dataValidation type="list" allowBlank="1" showInputMessage="1" showErrorMessage="1" sqref="L17">
      <formula1>Likert_Labels</formula1>
    </dataValidation>
    <dataValidation type="list" allowBlank="1" showInputMessage="1" showErrorMessage="1" sqref="M17">
      <formula1>Likert_Labels</formula1>
    </dataValidation>
    <dataValidation type="list" allowBlank="1" showInputMessage="1" showErrorMessage="1" sqref="N17">
      <formula1>Likert_Labels</formula1>
    </dataValidation>
    <dataValidation type="list" allowBlank="1" showInputMessage="1" showErrorMessage="1" sqref="O17">
      <formula1>Likert_Labels</formula1>
    </dataValidation>
    <dataValidation type="list" allowBlank="1" showInputMessage="1" showErrorMessage="1" sqref="P17">
      <formula1>Likert_Labels</formula1>
    </dataValidation>
    <dataValidation type="list" allowBlank="1" showInputMessage="1" showErrorMessage="1" sqref="Q17">
      <formula1>Likert_Labels</formula1>
    </dataValidation>
    <dataValidation type="list" allowBlank="1" showInputMessage="1" showErrorMessage="1" sqref="R17">
      <formula1>Likert_Labels</formula1>
    </dataValidation>
    <dataValidation type="list" allowBlank="1" showInputMessage="1" showErrorMessage="1" sqref="S17">
      <formula1>Likert_Labels</formula1>
    </dataValidation>
    <dataValidation type="list" allowBlank="1" showInputMessage="1" showErrorMessage="1" sqref="T17">
      <formula1>Likert_Labels</formula1>
    </dataValidation>
    <dataValidation type="list" allowBlank="1" showInputMessage="1" showErrorMessage="1" sqref="B18">
      <formula1>Projects</formula1>
    </dataValidation>
    <dataValidation type="list" allowBlank="1" showInputMessage="1" showErrorMessage="1" sqref="E18">
      <formula1>Likert_Labels</formula1>
    </dataValidation>
    <dataValidation type="list" allowBlank="1" showInputMessage="1" showErrorMessage="1" sqref="F18">
      <formula1>Likert_Labels</formula1>
    </dataValidation>
    <dataValidation type="list" allowBlank="1" showInputMessage="1" showErrorMessage="1" sqref="G18">
      <formula1>Likert_Labels</formula1>
    </dataValidation>
    <dataValidation type="list" allowBlank="1" showInputMessage="1" showErrorMessage="1" sqref="H18">
      <formula1>Likert_Labels</formula1>
    </dataValidation>
    <dataValidation type="list" allowBlank="1" showInputMessage="1" showErrorMessage="1" sqref="I18">
      <formula1>Likert_Labels</formula1>
    </dataValidation>
    <dataValidation type="list" allowBlank="1" showInputMessage="1" showErrorMessage="1" sqref="J18">
      <formula1>Likert_Labels</formula1>
    </dataValidation>
    <dataValidation type="list" allowBlank="1" showInputMessage="1" showErrorMessage="1" sqref="K18">
      <formula1>Likert_Labels</formula1>
    </dataValidation>
    <dataValidation type="list" allowBlank="1" showInputMessage="1" showErrorMessage="1" sqref="L18">
      <formula1>Likert_Labels</formula1>
    </dataValidation>
    <dataValidation type="list" allowBlank="1" showInputMessage="1" showErrorMessage="1" sqref="M18">
      <formula1>Likert_Labels</formula1>
    </dataValidation>
    <dataValidation type="list" allowBlank="1" showInputMessage="1" showErrorMessage="1" sqref="N18">
      <formula1>Likert_Labels</formula1>
    </dataValidation>
    <dataValidation type="list" allowBlank="1" showInputMessage="1" showErrorMessage="1" sqref="O18">
      <formula1>Likert_Labels</formula1>
    </dataValidation>
    <dataValidation type="list" allowBlank="1" showInputMessage="1" showErrorMessage="1" sqref="P18">
      <formula1>Likert_Labels</formula1>
    </dataValidation>
    <dataValidation type="list" allowBlank="1" showInputMessage="1" showErrorMessage="1" sqref="Q18">
      <formula1>Likert_Labels</formula1>
    </dataValidation>
    <dataValidation type="list" allowBlank="1" showInputMessage="1" showErrorMessage="1" sqref="R18">
      <formula1>Likert_Labels</formula1>
    </dataValidation>
    <dataValidation type="list" allowBlank="1" showInputMessage="1" showErrorMessage="1" sqref="S18">
      <formula1>Likert_Labels</formula1>
    </dataValidation>
    <dataValidation type="list" allowBlank="1" showInputMessage="1" showErrorMessage="1" sqref="T18">
      <formula1>Likert_Labels</formula1>
    </dataValidation>
    <dataValidation type="list" allowBlank="1" showInputMessage="1" showErrorMessage="1" sqref="B19">
      <formula1>Projects</formula1>
    </dataValidation>
    <dataValidation type="list" allowBlank="1" showInputMessage="1" showErrorMessage="1" sqref="E19">
      <formula1>Likert_Labels</formula1>
    </dataValidation>
    <dataValidation type="list" allowBlank="1" showInputMessage="1" showErrorMessage="1" sqref="F19">
      <formula1>Likert_Labels</formula1>
    </dataValidation>
    <dataValidation type="list" allowBlank="1" showInputMessage="1" showErrorMessage="1" sqref="G19">
      <formula1>Likert_Labels</formula1>
    </dataValidation>
    <dataValidation type="list" allowBlank="1" showInputMessage="1" showErrorMessage="1" sqref="H19">
      <formula1>Likert_Labels</formula1>
    </dataValidation>
    <dataValidation type="list" allowBlank="1" showInputMessage="1" showErrorMessage="1" sqref="I19">
      <formula1>Likert_Labels</formula1>
    </dataValidation>
    <dataValidation type="list" allowBlank="1" showInputMessage="1" showErrorMessage="1" sqref="J19">
      <formula1>Likert_Labels</formula1>
    </dataValidation>
    <dataValidation type="list" allowBlank="1" showInputMessage="1" showErrorMessage="1" sqref="K19">
      <formula1>Likert_Labels</formula1>
    </dataValidation>
    <dataValidation type="list" allowBlank="1" showInputMessage="1" showErrorMessage="1" sqref="L19">
      <formula1>Likert_Labels</formula1>
    </dataValidation>
    <dataValidation type="list" allowBlank="1" showInputMessage="1" showErrorMessage="1" sqref="M19">
      <formula1>Likert_Labels</formula1>
    </dataValidation>
    <dataValidation type="list" allowBlank="1" showInputMessage="1" showErrorMessage="1" sqref="N19">
      <formula1>Likert_Labels</formula1>
    </dataValidation>
    <dataValidation type="list" allowBlank="1" showInputMessage="1" showErrorMessage="1" sqref="O19">
      <formula1>Likert_Labels</formula1>
    </dataValidation>
    <dataValidation type="list" allowBlank="1" showInputMessage="1" showErrorMessage="1" sqref="P19">
      <formula1>Likert_Labels</formula1>
    </dataValidation>
    <dataValidation type="list" allowBlank="1" showInputMessage="1" showErrorMessage="1" sqref="Q19">
      <formula1>Likert_Labels</formula1>
    </dataValidation>
    <dataValidation type="list" allowBlank="1" showInputMessage="1" showErrorMessage="1" sqref="R19">
      <formula1>Likert_Labels</formula1>
    </dataValidation>
    <dataValidation type="list" allowBlank="1" showInputMessage="1" showErrorMessage="1" sqref="S19">
      <formula1>Likert_Labels</formula1>
    </dataValidation>
    <dataValidation type="list" allowBlank="1" showInputMessage="1" showErrorMessage="1" sqref="T19">
      <formula1>Likert_Labels</formula1>
    </dataValidation>
    <dataValidation type="list" allowBlank="1" showInputMessage="1" showErrorMessage="1" sqref="B20">
      <formula1>Projects</formula1>
    </dataValidation>
    <dataValidation type="list" allowBlank="1" showInputMessage="1" showErrorMessage="1" sqref="E20">
      <formula1>Likert_Labels</formula1>
    </dataValidation>
    <dataValidation type="list" allowBlank="1" showInputMessage="1" showErrorMessage="1" sqref="F20">
      <formula1>Likert_Labels</formula1>
    </dataValidation>
    <dataValidation type="list" allowBlank="1" showInputMessage="1" showErrorMessage="1" sqref="G20">
      <formula1>Likert_Labels</formula1>
    </dataValidation>
    <dataValidation type="list" allowBlank="1" showInputMessage="1" showErrorMessage="1" sqref="H20">
      <formula1>Likert_Labels</formula1>
    </dataValidation>
    <dataValidation type="list" allowBlank="1" showInputMessage="1" showErrorMessage="1" sqref="I20">
      <formula1>Likert_Labels</formula1>
    </dataValidation>
    <dataValidation type="list" allowBlank="1" showInputMessage="1" showErrorMessage="1" sqref="J20">
      <formula1>Likert_Labels</formula1>
    </dataValidation>
    <dataValidation type="list" allowBlank="1" showInputMessage="1" showErrorMessage="1" sqref="K20">
      <formula1>Likert_Labels</formula1>
    </dataValidation>
    <dataValidation type="list" allowBlank="1" showInputMessage="1" showErrorMessage="1" sqref="L20">
      <formula1>Likert_Labels</formula1>
    </dataValidation>
    <dataValidation type="list" allowBlank="1" showInputMessage="1" showErrorMessage="1" sqref="M20">
      <formula1>Likert_Labels</formula1>
    </dataValidation>
    <dataValidation type="list" allowBlank="1" showInputMessage="1" showErrorMessage="1" sqref="N20">
      <formula1>Likert_Labels</formula1>
    </dataValidation>
    <dataValidation type="list" allowBlank="1" showInputMessage="1" showErrorMessage="1" sqref="O20">
      <formula1>Likert_Labels</formula1>
    </dataValidation>
    <dataValidation type="list" allowBlank="1" showInputMessage="1" showErrorMessage="1" sqref="P20">
      <formula1>Likert_Labels</formula1>
    </dataValidation>
    <dataValidation type="list" allowBlank="1" showInputMessage="1" showErrorMessage="1" sqref="Q20">
      <formula1>Likert_Labels</formula1>
    </dataValidation>
    <dataValidation type="list" allowBlank="1" showInputMessage="1" showErrorMessage="1" sqref="R20">
      <formula1>Likert_Labels</formula1>
    </dataValidation>
    <dataValidation type="list" allowBlank="1" showInputMessage="1" showErrorMessage="1" sqref="S20">
      <formula1>Likert_Labels</formula1>
    </dataValidation>
    <dataValidation type="list" allowBlank="1" showInputMessage="1" showErrorMessage="1" sqref="T20">
      <formula1>Likert_Labels</formula1>
    </dataValidation>
    <dataValidation type="list" allowBlank="1" showInputMessage="1" showErrorMessage="1" sqref="B21">
      <formula1>Projects</formula1>
    </dataValidation>
    <dataValidation type="list" allowBlank="1" showInputMessage="1" showErrorMessage="1" sqref="E21">
      <formula1>Likert_Labels</formula1>
    </dataValidation>
    <dataValidation type="list" allowBlank="1" showInputMessage="1" showErrorMessage="1" sqref="F21">
      <formula1>Likert_Labels</formula1>
    </dataValidation>
    <dataValidation type="list" allowBlank="1" showInputMessage="1" showErrorMessage="1" sqref="G21">
      <formula1>Likert_Labels</formula1>
    </dataValidation>
    <dataValidation type="list" allowBlank="1" showInputMessage="1" showErrorMessage="1" sqref="H21">
      <formula1>Likert_Labels</formula1>
    </dataValidation>
    <dataValidation type="list" allowBlank="1" showInputMessage="1" showErrorMessage="1" sqref="I21">
      <formula1>Likert_Labels</formula1>
    </dataValidation>
    <dataValidation type="list" allowBlank="1" showInputMessage="1" showErrorMessage="1" sqref="J21">
      <formula1>Likert_Labels</formula1>
    </dataValidation>
    <dataValidation type="list" allowBlank="1" showInputMessage="1" showErrorMessage="1" sqref="K21">
      <formula1>Likert_Labels</formula1>
    </dataValidation>
    <dataValidation type="list" allowBlank="1" showInputMessage="1" showErrorMessage="1" sqref="L21">
      <formula1>Likert_Labels</formula1>
    </dataValidation>
    <dataValidation type="list" allowBlank="1" showInputMessage="1" showErrorMessage="1" sqref="M21">
      <formula1>Likert_Labels</formula1>
    </dataValidation>
    <dataValidation type="list" allowBlank="1" showInputMessage="1" showErrorMessage="1" sqref="N21">
      <formula1>Likert_Labels</formula1>
    </dataValidation>
    <dataValidation type="list" allowBlank="1" showInputMessage="1" showErrorMessage="1" sqref="O21">
      <formula1>Likert_Labels</formula1>
    </dataValidation>
    <dataValidation type="list" allowBlank="1" showInputMessage="1" showErrorMessage="1" sqref="P21">
      <formula1>Likert_Labels</formula1>
    </dataValidation>
    <dataValidation type="list" allowBlank="1" showInputMessage="1" showErrorMessage="1" sqref="Q21">
      <formula1>Likert_Labels</formula1>
    </dataValidation>
    <dataValidation type="list" allowBlank="1" showInputMessage="1" showErrorMessage="1" sqref="R21">
      <formula1>Likert_Labels</formula1>
    </dataValidation>
    <dataValidation type="list" allowBlank="1" showInputMessage="1" showErrorMessage="1" sqref="S21">
      <formula1>Likert_Labels</formula1>
    </dataValidation>
    <dataValidation type="list" allowBlank="1" showInputMessage="1" showErrorMessage="1" sqref="T21">
      <formula1>Likert_Labels</formula1>
    </dataValidation>
    <dataValidation type="list" allowBlank="1" showInputMessage="1" showErrorMessage="1" sqref="B22">
      <formula1>Projects</formula1>
    </dataValidation>
    <dataValidation type="list" allowBlank="1" showInputMessage="1" showErrorMessage="1" sqref="E22">
      <formula1>Likert_Labels</formula1>
    </dataValidation>
    <dataValidation type="list" allowBlank="1" showInputMessage="1" showErrorMessage="1" sqref="F22">
      <formula1>Likert_Labels</formula1>
    </dataValidation>
    <dataValidation type="list" allowBlank="1" showInputMessage="1" showErrorMessage="1" sqref="G22">
      <formula1>Likert_Labels</formula1>
    </dataValidation>
    <dataValidation type="list" allowBlank="1" showInputMessage="1" showErrorMessage="1" sqref="H22">
      <formula1>Likert_Labels</formula1>
    </dataValidation>
    <dataValidation type="list" allowBlank="1" showInputMessage="1" showErrorMessage="1" sqref="I22">
      <formula1>Likert_Labels</formula1>
    </dataValidation>
    <dataValidation type="list" allowBlank="1" showInputMessage="1" showErrorMessage="1" sqref="J22">
      <formula1>Likert_Labels</formula1>
    </dataValidation>
    <dataValidation type="list" allowBlank="1" showInputMessage="1" showErrorMessage="1" sqref="K22">
      <formula1>Likert_Labels</formula1>
    </dataValidation>
    <dataValidation type="list" allowBlank="1" showInputMessage="1" showErrorMessage="1" sqref="L22">
      <formula1>Likert_Labels</formula1>
    </dataValidation>
    <dataValidation type="list" allowBlank="1" showInputMessage="1" showErrorMessage="1" sqref="M22">
      <formula1>Likert_Labels</formula1>
    </dataValidation>
    <dataValidation type="list" allowBlank="1" showInputMessage="1" showErrorMessage="1" sqref="N22">
      <formula1>Likert_Labels</formula1>
    </dataValidation>
    <dataValidation type="list" allowBlank="1" showInputMessage="1" showErrorMessage="1" sqref="O22">
      <formula1>Likert_Labels</formula1>
    </dataValidation>
    <dataValidation type="list" allowBlank="1" showInputMessage="1" showErrorMessage="1" sqref="P22">
      <formula1>Likert_Labels</formula1>
    </dataValidation>
    <dataValidation type="list" allowBlank="1" showInputMessage="1" showErrorMessage="1" sqref="Q22">
      <formula1>Likert_Labels</formula1>
    </dataValidation>
    <dataValidation type="list" allowBlank="1" showInputMessage="1" showErrorMessage="1" sqref="R22">
      <formula1>Likert_Labels</formula1>
    </dataValidation>
    <dataValidation type="list" allowBlank="1" showInputMessage="1" showErrorMessage="1" sqref="S22">
      <formula1>Likert_Labels</formula1>
    </dataValidation>
    <dataValidation type="list" allowBlank="1" showInputMessage="1" showErrorMessage="1" sqref="T22">
      <formula1>Likert_Labels</formula1>
    </dataValidation>
    <dataValidation type="list" allowBlank="1" showInputMessage="1" showErrorMessage="1" sqref="B23">
      <formula1>Projects</formula1>
    </dataValidation>
    <dataValidation type="list" allowBlank="1" showInputMessage="1" showErrorMessage="1" sqref="E23">
      <formula1>Likert_Labels</formula1>
    </dataValidation>
    <dataValidation type="list" allowBlank="1" showInputMessage="1" showErrorMessage="1" sqref="F23">
      <formula1>Likert_Labels</formula1>
    </dataValidation>
    <dataValidation type="list" allowBlank="1" showInputMessage="1" showErrorMessage="1" sqref="G23">
      <formula1>Likert_Labels</formula1>
    </dataValidation>
    <dataValidation type="list" allowBlank="1" showInputMessage="1" showErrorMessage="1" sqref="H23">
      <formula1>Likert_Labels</formula1>
    </dataValidation>
    <dataValidation type="list" allowBlank="1" showInputMessage="1" showErrorMessage="1" sqref="I23">
      <formula1>Likert_Labels</formula1>
    </dataValidation>
    <dataValidation type="list" allowBlank="1" showInputMessage="1" showErrorMessage="1" sqref="J23">
      <formula1>Likert_Labels</formula1>
    </dataValidation>
    <dataValidation type="list" allowBlank="1" showInputMessage="1" showErrorMessage="1" sqref="K23">
      <formula1>Likert_Labels</formula1>
    </dataValidation>
    <dataValidation type="list" allowBlank="1" showInputMessage="1" showErrorMessage="1" sqref="L23">
      <formula1>Likert_Labels</formula1>
    </dataValidation>
    <dataValidation type="list" allowBlank="1" showInputMessage="1" showErrorMessage="1" sqref="M23">
      <formula1>Likert_Labels</formula1>
    </dataValidation>
    <dataValidation type="list" allowBlank="1" showInputMessage="1" showErrorMessage="1" sqref="N23">
      <formula1>Likert_Labels</formula1>
    </dataValidation>
    <dataValidation type="list" allowBlank="1" showInputMessage="1" showErrorMessage="1" sqref="O23">
      <formula1>Likert_Labels</formula1>
    </dataValidation>
    <dataValidation type="list" allowBlank="1" showInputMessage="1" showErrorMessage="1" sqref="P23">
      <formula1>Likert_Labels</formula1>
    </dataValidation>
    <dataValidation type="list" allowBlank="1" showInputMessage="1" showErrorMessage="1" sqref="Q23">
      <formula1>Likert_Labels</formula1>
    </dataValidation>
    <dataValidation type="list" allowBlank="1" showInputMessage="1" showErrorMessage="1" sqref="R23">
      <formula1>Likert_Labels</formula1>
    </dataValidation>
    <dataValidation type="list" allowBlank="1" showInputMessage="1" showErrorMessage="1" sqref="S23">
      <formula1>Likert_Labels</formula1>
    </dataValidation>
    <dataValidation type="list" allowBlank="1" showInputMessage="1" showErrorMessage="1" sqref="T23">
      <formula1>Likert_Labels</formula1>
    </dataValidation>
    <dataValidation type="list" allowBlank="1" showInputMessage="1" showErrorMessage="1" sqref="B24">
      <formula1>Projects</formula1>
    </dataValidation>
    <dataValidation type="list" allowBlank="1" showInputMessage="1" showErrorMessage="1" sqref="E24">
      <formula1>Likert_Labels</formula1>
    </dataValidation>
    <dataValidation type="list" allowBlank="1" showInputMessage="1" showErrorMessage="1" sqref="F24">
      <formula1>Likert_Labels</formula1>
    </dataValidation>
    <dataValidation type="list" allowBlank="1" showInputMessage="1" showErrorMessage="1" sqref="G24">
      <formula1>Likert_Labels</formula1>
    </dataValidation>
    <dataValidation type="list" allowBlank="1" showInputMessage="1" showErrorMessage="1" sqref="H24">
      <formula1>Likert_Labels</formula1>
    </dataValidation>
    <dataValidation type="list" allowBlank="1" showInputMessage="1" showErrorMessage="1" sqref="I24">
      <formula1>Likert_Labels</formula1>
    </dataValidation>
    <dataValidation type="list" allowBlank="1" showInputMessage="1" showErrorMessage="1" sqref="J24">
      <formula1>Likert_Labels</formula1>
    </dataValidation>
    <dataValidation type="list" allowBlank="1" showInputMessage="1" showErrorMessage="1" sqref="K24">
      <formula1>Likert_Labels</formula1>
    </dataValidation>
    <dataValidation type="list" allowBlank="1" showInputMessage="1" showErrorMessage="1" sqref="L24">
      <formula1>Likert_Labels</formula1>
    </dataValidation>
    <dataValidation type="list" allowBlank="1" showInputMessage="1" showErrorMessage="1" sqref="M24">
      <formula1>Likert_Labels</formula1>
    </dataValidation>
    <dataValidation type="list" allowBlank="1" showInputMessage="1" showErrorMessage="1" sqref="N24">
      <formula1>Likert_Labels</formula1>
    </dataValidation>
    <dataValidation type="list" allowBlank="1" showInputMessage="1" showErrorMessage="1" sqref="O24">
      <formula1>Likert_Labels</formula1>
    </dataValidation>
    <dataValidation type="list" allowBlank="1" showInputMessage="1" showErrorMessage="1" sqref="P24">
      <formula1>Likert_Labels</formula1>
    </dataValidation>
    <dataValidation type="list" allowBlank="1" showInputMessage="1" showErrorMessage="1" sqref="Q24">
      <formula1>Likert_Labels</formula1>
    </dataValidation>
    <dataValidation type="list" allowBlank="1" showInputMessage="1" showErrorMessage="1" sqref="R24">
      <formula1>Likert_Labels</formula1>
    </dataValidation>
    <dataValidation type="list" allowBlank="1" showInputMessage="1" showErrorMessage="1" sqref="S24">
      <formula1>Likert_Labels</formula1>
    </dataValidation>
    <dataValidation type="list" allowBlank="1" showInputMessage="1" showErrorMessage="1" sqref="T24">
      <formula1>Likert_Labels</formula1>
    </dataValidation>
    <dataValidation type="list" allowBlank="1" showInputMessage="1" showErrorMessage="1" sqref="B25">
      <formula1>Projects</formula1>
    </dataValidation>
    <dataValidation type="list" allowBlank="1" showInputMessage="1" showErrorMessage="1" sqref="E25">
      <formula1>Likert_Labels</formula1>
    </dataValidation>
    <dataValidation type="list" allowBlank="1" showInputMessage="1" showErrorMessage="1" sqref="F25">
      <formula1>Likert_Labels</formula1>
    </dataValidation>
    <dataValidation type="list" allowBlank="1" showInputMessage="1" showErrorMessage="1" sqref="G25">
      <formula1>Likert_Labels</formula1>
    </dataValidation>
    <dataValidation type="list" allowBlank="1" showInputMessage="1" showErrorMessage="1" sqref="H25">
      <formula1>Likert_Labels</formula1>
    </dataValidation>
    <dataValidation type="list" allowBlank="1" showInputMessage="1" showErrorMessage="1" sqref="I25">
      <formula1>Likert_Labels</formula1>
    </dataValidation>
    <dataValidation type="list" allowBlank="1" showInputMessage="1" showErrorMessage="1" sqref="J25">
      <formula1>Likert_Labels</formula1>
    </dataValidation>
    <dataValidation type="list" allowBlank="1" showInputMessage="1" showErrorMessage="1" sqref="K25">
      <formula1>Likert_Labels</formula1>
    </dataValidation>
    <dataValidation type="list" allowBlank="1" showInputMessage="1" showErrorMessage="1" sqref="L25">
      <formula1>Likert_Labels</formula1>
    </dataValidation>
    <dataValidation type="list" allowBlank="1" showInputMessage="1" showErrorMessage="1" sqref="M25">
      <formula1>Likert_Labels</formula1>
    </dataValidation>
    <dataValidation type="list" allowBlank="1" showInputMessage="1" showErrorMessage="1" sqref="N25">
      <formula1>Likert_Labels</formula1>
    </dataValidation>
    <dataValidation type="list" allowBlank="1" showInputMessage="1" showErrorMessage="1" sqref="O25">
      <formula1>Likert_Labels</formula1>
    </dataValidation>
    <dataValidation type="list" allowBlank="1" showInputMessage="1" showErrorMessage="1" sqref="P25">
      <formula1>Likert_Labels</formula1>
    </dataValidation>
    <dataValidation type="list" allowBlank="1" showInputMessage="1" showErrorMessage="1" sqref="Q25">
      <formula1>Likert_Labels</formula1>
    </dataValidation>
    <dataValidation type="list" allowBlank="1" showInputMessage="1" showErrorMessage="1" sqref="R25">
      <formula1>Likert_Labels</formula1>
    </dataValidation>
    <dataValidation type="list" allowBlank="1" showInputMessage="1" showErrorMessage="1" sqref="S25">
      <formula1>Likert_Labels</formula1>
    </dataValidation>
    <dataValidation type="list" allowBlank="1" showInputMessage="1" showErrorMessage="1" sqref="T25">
      <formula1>Likert_Labels</formula1>
    </dataValidation>
    <dataValidation type="list" allowBlank="1" showInputMessage="1" showErrorMessage="1" sqref="B26">
      <formula1>Projects</formula1>
    </dataValidation>
    <dataValidation type="list" allowBlank="1" showInputMessage="1" showErrorMessage="1" sqref="E26">
      <formula1>Likert_Labels</formula1>
    </dataValidation>
    <dataValidation type="list" allowBlank="1" showInputMessage="1" showErrorMessage="1" sqref="F26">
      <formula1>Likert_Labels</formula1>
    </dataValidation>
    <dataValidation type="list" allowBlank="1" showInputMessage="1" showErrorMessage="1" sqref="G26">
      <formula1>Likert_Labels</formula1>
    </dataValidation>
    <dataValidation type="list" allowBlank="1" showInputMessage="1" showErrorMessage="1" sqref="H26">
      <formula1>Likert_Labels</formula1>
    </dataValidation>
    <dataValidation type="list" allowBlank="1" showInputMessage="1" showErrorMessage="1" sqref="I26">
      <formula1>Likert_Labels</formula1>
    </dataValidation>
    <dataValidation type="list" allowBlank="1" showInputMessage="1" showErrorMessage="1" sqref="J26">
      <formula1>Likert_Labels</formula1>
    </dataValidation>
    <dataValidation type="list" allowBlank="1" showInputMessage="1" showErrorMessage="1" sqref="K26">
      <formula1>Likert_Labels</formula1>
    </dataValidation>
    <dataValidation type="list" allowBlank="1" showInputMessage="1" showErrorMessage="1" sqref="L26">
      <formula1>Likert_Labels</formula1>
    </dataValidation>
    <dataValidation type="list" allowBlank="1" showInputMessage="1" showErrorMessage="1" sqref="M26">
      <formula1>Likert_Labels</formula1>
    </dataValidation>
    <dataValidation type="list" allowBlank="1" showInputMessage="1" showErrorMessage="1" sqref="N26">
      <formula1>Likert_Labels</formula1>
    </dataValidation>
    <dataValidation type="list" allowBlank="1" showInputMessage="1" showErrorMessage="1" sqref="O26">
      <formula1>Likert_Labels</formula1>
    </dataValidation>
    <dataValidation type="list" allowBlank="1" showInputMessage="1" showErrorMessage="1" sqref="P26">
      <formula1>Likert_Labels</formula1>
    </dataValidation>
    <dataValidation type="list" allowBlank="1" showInputMessage="1" showErrorMessage="1" sqref="Q26">
      <formula1>Likert_Labels</formula1>
    </dataValidation>
    <dataValidation type="list" allowBlank="1" showInputMessage="1" showErrorMessage="1" sqref="R26">
      <formula1>Likert_Labels</formula1>
    </dataValidation>
    <dataValidation type="list" allowBlank="1" showInputMessage="1" showErrorMessage="1" sqref="S26">
      <formula1>Likert_Labels</formula1>
    </dataValidation>
    <dataValidation type="list" allowBlank="1" showInputMessage="1" showErrorMessage="1" sqref="T26">
      <formula1>Likert_Labels</formula1>
    </dataValidation>
    <dataValidation type="list" allowBlank="1" showInputMessage="1" showErrorMessage="1" sqref="B27">
      <formula1>Projects</formula1>
    </dataValidation>
    <dataValidation type="list" allowBlank="1" showInputMessage="1" showErrorMessage="1" sqref="E27">
      <formula1>Likert_Labels</formula1>
    </dataValidation>
    <dataValidation type="list" allowBlank="1" showInputMessage="1" showErrorMessage="1" sqref="F27">
      <formula1>Likert_Labels</formula1>
    </dataValidation>
    <dataValidation type="list" allowBlank="1" showInputMessage="1" showErrorMessage="1" sqref="G27">
      <formula1>Likert_Labels</formula1>
    </dataValidation>
    <dataValidation type="list" allowBlank="1" showInputMessage="1" showErrorMessage="1" sqref="H27">
      <formula1>Likert_Labels</formula1>
    </dataValidation>
    <dataValidation type="list" allowBlank="1" showInputMessage="1" showErrorMessage="1" sqref="I27">
      <formula1>Likert_Labels</formula1>
    </dataValidation>
    <dataValidation type="list" allowBlank="1" showInputMessage="1" showErrorMessage="1" sqref="J27">
      <formula1>Likert_Labels</formula1>
    </dataValidation>
    <dataValidation type="list" allowBlank="1" showInputMessage="1" showErrorMessage="1" sqref="K27">
      <formula1>Likert_Labels</formula1>
    </dataValidation>
    <dataValidation type="list" allowBlank="1" showInputMessage="1" showErrorMessage="1" sqref="L27">
      <formula1>Likert_Labels</formula1>
    </dataValidation>
    <dataValidation type="list" allowBlank="1" showInputMessage="1" showErrorMessage="1" sqref="M27">
      <formula1>Likert_Labels</formula1>
    </dataValidation>
    <dataValidation type="list" allowBlank="1" showInputMessage="1" showErrorMessage="1" sqref="N27">
      <formula1>Likert_Labels</formula1>
    </dataValidation>
    <dataValidation type="list" allowBlank="1" showInputMessage="1" showErrorMessage="1" sqref="O27">
      <formula1>Likert_Labels</formula1>
    </dataValidation>
    <dataValidation type="list" allowBlank="1" showInputMessage="1" showErrorMessage="1" sqref="P27">
      <formula1>Likert_Labels</formula1>
    </dataValidation>
    <dataValidation type="list" allowBlank="1" showInputMessage="1" showErrorMessage="1" sqref="Q27">
      <formula1>Likert_Labels</formula1>
    </dataValidation>
    <dataValidation type="list" allowBlank="1" showInputMessage="1" showErrorMessage="1" sqref="R27">
      <formula1>Likert_Labels</formula1>
    </dataValidation>
    <dataValidation type="list" allowBlank="1" showInputMessage="1" showErrorMessage="1" sqref="S27">
      <formula1>Likert_Labels</formula1>
    </dataValidation>
    <dataValidation type="list" allowBlank="1" showInputMessage="1" showErrorMessage="1" sqref="T27">
      <formula1>Likert_Labels</formula1>
    </dataValidation>
    <dataValidation type="list" allowBlank="1" showInputMessage="1" showErrorMessage="1" sqref="B28">
      <formula1>Projects</formula1>
    </dataValidation>
    <dataValidation type="list" allowBlank="1" showInputMessage="1" showErrorMessage="1" sqref="E28">
      <formula1>Likert_Labels</formula1>
    </dataValidation>
    <dataValidation type="list" allowBlank="1" showInputMessage="1" showErrorMessage="1" sqref="F28">
      <formula1>Likert_Labels</formula1>
    </dataValidation>
    <dataValidation type="list" allowBlank="1" showInputMessage="1" showErrorMessage="1" sqref="G28">
      <formula1>Likert_Labels</formula1>
    </dataValidation>
    <dataValidation type="list" allowBlank="1" showInputMessage="1" showErrorMessage="1" sqref="H28">
      <formula1>Likert_Labels</formula1>
    </dataValidation>
    <dataValidation type="list" allowBlank="1" showInputMessage="1" showErrorMessage="1" sqref="I28">
      <formula1>Likert_Labels</formula1>
    </dataValidation>
    <dataValidation type="list" allowBlank="1" showInputMessage="1" showErrorMessage="1" sqref="J28">
      <formula1>Likert_Labels</formula1>
    </dataValidation>
    <dataValidation type="list" allowBlank="1" showInputMessage="1" showErrorMessage="1" sqref="K28">
      <formula1>Likert_Labels</formula1>
    </dataValidation>
    <dataValidation type="list" allowBlank="1" showInputMessage="1" showErrorMessage="1" sqref="L28">
      <formula1>Likert_Labels</formula1>
    </dataValidation>
    <dataValidation type="list" allowBlank="1" showInputMessage="1" showErrorMessage="1" sqref="M28">
      <formula1>Likert_Labels</formula1>
    </dataValidation>
    <dataValidation type="list" allowBlank="1" showInputMessage="1" showErrorMessage="1" sqref="N28">
      <formula1>Likert_Labels</formula1>
    </dataValidation>
    <dataValidation type="list" allowBlank="1" showInputMessage="1" showErrorMessage="1" sqref="O28">
      <formula1>Likert_Labels</formula1>
    </dataValidation>
    <dataValidation type="list" allowBlank="1" showInputMessage="1" showErrorMessage="1" sqref="P28">
      <formula1>Likert_Labels</formula1>
    </dataValidation>
    <dataValidation type="list" allowBlank="1" showInputMessage="1" showErrorMessage="1" sqref="Q28">
      <formula1>Likert_Labels</formula1>
    </dataValidation>
    <dataValidation type="list" allowBlank="1" showInputMessage="1" showErrorMessage="1" sqref="R28">
      <formula1>Likert_Labels</formula1>
    </dataValidation>
    <dataValidation type="list" allowBlank="1" showInputMessage="1" showErrorMessage="1" sqref="S28">
      <formula1>Likert_Labels</formula1>
    </dataValidation>
    <dataValidation type="list" allowBlank="1" showInputMessage="1" showErrorMessage="1" sqref="T28">
      <formula1>Likert_Labels</formula1>
    </dataValidation>
    <dataValidation type="list" allowBlank="1" showInputMessage="1" showErrorMessage="1" sqref="B29">
      <formula1>Projects</formula1>
    </dataValidation>
    <dataValidation type="list" allowBlank="1" showInputMessage="1" showErrorMessage="1" sqref="E29">
      <formula1>Likert_Labels</formula1>
    </dataValidation>
    <dataValidation type="list" allowBlank="1" showInputMessage="1" showErrorMessage="1" sqref="F29">
      <formula1>Likert_Labels</formula1>
    </dataValidation>
    <dataValidation type="list" allowBlank="1" showInputMessage="1" showErrorMessage="1" sqref="G29">
      <formula1>Likert_Labels</formula1>
    </dataValidation>
    <dataValidation type="list" allowBlank="1" showInputMessage="1" showErrorMessage="1" sqref="H29">
      <formula1>Likert_Labels</formula1>
    </dataValidation>
    <dataValidation type="list" allowBlank="1" showInputMessage="1" showErrorMessage="1" sqref="I29">
      <formula1>Likert_Labels</formula1>
    </dataValidation>
    <dataValidation type="list" allowBlank="1" showInputMessage="1" showErrorMessage="1" sqref="J29">
      <formula1>Likert_Labels</formula1>
    </dataValidation>
    <dataValidation type="list" allowBlank="1" showInputMessage="1" showErrorMessage="1" sqref="K29">
      <formula1>Likert_Labels</formula1>
    </dataValidation>
    <dataValidation type="list" allowBlank="1" showInputMessage="1" showErrorMessage="1" sqref="L29">
      <formula1>Likert_Labels</formula1>
    </dataValidation>
    <dataValidation type="list" allowBlank="1" showInputMessage="1" showErrorMessage="1" sqref="M29">
      <formula1>Likert_Labels</formula1>
    </dataValidation>
    <dataValidation type="list" allowBlank="1" showInputMessage="1" showErrorMessage="1" sqref="N29">
      <formula1>Likert_Labels</formula1>
    </dataValidation>
    <dataValidation type="list" allowBlank="1" showInputMessage="1" showErrorMessage="1" sqref="O29">
      <formula1>Likert_Labels</formula1>
    </dataValidation>
    <dataValidation type="list" allowBlank="1" showInputMessage="1" showErrorMessage="1" sqref="P29">
      <formula1>Likert_Labels</formula1>
    </dataValidation>
    <dataValidation type="list" allowBlank="1" showInputMessage="1" showErrorMessage="1" sqref="Q29">
      <formula1>Likert_Labels</formula1>
    </dataValidation>
    <dataValidation type="list" allowBlank="1" showInputMessage="1" showErrorMessage="1" sqref="R29">
      <formula1>Likert_Labels</formula1>
    </dataValidation>
    <dataValidation type="list" allowBlank="1" showInputMessage="1" showErrorMessage="1" sqref="S29">
      <formula1>Likert_Labels</formula1>
    </dataValidation>
    <dataValidation type="list" allowBlank="1" showInputMessage="1" showErrorMessage="1" sqref="T29">
      <formula1>Likert_Labels</formula1>
    </dataValidation>
    <dataValidation type="list" allowBlank="1" showInputMessage="1" showErrorMessage="1" sqref="B30">
      <formula1>Projects</formula1>
    </dataValidation>
    <dataValidation type="list" allowBlank="1" showInputMessage="1" showErrorMessage="1" sqref="E30">
      <formula1>Likert_Labels</formula1>
    </dataValidation>
    <dataValidation type="list" allowBlank="1" showInputMessage="1" showErrorMessage="1" sqref="F30">
      <formula1>Likert_Labels</formula1>
    </dataValidation>
    <dataValidation type="list" allowBlank="1" showInputMessage="1" showErrorMessage="1" sqref="G30">
      <formula1>Likert_Labels</formula1>
    </dataValidation>
    <dataValidation type="list" allowBlank="1" showInputMessage="1" showErrorMessage="1" sqref="H30">
      <formula1>Likert_Labels</formula1>
    </dataValidation>
    <dataValidation type="list" allowBlank="1" showInputMessage="1" showErrorMessage="1" sqref="I30">
      <formula1>Likert_Labels</formula1>
    </dataValidation>
    <dataValidation type="list" allowBlank="1" showInputMessage="1" showErrorMessage="1" sqref="J30">
      <formula1>Likert_Labels</formula1>
    </dataValidation>
    <dataValidation type="list" allowBlank="1" showInputMessage="1" showErrorMessage="1" sqref="K30">
      <formula1>Likert_Labels</formula1>
    </dataValidation>
    <dataValidation type="list" allowBlank="1" showInputMessage="1" showErrorMessage="1" sqref="L30">
      <formula1>Likert_Labels</formula1>
    </dataValidation>
    <dataValidation type="list" allowBlank="1" showInputMessage="1" showErrorMessage="1" sqref="M30">
      <formula1>Likert_Labels</formula1>
    </dataValidation>
    <dataValidation type="list" allowBlank="1" showInputMessage="1" showErrorMessage="1" sqref="N30">
      <formula1>Likert_Labels</formula1>
    </dataValidation>
    <dataValidation type="list" allowBlank="1" showInputMessage="1" showErrorMessage="1" sqref="O30">
      <formula1>Likert_Labels</formula1>
    </dataValidation>
    <dataValidation type="list" allowBlank="1" showInputMessage="1" showErrorMessage="1" sqref="P30">
      <formula1>Likert_Labels</formula1>
    </dataValidation>
    <dataValidation type="list" allowBlank="1" showInputMessage="1" showErrorMessage="1" sqref="Q30">
      <formula1>Likert_Labels</formula1>
    </dataValidation>
    <dataValidation type="list" allowBlank="1" showInputMessage="1" showErrorMessage="1" sqref="R30">
      <formula1>Likert_Labels</formula1>
    </dataValidation>
    <dataValidation type="list" allowBlank="1" showInputMessage="1" showErrorMessage="1" sqref="S30">
      <formula1>Likert_Labels</formula1>
    </dataValidation>
    <dataValidation type="list" allowBlank="1" showInputMessage="1" showErrorMessage="1" sqref="T30">
      <formula1>Likert_Labels</formula1>
    </dataValidation>
    <dataValidation type="list" allowBlank="1" showInputMessage="1" showErrorMessage="1" sqref="B31">
      <formula1>Projects</formula1>
    </dataValidation>
    <dataValidation type="list" allowBlank="1" showInputMessage="1" showErrorMessage="1" sqref="E31">
      <formula1>Likert_Labels</formula1>
    </dataValidation>
    <dataValidation type="list" allowBlank="1" showInputMessage="1" showErrorMessage="1" sqref="F31">
      <formula1>Likert_Labels</formula1>
    </dataValidation>
    <dataValidation type="list" allowBlank="1" showInputMessage="1" showErrorMessage="1" sqref="G31">
      <formula1>Likert_Labels</formula1>
    </dataValidation>
    <dataValidation type="list" allowBlank="1" showInputMessage="1" showErrorMessage="1" sqref="H31">
      <formula1>Likert_Labels</formula1>
    </dataValidation>
    <dataValidation type="list" allowBlank="1" showInputMessage="1" showErrorMessage="1" sqref="I31">
      <formula1>Likert_Labels</formula1>
    </dataValidation>
    <dataValidation type="list" allowBlank="1" showInputMessage="1" showErrorMessage="1" sqref="J31">
      <formula1>Likert_Labels</formula1>
    </dataValidation>
    <dataValidation type="list" allowBlank="1" showInputMessage="1" showErrorMessage="1" sqref="K31">
      <formula1>Likert_Labels</formula1>
    </dataValidation>
    <dataValidation type="list" allowBlank="1" showInputMessage="1" showErrorMessage="1" sqref="L31">
      <formula1>Likert_Labels</formula1>
    </dataValidation>
    <dataValidation type="list" allowBlank="1" showInputMessage="1" showErrorMessage="1" sqref="M31">
      <formula1>Likert_Labels</formula1>
    </dataValidation>
    <dataValidation type="list" allowBlank="1" showInputMessage="1" showErrorMessage="1" sqref="N31">
      <formula1>Likert_Labels</formula1>
    </dataValidation>
    <dataValidation type="list" allowBlank="1" showInputMessage="1" showErrorMessage="1" sqref="O31">
      <formula1>Likert_Labels</formula1>
    </dataValidation>
    <dataValidation type="list" allowBlank="1" showInputMessage="1" showErrorMessage="1" sqref="P31">
      <formula1>Likert_Labels</formula1>
    </dataValidation>
    <dataValidation type="list" allowBlank="1" showInputMessage="1" showErrorMessage="1" sqref="Q31">
      <formula1>Likert_Labels</formula1>
    </dataValidation>
    <dataValidation type="list" allowBlank="1" showInputMessage="1" showErrorMessage="1" sqref="R31">
      <formula1>Likert_Labels</formula1>
    </dataValidation>
    <dataValidation type="list" allowBlank="1" showInputMessage="1" showErrorMessage="1" sqref="S31">
      <formula1>Likert_Labels</formula1>
    </dataValidation>
    <dataValidation type="list" allowBlank="1" showInputMessage="1" showErrorMessage="1" sqref="T31">
      <formula1>Likert_Labels</formula1>
    </dataValidation>
    <dataValidation type="list" allowBlank="1" showInputMessage="1" showErrorMessage="1" sqref="B32">
      <formula1>Projects</formula1>
    </dataValidation>
    <dataValidation type="list" allowBlank="1" showInputMessage="1" showErrorMessage="1" sqref="E32">
      <formula1>Likert_Labels</formula1>
    </dataValidation>
    <dataValidation type="list" allowBlank="1" showInputMessage="1" showErrorMessage="1" sqref="F32">
      <formula1>Likert_Labels</formula1>
    </dataValidation>
    <dataValidation type="list" allowBlank="1" showInputMessage="1" showErrorMessage="1" sqref="G32">
      <formula1>Likert_Labels</formula1>
    </dataValidation>
    <dataValidation type="list" allowBlank="1" showInputMessage="1" showErrorMessage="1" sqref="H32">
      <formula1>Likert_Labels</formula1>
    </dataValidation>
    <dataValidation type="list" allowBlank="1" showInputMessage="1" showErrorMessage="1" sqref="I32">
      <formula1>Likert_Labels</formula1>
    </dataValidation>
    <dataValidation type="list" allowBlank="1" showInputMessage="1" showErrorMessage="1" sqref="J32">
      <formula1>Likert_Labels</formula1>
    </dataValidation>
    <dataValidation type="list" allowBlank="1" showInputMessage="1" showErrorMessage="1" sqref="K32">
      <formula1>Likert_Labels</formula1>
    </dataValidation>
    <dataValidation type="list" allowBlank="1" showInputMessage="1" showErrorMessage="1" sqref="L32">
      <formula1>Likert_Labels</formula1>
    </dataValidation>
    <dataValidation type="list" allowBlank="1" showInputMessage="1" showErrorMessage="1" sqref="M32">
      <formula1>Likert_Labels</formula1>
    </dataValidation>
    <dataValidation type="list" allowBlank="1" showInputMessage="1" showErrorMessage="1" sqref="N32">
      <formula1>Likert_Labels</formula1>
    </dataValidation>
    <dataValidation type="list" allowBlank="1" showInputMessage="1" showErrorMessage="1" sqref="O32">
      <formula1>Likert_Labels</formula1>
    </dataValidation>
    <dataValidation type="list" allowBlank="1" showInputMessage="1" showErrorMessage="1" sqref="P32">
      <formula1>Likert_Labels</formula1>
    </dataValidation>
    <dataValidation type="list" allowBlank="1" showInputMessage="1" showErrorMessage="1" sqref="Q32">
      <formula1>Likert_Labels</formula1>
    </dataValidation>
    <dataValidation type="list" allowBlank="1" showInputMessage="1" showErrorMessage="1" sqref="R32">
      <formula1>Likert_Labels</formula1>
    </dataValidation>
    <dataValidation type="list" allowBlank="1" showInputMessage="1" showErrorMessage="1" sqref="S32">
      <formula1>Likert_Labels</formula1>
    </dataValidation>
    <dataValidation type="list" allowBlank="1" showInputMessage="1" showErrorMessage="1" sqref="T32">
      <formula1>Likert_Labels</formula1>
    </dataValidation>
    <dataValidation type="list" allowBlank="1" showInputMessage="1" showErrorMessage="1" sqref="B33">
      <formula1>Projects</formula1>
    </dataValidation>
    <dataValidation type="list" allowBlank="1" showInputMessage="1" showErrorMessage="1" sqref="E33">
      <formula1>Likert_Labels</formula1>
    </dataValidation>
    <dataValidation type="list" allowBlank="1" showInputMessage="1" showErrorMessage="1" sqref="F33">
      <formula1>Likert_Labels</formula1>
    </dataValidation>
    <dataValidation type="list" allowBlank="1" showInputMessage="1" showErrorMessage="1" sqref="G33">
      <formula1>Likert_Labels</formula1>
    </dataValidation>
    <dataValidation type="list" allowBlank="1" showInputMessage="1" showErrorMessage="1" sqref="H33">
      <formula1>Likert_Labels</formula1>
    </dataValidation>
    <dataValidation type="list" allowBlank="1" showInputMessage="1" showErrorMessage="1" sqref="I33">
      <formula1>Likert_Labels</formula1>
    </dataValidation>
    <dataValidation type="list" allowBlank="1" showInputMessage="1" showErrorMessage="1" sqref="J33">
      <formula1>Likert_Labels</formula1>
    </dataValidation>
    <dataValidation type="list" allowBlank="1" showInputMessage="1" showErrorMessage="1" sqref="K33">
      <formula1>Likert_Labels</formula1>
    </dataValidation>
    <dataValidation type="list" allowBlank="1" showInputMessage="1" showErrorMessage="1" sqref="L33">
      <formula1>Likert_Labels</formula1>
    </dataValidation>
    <dataValidation type="list" allowBlank="1" showInputMessage="1" showErrorMessage="1" sqref="M33">
      <formula1>Likert_Labels</formula1>
    </dataValidation>
    <dataValidation type="list" allowBlank="1" showInputMessage="1" showErrorMessage="1" sqref="N33">
      <formula1>Likert_Labels</formula1>
    </dataValidation>
    <dataValidation type="list" allowBlank="1" showInputMessage="1" showErrorMessage="1" sqref="O33">
      <formula1>Likert_Labels</formula1>
    </dataValidation>
    <dataValidation type="list" allowBlank="1" showInputMessage="1" showErrorMessage="1" sqref="P33">
      <formula1>Likert_Labels</formula1>
    </dataValidation>
    <dataValidation type="list" allowBlank="1" showInputMessage="1" showErrorMessage="1" sqref="Q33">
      <formula1>Likert_Labels</formula1>
    </dataValidation>
    <dataValidation type="list" allowBlank="1" showInputMessage="1" showErrorMessage="1" sqref="R33">
      <formula1>Likert_Labels</formula1>
    </dataValidation>
    <dataValidation type="list" allowBlank="1" showInputMessage="1" showErrorMessage="1" sqref="S33">
      <formula1>Likert_Labels</formula1>
    </dataValidation>
    <dataValidation type="list" allowBlank="1" showInputMessage="1" showErrorMessage="1" sqref="T33">
      <formula1>Likert_Labels</formula1>
    </dataValidation>
    <dataValidation type="list" allowBlank="1" showInputMessage="1" showErrorMessage="1" sqref="B34">
      <formula1>Projects</formula1>
    </dataValidation>
    <dataValidation type="list" allowBlank="1" showInputMessage="1" showErrorMessage="1" sqref="E34">
      <formula1>Likert_Labels</formula1>
    </dataValidation>
    <dataValidation type="list" allowBlank="1" showInputMessage="1" showErrorMessage="1" sqref="F34">
      <formula1>Likert_Labels</formula1>
    </dataValidation>
    <dataValidation type="list" allowBlank="1" showInputMessage="1" showErrorMessage="1" sqref="G34">
      <formula1>Likert_Labels</formula1>
    </dataValidation>
    <dataValidation type="list" allowBlank="1" showInputMessage="1" showErrorMessage="1" sqref="H34">
      <formula1>Likert_Labels</formula1>
    </dataValidation>
    <dataValidation type="list" allowBlank="1" showInputMessage="1" showErrorMessage="1" sqref="I34">
      <formula1>Likert_Labels</formula1>
    </dataValidation>
    <dataValidation type="list" allowBlank="1" showInputMessage="1" showErrorMessage="1" sqref="J34">
      <formula1>Likert_Labels</formula1>
    </dataValidation>
    <dataValidation type="list" allowBlank="1" showInputMessage="1" showErrorMessage="1" sqref="K34">
      <formula1>Likert_Labels</formula1>
    </dataValidation>
    <dataValidation type="list" allowBlank="1" showInputMessage="1" showErrorMessage="1" sqref="L34">
      <formula1>Likert_Labels</formula1>
    </dataValidation>
    <dataValidation type="list" allowBlank="1" showInputMessage="1" showErrorMessage="1" sqref="M34">
      <formula1>Likert_Labels</formula1>
    </dataValidation>
    <dataValidation type="list" allowBlank="1" showInputMessage="1" showErrorMessage="1" sqref="N34">
      <formula1>Likert_Labels</formula1>
    </dataValidation>
    <dataValidation type="list" allowBlank="1" showInputMessage="1" showErrorMessage="1" sqref="O34">
      <formula1>Likert_Labels</formula1>
    </dataValidation>
    <dataValidation type="list" allowBlank="1" showInputMessage="1" showErrorMessage="1" sqref="P34">
      <formula1>Likert_Labels</formula1>
    </dataValidation>
    <dataValidation type="list" allowBlank="1" showInputMessage="1" showErrorMessage="1" sqref="Q34">
      <formula1>Likert_Labels</formula1>
    </dataValidation>
    <dataValidation type="list" allowBlank="1" showInputMessage="1" showErrorMessage="1" sqref="R34">
      <formula1>Likert_Labels</formula1>
    </dataValidation>
    <dataValidation type="list" allowBlank="1" showInputMessage="1" showErrorMessage="1" sqref="S34">
      <formula1>Likert_Labels</formula1>
    </dataValidation>
    <dataValidation type="list" allowBlank="1" showInputMessage="1" showErrorMessage="1" sqref="T34">
      <formula1>Likert_Labels</formula1>
    </dataValidation>
    <dataValidation type="list" allowBlank="1" showInputMessage="1" showErrorMessage="1" sqref="B35">
      <formula1>Projects</formula1>
    </dataValidation>
    <dataValidation type="list" allowBlank="1" showInputMessage="1" showErrorMessage="1" sqref="E35">
      <formula1>Likert_Labels</formula1>
    </dataValidation>
    <dataValidation type="list" allowBlank="1" showInputMessage="1" showErrorMessage="1" sqref="F35">
      <formula1>Likert_Labels</formula1>
    </dataValidation>
    <dataValidation type="list" allowBlank="1" showInputMessage="1" showErrorMessage="1" sqref="G35">
      <formula1>Likert_Labels</formula1>
    </dataValidation>
    <dataValidation type="list" allowBlank="1" showInputMessage="1" showErrorMessage="1" sqref="H35">
      <formula1>Likert_Labels</formula1>
    </dataValidation>
    <dataValidation type="list" allowBlank="1" showInputMessage="1" showErrorMessage="1" sqref="I35">
      <formula1>Likert_Labels</formula1>
    </dataValidation>
    <dataValidation type="list" allowBlank="1" showInputMessage="1" showErrorMessage="1" sqref="J35">
      <formula1>Likert_Labels</formula1>
    </dataValidation>
    <dataValidation type="list" allowBlank="1" showInputMessage="1" showErrorMessage="1" sqref="K35">
      <formula1>Likert_Labels</formula1>
    </dataValidation>
    <dataValidation type="list" allowBlank="1" showInputMessage="1" showErrorMessage="1" sqref="L35">
      <formula1>Likert_Labels</formula1>
    </dataValidation>
    <dataValidation type="list" allowBlank="1" showInputMessage="1" showErrorMessage="1" sqref="M35">
      <formula1>Likert_Labels</formula1>
    </dataValidation>
    <dataValidation type="list" allowBlank="1" showInputMessage="1" showErrorMessage="1" sqref="N35">
      <formula1>Likert_Labels</formula1>
    </dataValidation>
    <dataValidation type="list" allowBlank="1" showInputMessage="1" showErrorMessage="1" sqref="O35">
      <formula1>Likert_Labels</formula1>
    </dataValidation>
    <dataValidation type="list" allowBlank="1" showInputMessage="1" showErrorMessage="1" sqref="P35">
      <formula1>Likert_Labels</formula1>
    </dataValidation>
    <dataValidation type="list" allowBlank="1" showInputMessage="1" showErrorMessage="1" sqref="Q35">
      <formula1>Likert_Labels</formula1>
    </dataValidation>
    <dataValidation type="list" allowBlank="1" showInputMessage="1" showErrorMessage="1" sqref="R35">
      <formula1>Likert_Labels</formula1>
    </dataValidation>
    <dataValidation type="list" allowBlank="1" showInputMessage="1" showErrorMessage="1" sqref="S35">
      <formula1>Likert_Labels</formula1>
    </dataValidation>
    <dataValidation type="list" allowBlank="1" showInputMessage="1" showErrorMessage="1" sqref="T35">
      <formula1>Likert_Labels</formula1>
    </dataValidation>
    <dataValidation type="list" allowBlank="1" showInputMessage="1" showErrorMessage="1" sqref="B36">
      <formula1>Projects</formula1>
    </dataValidation>
    <dataValidation type="list" allowBlank="1" showInputMessage="1" showErrorMessage="1" sqref="E36">
      <formula1>Likert_Labels</formula1>
    </dataValidation>
    <dataValidation type="list" allowBlank="1" showInputMessage="1" showErrorMessage="1" sqref="F36">
      <formula1>Likert_Labels</formula1>
    </dataValidation>
    <dataValidation type="list" allowBlank="1" showInputMessage="1" showErrorMessage="1" sqref="G36">
      <formula1>Likert_Labels</formula1>
    </dataValidation>
    <dataValidation type="list" allowBlank="1" showInputMessage="1" showErrorMessage="1" sqref="H36">
      <formula1>Likert_Labels</formula1>
    </dataValidation>
    <dataValidation type="list" allowBlank="1" showInputMessage="1" showErrorMessage="1" sqref="I36">
      <formula1>Likert_Labels</formula1>
    </dataValidation>
    <dataValidation type="list" allowBlank="1" showInputMessage="1" showErrorMessage="1" sqref="J36">
      <formula1>Likert_Labels</formula1>
    </dataValidation>
    <dataValidation type="list" allowBlank="1" showInputMessage="1" showErrorMessage="1" sqref="K36">
      <formula1>Likert_Labels</formula1>
    </dataValidation>
    <dataValidation type="list" allowBlank="1" showInputMessage="1" showErrorMessage="1" sqref="L36">
      <formula1>Likert_Labels</formula1>
    </dataValidation>
    <dataValidation type="list" allowBlank="1" showInputMessage="1" showErrorMessage="1" sqref="M36">
      <formula1>Likert_Labels</formula1>
    </dataValidation>
    <dataValidation type="list" allowBlank="1" showInputMessage="1" showErrorMessage="1" sqref="N36">
      <formula1>Likert_Labels</formula1>
    </dataValidation>
    <dataValidation type="list" allowBlank="1" showInputMessage="1" showErrorMessage="1" sqref="O36">
      <formula1>Likert_Labels</formula1>
    </dataValidation>
    <dataValidation type="list" allowBlank="1" showInputMessage="1" showErrorMessage="1" sqref="P36">
      <formula1>Likert_Labels</formula1>
    </dataValidation>
    <dataValidation type="list" allowBlank="1" showInputMessage="1" showErrorMessage="1" sqref="Q36">
      <formula1>Likert_Labels</formula1>
    </dataValidation>
    <dataValidation type="list" allowBlank="1" showInputMessage="1" showErrorMessage="1" sqref="R36">
      <formula1>Likert_Labels</formula1>
    </dataValidation>
    <dataValidation type="list" allowBlank="1" showInputMessage="1" showErrorMessage="1" sqref="S36">
      <formula1>Likert_Labels</formula1>
    </dataValidation>
    <dataValidation type="list" allowBlank="1" showInputMessage="1" showErrorMessage="1" sqref="T36">
      <formula1>Likert_Labels</formula1>
    </dataValidation>
    <dataValidation type="list" allowBlank="1" showInputMessage="1" showErrorMessage="1" sqref="B37">
      <formula1>Projects</formula1>
    </dataValidation>
    <dataValidation type="list" allowBlank="1" showInputMessage="1" showErrorMessage="1" sqref="E37">
      <formula1>Likert_Labels</formula1>
    </dataValidation>
    <dataValidation type="list" allowBlank="1" showInputMessage="1" showErrorMessage="1" sqref="F37">
      <formula1>Likert_Labels</formula1>
    </dataValidation>
    <dataValidation type="list" allowBlank="1" showInputMessage="1" showErrorMessage="1" sqref="G37">
      <formula1>Likert_Labels</formula1>
    </dataValidation>
    <dataValidation type="list" allowBlank="1" showInputMessage="1" showErrorMessage="1" sqref="H37">
      <formula1>Likert_Labels</formula1>
    </dataValidation>
    <dataValidation type="list" allowBlank="1" showInputMessage="1" showErrorMessage="1" sqref="I37">
      <formula1>Likert_Labels</formula1>
    </dataValidation>
    <dataValidation type="list" allowBlank="1" showInputMessage="1" showErrorMessage="1" sqref="J37">
      <formula1>Likert_Labels</formula1>
    </dataValidation>
    <dataValidation type="list" allowBlank="1" showInputMessage="1" showErrorMessage="1" sqref="K37">
      <formula1>Likert_Labels</formula1>
    </dataValidation>
    <dataValidation type="list" allowBlank="1" showInputMessage="1" showErrorMessage="1" sqref="L37">
      <formula1>Likert_Labels</formula1>
    </dataValidation>
    <dataValidation type="list" allowBlank="1" showInputMessage="1" showErrorMessage="1" sqref="M37">
      <formula1>Likert_Labels</formula1>
    </dataValidation>
    <dataValidation type="list" allowBlank="1" showInputMessage="1" showErrorMessage="1" sqref="N37">
      <formula1>Likert_Labels</formula1>
    </dataValidation>
    <dataValidation type="list" allowBlank="1" showInputMessage="1" showErrorMessage="1" sqref="O37">
      <formula1>Likert_Labels</formula1>
    </dataValidation>
    <dataValidation type="list" allowBlank="1" showInputMessage="1" showErrorMessage="1" sqref="P37">
      <formula1>Likert_Labels</formula1>
    </dataValidation>
    <dataValidation type="list" allowBlank="1" showInputMessage="1" showErrorMessage="1" sqref="Q37">
      <formula1>Likert_Labels</formula1>
    </dataValidation>
    <dataValidation type="list" allowBlank="1" showInputMessage="1" showErrorMessage="1" sqref="R37">
      <formula1>Likert_Labels</formula1>
    </dataValidation>
    <dataValidation type="list" allowBlank="1" showInputMessage="1" showErrorMessage="1" sqref="S37">
      <formula1>Likert_Labels</formula1>
    </dataValidation>
    <dataValidation type="list" allowBlank="1" showInputMessage="1" showErrorMessage="1" sqref="T37">
      <formula1>Likert_Labels</formula1>
    </dataValidation>
    <dataValidation type="list" allowBlank="1" showInputMessage="1" showErrorMessage="1" sqref="B38">
      <formula1>Projects</formula1>
    </dataValidation>
    <dataValidation type="list" allowBlank="1" showInputMessage="1" showErrorMessage="1" sqref="E38">
      <formula1>Likert_Labels</formula1>
    </dataValidation>
    <dataValidation type="list" allowBlank="1" showInputMessage="1" showErrorMessage="1" sqref="F38">
      <formula1>Likert_Labels</formula1>
    </dataValidation>
    <dataValidation type="list" allowBlank="1" showInputMessage="1" showErrorMessage="1" sqref="G38">
      <formula1>Likert_Labels</formula1>
    </dataValidation>
    <dataValidation type="list" allowBlank="1" showInputMessage="1" showErrorMessage="1" sqref="H38">
      <formula1>Likert_Labels</formula1>
    </dataValidation>
    <dataValidation type="list" allowBlank="1" showInputMessage="1" showErrorMessage="1" sqref="I38">
      <formula1>Likert_Labels</formula1>
    </dataValidation>
    <dataValidation type="list" allowBlank="1" showInputMessage="1" showErrorMessage="1" sqref="J38">
      <formula1>Likert_Labels</formula1>
    </dataValidation>
    <dataValidation type="list" allowBlank="1" showInputMessage="1" showErrorMessage="1" sqref="K38">
      <formula1>Likert_Labels</formula1>
    </dataValidation>
    <dataValidation type="list" allowBlank="1" showInputMessage="1" showErrorMessage="1" sqref="L38">
      <formula1>Likert_Labels</formula1>
    </dataValidation>
    <dataValidation type="list" allowBlank="1" showInputMessage="1" showErrorMessage="1" sqref="M38">
      <formula1>Likert_Labels</formula1>
    </dataValidation>
    <dataValidation type="list" allowBlank="1" showInputMessage="1" showErrorMessage="1" sqref="N38">
      <formula1>Likert_Labels</formula1>
    </dataValidation>
    <dataValidation type="list" allowBlank="1" showInputMessage="1" showErrorMessage="1" sqref="O38">
      <formula1>Likert_Labels</formula1>
    </dataValidation>
    <dataValidation type="list" allowBlank="1" showInputMessage="1" showErrorMessage="1" sqref="P38">
      <formula1>Likert_Labels</formula1>
    </dataValidation>
    <dataValidation type="list" allowBlank="1" showInputMessage="1" showErrorMessage="1" sqref="Q38">
      <formula1>Likert_Labels</formula1>
    </dataValidation>
    <dataValidation type="list" allowBlank="1" showInputMessage="1" showErrorMessage="1" sqref="R38">
      <formula1>Likert_Labels</formula1>
    </dataValidation>
    <dataValidation type="list" allowBlank="1" showInputMessage="1" showErrorMessage="1" sqref="S38">
      <formula1>Likert_Labels</formula1>
    </dataValidation>
    <dataValidation type="list" allowBlank="1" showInputMessage="1" showErrorMessage="1" sqref="T38">
      <formula1>Likert_Labels</formula1>
    </dataValidation>
    <dataValidation type="list" allowBlank="1" showInputMessage="1" showErrorMessage="1" sqref="B39">
      <formula1>Projects</formula1>
    </dataValidation>
    <dataValidation type="list" allowBlank="1" showInputMessage="1" showErrorMessage="1" sqref="E39">
      <formula1>Likert_Labels</formula1>
    </dataValidation>
    <dataValidation type="list" allowBlank="1" showInputMessage="1" showErrorMessage="1" sqref="F39">
      <formula1>Likert_Labels</formula1>
    </dataValidation>
    <dataValidation type="list" allowBlank="1" showInputMessage="1" showErrorMessage="1" sqref="G39">
      <formula1>Likert_Labels</formula1>
    </dataValidation>
    <dataValidation type="list" allowBlank="1" showInputMessage="1" showErrorMessage="1" sqref="H39">
      <formula1>Likert_Labels</formula1>
    </dataValidation>
    <dataValidation type="list" allowBlank="1" showInputMessage="1" showErrorMessage="1" sqref="I39">
      <formula1>Likert_Labels</formula1>
    </dataValidation>
    <dataValidation type="list" allowBlank="1" showInputMessage="1" showErrorMessage="1" sqref="J39">
      <formula1>Likert_Labels</formula1>
    </dataValidation>
    <dataValidation type="list" allowBlank="1" showInputMessage="1" showErrorMessage="1" sqref="K39">
      <formula1>Likert_Labels</formula1>
    </dataValidation>
    <dataValidation type="list" allowBlank="1" showInputMessage="1" showErrorMessage="1" sqref="L39">
      <formula1>Likert_Labels</formula1>
    </dataValidation>
    <dataValidation type="list" allowBlank="1" showInputMessage="1" showErrorMessage="1" sqref="M39">
      <formula1>Likert_Labels</formula1>
    </dataValidation>
    <dataValidation type="list" allowBlank="1" showInputMessage="1" showErrorMessage="1" sqref="N39">
      <formula1>Likert_Labels</formula1>
    </dataValidation>
    <dataValidation type="list" allowBlank="1" showInputMessage="1" showErrorMessage="1" sqref="O39">
      <formula1>Likert_Labels</formula1>
    </dataValidation>
    <dataValidation type="list" allowBlank="1" showInputMessage="1" showErrorMessage="1" sqref="P39">
      <formula1>Likert_Labels</formula1>
    </dataValidation>
    <dataValidation type="list" allowBlank="1" showInputMessage="1" showErrorMessage="1" sqref="Q39">
      <formula1>Likert_Labels</formula1>
    </dataValidation>
    <dataValidation type="list" allowBlank="1" showInputMessage="1" showErrorMessage="1" sqref="R39">
      <formula1>Likert_Labels</formula1>
    </dataValidation>
    <dataValidation type="list" allowBlank="1" showInputMessage="1" showErrorMessage="1" sqref="S39">
      <formula1>Likert_Labels</formula1>
    </dataValidation>
    <dataValidation type="list" allowBlank="1" showInputMessage="1" showErrorMessage="1" sqref="T39">
      <formula1>Likert_Labels</formula1>
    </dataValidation>
    <dataValidation type="list" allowBlank="1" showInputMessage="1" showErrorMessage="1" sqref="B40">
      <formula1>Projects</formula1>
    </dataValidation>
    <dataValidation type="list" allowBlank="1" showInputMessage="1" showErrorMessage="1" sqref="E40">
      <formula1>Likert_Labels</formula1>
    </dataValidation>
    <dataValidation type="list" allowBlank="1" showInputMessage="1" showErrorMessage="1" sqref="F40">
      <formula1>Likert_Labels</formula1>
    </dataValidation>
    <dataValidation type="list" allowBlank="1" showInputMessage="1" showErrorMessage="1" sqref="G40">
      <formula1>Likert_Labels</formula1>
    </dataValidation>
    <dataValidation type="list" allowBlank="1" showInputMessage="1" showErrorMessage="1" sqref="H40">
      <formula1>Likert_Labels</formula1>
    </dataValidation>
    <dataValidation type="list" allowBlank="1" showInputMessage="1" showErrorMessage="1" sqref="I40">
      <formula1>Likert_Labels</formula1>
    </dataValidation>
    <dataValidation type="list" allowBlank="1" showInputMessage="1" showErrorMessage="1" sqref="J40">
      <formula1>Likert_Labels</formula1>
    </dataValidation>
    <dataValidation type="list" allowBlank="1" showInputMessage="1" showErrorMessage="1" sqref="K40">
      <formula1>Likert_Labels</formula1>
    </dataValidation>
    <dataValidation type="list" allowBlank="1" showInputMessage="1" showErrorMessage="1" sqref="L40">
      <formula1>Likert_Labels</formula1>
    </dataValidation>
    <dataValidation type="list" allowBlank="1" showInputMessage="1" showErrorMessage="1" sqref="M40">
      <formula1>Likert_Labels</formula1>
    </dataValidation>
    <dataValidation type="list" allowBlank="1" showInputMessage="1" showErrorMessage="1" sqref="N40">
      <formula1>Likert_Labels</formula1>
    </dataValidation>
    <dataValidation type="list" allowBlank="1" showInputMessage="1" showErrorMessage="1" sqref="O40">
      <formula1>Likert_Labels</formula1>
    </dataValidation>
    <dataValidation type="list" allowBlank="1" showInputMessage="1" showErrorMessage="1" sqref="P40">
      <formula1>Likert_Labels</formula1>
    </dataValidation>
    <dataValidation type="list" allowBlank="1" showInputMessage="1" showErrorMessage="1" sqref="Q40">
      <formula1>Likert_Labels</formula1>
    </dataValidation>
    <dataValidation type="list" allowBlank="1" showInputMessage="1" showErrorMessage="1" sqref="R40">
      <formula1>Likert_Labels</formula1>
    </dataValidation>
    <dataValidation type="list" allowBlank="1" showInputMessage="1" showErrorMessage="1" sqref="S40">
      <formula1>Likert_Labels</formula1>
    </dataValidation>
    <dataValidation type="list" allowBlank="1" showInputMessage="1" showErrorMessage="1" sqref="T40">
      <formula1>Likert_Labels</formula1>
    </dataValidation>
    <dataValidation type="list" allowBlank="1" showInputMessage="1" showErrorMessage="1" sqref="B41">
      <formula1>Projects</formula1>
    </dataValidation>
    <dataValidation type="list" allowBlank="1" showInputMessage="1" showErrorMessage="1" sqref="E41">
      <formula1>Likert_Labels</formula1>
    </dataValidation>
    <dataValidation type="list" allowBlank="1" showInputMessage="1" showErrorMessage="1" sqref="F41">
      <formula1>Likert_Labels</formula1>
    </dataValidation>
    <dataValidation type="list" allowBlank="1" showInputMessage="1" showErrorMessage="1" sqref="G41">
      <formula1>Likert_Labels</formula1>
    </dataValidation>
    <dataValidation type="list" allowBlank="1" showInputMessage="1" showErrorMessage="1" sqref="H41">
      <formula1>Likert_Labels</formula1>
    </dataValidation>
    <dataValidation type="list" allowBlank="1" showInputMessage="1" showErrorMessage="1" sqref="I41">
      <formula1>Likert_Labels</formula1>
    </dataValidation>
    <dataValidation type="list" allowBlank="1" showInputMessage="1" showErrorMessage="1" sqref="J41">
      <formula1>Likert_Labels</formula1>
    </dataValidation>
    <dataValidation type="list" allowBlank="1" showInputMessage="1" showErrorMessage="1" sqref="K41">
      <formula1>Likert_Labels</formula1>
    </dataValidation>
    <dataValidation type="list" allowBlank="1" showInputMessage="1" showErrorMessage="1" sqref="L41">
      <formula1>Likert_Labels</formula1>
    </dataValidation>
    <dataValidation type="list" allowBlank="1" showInputMessage="1" showErrorMessage="1" sqref="M41">
      <formula1>Likert_Labels</formula1>
    </dataValidation>
    <dataValidation type="list" allowBlank="1" showInputMessage="1" showErrorMessage="1" sqref="N41">
      <formula1>Likert_Labels</formula1>
    </dataValidation>
    <dataValidation type="list" allowBlank="1" showInputMessage="1" showErrorMessage="1" sqref="O41">
      <formula1>Likert_Labels</formula1>
    </dataValidation>
    <dataValidation type="list" allowBlank="1" showInputMessage="1" showErrorMessage="1" sqref="P41">
      <formula1>Likert_Labels</formula1>
    </dataValidation>
    <dataValidation type="list" allowBlank="1" showInputMessage="1" showErrorMessage="1" sqref="Q41">
      <formula1>Likert_Labels</formula1>
    </dataValidation>
    <dataValidation type="list" allowBlank="1" showInputMessage="1" showErrorMessage="1" sqref="R41">
      <formula1>Likert_Labels</formula1>
    </dataValidation>
    <dataValidation type="list" allowBlank="1" showInputMessage="1" showErrorMessage="1" sqref="S41">
      <formula1>Likert_Labels</formula1>
    </dataValidation>
    <dataValidation type="list" allowBlank="1" showInputMessage="1" showErrorMessage="1" sqref="T41">
      <formula1>Likert_Labels</formula1>
    </dataValidation>
    <dataValidation type="list" allowBlank="1" showInputMessage="1" showErrorMessage="1" sqref="B42">
      <formula1>Projects</formula1>
    </dataValidation>
    <dataValidation type="list" allowBlank="1" showInputMessage="1" showErrorMessage="1" sqref="E42">
      <formula1>Likert_Labels</formula1>
    </dataValidation>
    <dataValidation type="list" allowBlank="1" showInputMessage="1" showErrorMessage="1" sqref="F42">
      <formula1>Likert_Labels</formula1>
    </dataValidation>
    <dataValidation type="list" allowBlank="1" showInputMessage="1" showErrorMessage="1" sqref="G42">
      <formula1>Likert_Labels</formula1>
    </dataValidation>
    <dataValidation type="list" allowBlank="1" showInputMessage="1" showErrorMessage="1" sqref="H42">
      <formula1>Likert_Labels</formula1>
    </dataValidation>
    <dataValidation type="list" allowBlank="1" showInputMessage="1" showErrorMessage="1" sqref="I42">
      <formula1>Likert_Labels</formula1>
    </dataValidation>
    <dataValidation type="list" allowBlank="1" showInputMessage="1" showErrorMessage="1" sqref="J42">
      <formula1>Likert_Labels</formula1>
    </dataValidation>
    <dataValidation type="list" allowBlank="1" showInputMessage="1" showErrorMessage="1" sqref="K42">
      <formula1>Likert_Labels</formula1>
    </dataValidation>
    <dataValidation type="list" allowBlank="1" showInputMessage="1" showErrorMessage="1" sqref="L42">
      <formula1>Likert_Labels</formula1>
    </dataValidation>
    <dataValidation type="list" allowBlank="1" showInputMessage="1" showErrorMessage="1" sqref="M42">
      <formula1>Likert_Labels</formula1>
    </dataValidation>
    <dataValidation type="list" allowBlank="1" showInputMessage="1" showErrorMessage="1" sqref="N42">
      <formula1>Likert_Labels</formula1>
    </dataValidation>
    <dataValidation type="list" allowBlank="1" showInputMessage="1" showErrorMessage="1" sqref="O42">
      <formula1>Likert_Labels</formula1>
    </dataValidation>
    <dataValidation type="list" allowBlank="1" showInputMessage="1" showErrorMessage="1" sqref="P42">
      <formula1>Likert_Labels</formula1>
    </dataValidation>
    <dataValidation type="list" allowBlank="1" showInputMessage="1" showErrorMessage="1" sqref="Q42">
      <formula1>Likert_Labels</formula1>
    </dataValidation>
    <dataValidation type="list" allowBlank="1" showInputMessage="1" showErrorMessage="1" sqref="R42">
      <formula1>Likert_Labels</formula1>
    </dataValidation>
    <dataValidation type="list" allowBlank="1" showInputMessage="1" showErrorMessage="1" sqref="S42">
      <formula1>Likert_Labels</formula1>
    </dataValidation>
    <dataValidation type="list" allowBlank="1" showInputMessage="1" showErrorMessage="1" sqref="T42">
      <formula1>Likert_Labels</formula1>
    </dataValidation>
    <dataValidation type="list" allowBlank="1" showInputMessage="1" showErrorMessage="1" sqref="B43">
      <formula1>Projects</formula1>
    </dataValidation>
    <dataValidation type="list" allowBlank="1" showInputMessage="1" showErrorMessage="1" sqref="E43">
      <formula1>Likert_Labels</formula1>
    </dataValidation>
    <dataValidation type="list" allowBlank="1" showInputMessage="1" showErrorMessage="1" sqref="F43">
      <formula1>Likert_Labels</formula1>
    </dataValidation>
    <dataValidation type="list" allowBlank="1" showInputMessage="1" showErrorMessage="1" sqref="G43">
      <formula1>Likert_Labels</formula1>
    </dataValidation>
    <dataValidation type="list" allowBlank="1" showInputMessage="1" showErrorMessage="1" sqref="H43">
      <formula1>Likert_Labels</formula1>
    </dataValidation>
    <dataValidation type="list" allowBlank="1" showInputMessage="1" showErrorMessage="1" sqref="I43">
      <formula1>Likert_Labels</formula1>
    </dataValidation>
    <dataValidation type="list" allowBlank="1" showInputMessage="1" showErrorMessage="1" sqref="J43">
      <formula1>Likert_Labels</formula1>
    </dataValidation>
    <dataValidation type="list" allowBlank="1" showInputMessage="1" showErrorMessage="1" sqref="K43">
      <formula1>Likert_Labels</formula1>
    </dataValidation>
    <dataValidation type="list" allowBlank="1" showInputMessage="1" showErrorMessage="1" sqref="L43">
      <formula1>Likert_Labels</formula1>
    </dataValidation>
    <dataValidation type="list" allowBlank="1" showInputMessage="1" showErrorMessage="1" sqref="M43">
      <formula1>Likert_Labels</formula1>
    </dataValidation>
    <dataValidation type="list" allowBlank="1" showInputMessage="1" showErrorMessage="1" sqref="N43">
      <formula1>Likert_Labels</formula1>
    </dataValidation>
    <dataValidation type="list" allowBlank="1" showInputMessage="1" showErrorMessage="1" sqref="O43">
      <formula1>Likert_Labels</formula1>
    </dataValidation>
    <dataValidation type="list" allowBlank="1" showInputMessage="1" showErrorMessage="1" sqref="P43">
      <formula1>Likert_Labels</formula1>
    </dataValidation>
    <dataValidation type="list" allowBlank="1" showInputMessage="1" showErrorMessage="1" sqref="Q43">
      <formula1>Likert_Labels</formula1>
    </dataValidation>
    <dataValidation type="list" allowBlank="1" showInputMessage="1" showErrorMessage="1" sqref="R43">
      <formula1>Likert_Labels</formula1>
    </dataValidation>
    <dataValidation type="list" allowBlank="1" showInputMessage="1" showErrorMessage="1" sqref="S43">
      <formula1>Likert_Labels</formula1>
    </dataValidation>
    <dataValidation type="list" allowBlank="1" showInputMessage="1" showErrorMessage="1" sqref="T43">
      <formula1>Likert_Labels</formula1>
    </dataValidation>
    <dataValidation type="list" allowBlank="1" showInputMessage="1" showErrorMessage="1" sqref="B44">
      <formula1>Projects</formula1>
    </dataValidation>
    <dataValidation type="list" allowBlank="1" showInputMessage="1" showErrorMessage="1" sqref="E44">
      <formula1>Likert_Labels</formula1>
    </dataValidation>
    <dataValidation type="list" allowBlank="1" showInputMessage="1" showErrorMessage="1" sqref="F44">
      <formula1>Likert_Labels</formula1>
    </dataValidation>
    <dataValidation type="list" allowBlank="1" showInputMessage="1" showErrorMessage="1" sqref="G44">
      <formula1>Likert_Labels</formula1>
    </dataValidation>
    <dataValidation type="list" allowBlank="1" showInputMessage="1" showErrorMessage="1" sqref="H44">
      <formula1>Likert_Labels</formula1>
    </dataValidation>
    <dataValidation type="list" allowBlank="1" showInputMessage="1" showErrorMessage="1" sqref="I44">
      <formula1>Likert_Labels</formula1>
    </dataValidation>
    <dataValidation type="list" allowBlank="1" showInputMessage="1" showErrorMessage="1" sqref="J44">
      <formula1>Likert_Labels</formula1>
    </dataValidation>
    <dataValidation type="list" allowBlank="1" showInputMessage="1" showErrorMessage="1" sqref="K44">
      <formula1>Likert_Labels</formula1>
    </dataValidation>
    <dataValidation type="list" allowBlank="1" showInputMessage="1" showErrorMessage="1" sqref="L44">
      <formula1>Likert_Labels</formula1>
    </dataValidation>
    <dataValidation type="list" allowBlank="1" showInputMessage="1" showErrorMessage="1" sqref="M44">
      <formula1>Likert_Labels</formula1>
    </dataValidation>
    <dataValidation type="list" allowBlank="1" showInputMessage="1" showErrorMessage="1" sqref="N44">
      <formula1>Likert_Labels</formula1>
    </dataValidation>
    <dataValidation type="list" allowBlank="1" showInputMessage="1" showErrorMessage="1" sqref="O44">
      <formula1>Likert_Labels</formula1>
    </dataValidation>
    <dataValidation type="list" allowBlank="1" showInputMessage="1" showErrorMessage="1" sqref="P44">
      <formula1>Likert_Labels</formula1>
    </dataValidation>
    <dataValidation type="list" allowBlank="1" showInputMessage="1" showErrorMessage="1" sqref="Q44">
      <formula1>Likert_Labels</formula1>
    </dataValidation>
    <dataValidation type="list" allowBlank="1" showInputMessage="1" showErrorMessage="1" sqref="R44">
      <formula1>Likert_Labels</formula1>
    </dataValidation>
    <dataValidation type="list" allowBlank="1" showInputMessage="1" showErrorMessage="1" sqref="S44">
      <formula1>Likert_Labels</formula1>
    </dataValidation>
    <dataValidation type="list" allowBlank="1" showInputMessage="1" showErrorMessage="1" sqref="T44">
      <formula1>Likert_Labels</formula1>
    </dataValidation>
    <dataValidation type="list" allowBlank="1" showInputMessage="1" showErrorMessage="1" sqref="B45">
      <formula1>Projects</formula1>
    </dataValidation>
    <dataValidation type="list" allowBlank="1" showInputMessage="1" showErrorMessage="1" sqref="E45">
      <formula1>Likert_Labels</formula1>
    </dataValidation>
    <dataValidation type="list" allowBlank="1" showInputMessage="1" showErrorMessage="1" sqref="F45">
      <formula1>Likert_Labels</formula1>
    </dataValidation>
    <dataValidation type="list" allowBlank="1" showInputMessage="1" showErrorMessage="1" sqref="G45">
      <formula1>Likert_Labels</formula1>
    </dataValidation>
    <dataValidation type="list" allowBlank="1" showInputMessage="1" showErrorMessage="1" sqref="H45">
      <formula1>Likert_Labels</formula1>
    </dataValidation>
    <dataValidation type="list" allowBlank="1" showInputMessage="1" showErrorMessage="1" sqref="I45">
      <formula1>Likert_Labels</formula1>
    </dataValidation>
    <dataValidation type="list" allowBlank="1" showInputMessage="1" showErrorMessage="1" sqref="J45">
      <formula1>Likert_Labels</formula1>
    </dataValidation>
    <dataValidation type="list" allowBlank="1" showInputMessage="1" showErrorMessage="1" sqref="K45">
      <formula1>Likert_Labels</formula1>
    </dataValidation>
    <dataValidation type="list" allowBlank="1" showInputMessage="1" showErrorMessage="1" sqref="L45">
      <formula1>Likert_Labels</formula1>
    </dataValidation>
    <dataValidation type="list" allowBlank="1" showInputMessage="1" showErrorMessage="1" sqref="M45">
      <formula1>Likert_Labels</formula1>
    </dataValidation>
    <dataValidation type="list" allowBlank="1" showInputMessage="1" showErrorMessage="1" sqref="N45">
      <formula1>Likert_Labels</formula1>
    </dataValidation>
    <dataValidation type="list" allowBlank="1" showInputMessage="1" showErrorMessage="1" sqref="O45">
      <formula1>Likert_Labels</formula1>
    </dataValidation>
    <dataValidation type="list" allowBlank="1" showInputMessage="1" showErrorMessage="1" sqref="P45">
      <formula1>Likert_Labels</formula1>
    </dataValidation>
    <dataValidation type="list" allowBlank="1" showInputMessage="1" showErrorMessage="1" sqref="Q45">
      <formula1>Likert_Labels</formula1>
    </dataValidation>
    <dataValidation type="list" allowBlank="1" showInputMessage="1" showErrorMessage="1" sqref="R45">
      <formula1>Likert_Labels</formula1>
    </dataValidation>
    <dataValidation type="list" allowBlank="1" showInputMessage="1" showErrorMessage="1" sqref="S45">
      <formula1>Likert_Labels</formula1>
    </dataValidation>
    <dataValidation type="list" allowBlank="1" showInputMessage="1" showErrorMessage="1" sqref="T45">
      <formula1>Likert_Labels</formula1>
    </dataValidation>
    <dataValidation type="list" allowBlank="1" showInputMessage="1" showErrorMessage="1" sqref="B46">
      <formula1>Projects</formula1>
    </dataValidation>
    <dataValidation type="list" allowBlank="1" showInputMessage="1" showErrorMessage="1" sqref="E46">
      <formula1>Likert_Labels</formula1>
    </dataValidation>
    <dataValidation type="list" allowBlank="1" showInputMessage="1" showErrorMessage="1" sqref="F46">
      <formula1>Likert_Labels</formula1>
    </dataValidation>
    <dataValidation type="list" allowBlank="1" showInputMessage="1" showErrorMessage="1" sqref="G46">
      <formula1>Likert_Labels</formula1>
    </dataValidation>
    <dataValidation type="list" allowBlank="1" showInputMessage="1" showErrorMessage="1" sqref="H46">
      <formula1>Likert_Labels</formula1>
    </dataValidation>
    <dataValidation type="list" allowBlank="1" showInputMessage="1" showErrorMessage="1" sqref="I46">
      <formula1>Likert_Labels</formula1>
    </dataValidation>
    <dataValidation type="list" allowBlank="1" showInputMessage="1" showErrorMessage="1" sqref="J46">
      <formula1>Likert_Labels</formula1>
    </dataValidation>
    <dataValidation type="list" allowBlank="1" showInputMessage="1" showErrorMessage="1" sqref="K46">
      <formula1>Likert_Labels</formula1>
    </dataValidation>
    <dataValidation type="list" allowBlank="1" showInputMessage="1" showErrorMessage="1" sqref="L46">
      <formula1>Likert_Labels</formula1>
    </dataValidation>
    <dataValidation type="list" allowBlank="1" showInputMessage="1" showErrorMessage="1" sqref="M46">
      <formula1>Likert_Labels</formula1>
    </dataValidation>
    <dataValidation type="list" allowBlank="1" showInputMessage="1" showErrorMessage="1" sqref="N46">
      <formula1>Likert_Labels</formula1>
    </dataValidation>
    <dataValidation type="list" allowBlank="1" showInputMessage="1" showErrorMessage="1" sqref="O46">
      <formula1>Likert_Labels</formula1>
    </dataValidation>
    <dataValidation type="list" allowBlank="1" showInputMessage="1" showErrorMessage="1" sqref="P46">
      <formula1>Likert_Labels</formula1>
    </dataValidation>
    <dataValidation type="list" allowBlank="1" showInputMessage="1" showErrorMessage="1" sqref="Q46">
      <formula1>Likert_Labels</formula1>
    </dataValidation>
    <dataValidation type="list" allowBlank="1" showInputMessage="1" showErrorMessage="1" sqref="R46">
      <formula1>Likert_Labels</formula1>
    </dataValidation>
    <dataValidation type="list" allowBlank="1" showInputMessage="1" showErrorMessage="1" sqref="S46">
      <formula1>Likert_Labels</formula1>
    </dataValidation>
    <dataValidation type="list" allowBlank="1" showInputMessage="1" showErrorMessage="1" sqref="T46">
      <formula1>Likert_Labels</formula1>
    </dataValidation>
    <dataValidation type="list" allowBlank="1" showInputMessage="1" showErrorMessage="1" sqref="B47">
      <formula1>Projects</formula1>
    </dataValidation>
    <dataValidation type="list" allowBlank="1" showInputMessage="1" showErrorMessage="1" sqref="E47">
      <formula1>Likert_Labels</formula1>
    </dataValidation>
    <dataValidation type="list" allowBlank="1" showInputMessage="1" showErrorMessage="1" sqref="F47">
      <formula1>Likert_Labels</formula1>
    </dataValidation>
    <dataValidation type="list" allowBlank="1" showInputMessage="1" showErrorMessage="1" sqref="G47">
      <formula1>Likert_Labels</formula1>
    </dataValidation>
    <dataValidation type="list" allowBlank="1" showInputMessage="1" showErrorMessage="1" sqref="H47">
      <formula1>Likert_Labels</formula1>
    </dataValidation>
    <dataValidation type="list" allowBlank="1" showInputMessage="1" showErrorMessage="1" sqref="I47">
      <formula1>Likert_Labels</formula1>
    </dataValidation>
    <dataValidation type="list" allowBlank="1" showInputMessage="1" showErrorMessage="1" sqref="J47">
      <formula1>Likert_Labels</formula1>
    </dataValidation>
    <dataValidation type="list" allowBlank="1" showInputMessage="1" showErrorMessage="1" sqref="K47">
      <formula1>Likert_Labels</formula1>
    </dataValidation>
    <dataValidation type="list" allowBlank="1" showInputMessage="1" showErrorMessage="1" sqref="L47">
      <formula1>Likert_Labels</formula1>
    </dataValidation>
    <dataValidation type="list" allowBlank="1" showInputMessage="1" showErrorMessage="1" sqref="M47">
      <formula1>Likert_Labels</formula1>
    </dataValidation>
    <dataValidation type="list" allowBlank="1" showInputMessage="1" showErrorMessage="1" sqref="N47">
      <formula1>Likert_Labels</formula1>
    </dataValidation>
    <dataValidation type="list" allowBlank="1" showInputMessage="1" showErrorMessage="1" sqref="O47">
      <formula1>Likert_Labels</formula1>
    </dataValidation>
    <dataValidation type="list" allowBlank="1" showInputMessage="1" showErrorMessage="1" sqref="P47">
      <formula1>Likert_Labels</formula1>
    </dataValidation>
    <dataValidation type="list" allowBlank="1" showInputMessage="1" showErrorMessage="1" sqref="Q47">
      <formula1>Likert_Labels</formula1>
    </dataValidation>
    <dataValidation type="list" allowBlank="1" showInputMessage="1" showErrorMessage="1" sqref="R47">
      <formula1>Likert_Labels</formula1>
    </dataValidation>
    <dataValidation type="list" allowBlank="1" showInputMessage="1" showErrorMessage="1" sqref="S47">
      <formula1>Likert_Labels</formula1>
    </dataValidation>
    <dataValidation type="list" allowBlank="1" showInputMessage="1" showErrorMessage="1" sqref="T47">
      <formula1>Likert_Labels</formula1>
    </dataValidation>
    <dataValidation type="list" allowBlank="1" showInputMessage="1" showErrorMessage="1" sqref="B48">
      <formula1>Projects</formula1>
    </dataValidation>
    <dataValidation type="list" allowBlank="1" showInputMessage="1" showErrorMessage="1" sqref="E48">
      <formula1>Likert_Labels</formula1>
    </dataValidation>
    <dataValidation type="list" allowBlank="1" showInputMessage="1" showErrorMessage="1" sqref="F48">
      <formula1>Likert_Labels</formula1>
    </dataValidation>
    <dataValidation type="list" allowBlank="1" showInputMessage="1" showErrorMessage="1" sqref="G48">
      <formula1>Likert_Labels</formula1>
    </dataValidation>
    <dataValidation type="list" allowBlank="1" showInputMessage="1" showErrorMessage="1" sqref="H48">
      <formula1>Likert_Labels</formula1>
    </dataValidation>
    <dataValidation type="list" allowBlank="1" showInputMessage="1" showErrorMessage="1" sqref="I48">
      <formula1>Likert_Labels</formula1>
    </dataValidation>
    <dataValidation type="list" allowBlank="1" showInputMessage="1" showErrorMessage="1" sqref="J48">
      <formula1>Likert_Labels</formula1>
    </dataValidation>
    <dataValidation type="list" allowBlank="1" showInputMessage="1" showErrorMessage="1" sqref="K48">
      <formula1>Likert_Labels</formula1>
    </dataValidation>
    <dataValidation type="list" allowBlank="1" showInputMessage="1" showErrorMessage="1" sqref="L48">
      <formula1>Likert_Labels</formula1>
    </dataValidation>
    <dataValidation type="list" allowBlank="1" showInputMessage="1" showErrorMessage="1" sqref="M48">
      <formula1>Likert_Labels</formula1>
    </dataValidation>
    <dataValidation type="list" allowBlank="1" showInputMessage="1" showErrorMessage="1" sqref="N48">
      <formula1>Likert_Labels</formula1>
    </dataValidation>
    <dataValidation type="list" allowBlank="1" showInputMessage="1" showErrorMessage="1" sqref="O48">
      <formula1>Likert_Labels</formula1>
    </dataValidation>
    <dataValidation type="list" allowBlank="1" showInputMessage="1" showErrorMessage="1" sqref="P48">
      <formula1>Likert_Labels</formula1>
    </dataValidation>
    <dataValidation type="list" allowBlank="1" showInputMessage="1" showErrorMessage="1" sqref="Q48">
      <formula1>Likert_Labels</formula1>
    </dataValidation>
    <dataValidation type="list" allowBlank="1" showInputMessage="1" showErrorMessage="1" sqref="R48">
      <formula1>Likert_Labels</formula1>
    </dataValidation>
    <dataValidation type="list" allowBlank="1" showInputMessage="1" showErrorMessage="1" sqref="S48">
      <formula1>Likert_Labels</formula1>
    </dataValidation>
    <dataValidation type="list" allowBlank="1" showInputMessage="1" showErrorMessage="1" sqref="T48">
      <formula1>Likert_Labels</formula1>
    </dataValidation>
    <dataValidation type="list" allowBlank="1" showInputMessage="1" showErrorMessage="1" sqref="B49">
      <formula1>Projects</formula1>
    </dataValidation>
    <dataValidation type="list" allowBlank="1" showInputMessage="1" showErrorMessage="1" sqref="E49">
      <formula1>Likert_Labels</formula1>
    </dataValidation>
    <dataValidation type="list" allowBlank="1" showInputMessage="1" showErrorMessage="1" sqref="F49">
      <formula1>Likert_Labels</formula1>
    </dataValidation>
    <dataValidation type="list" allowBlank="1" showInputMessage="1" showErrorMessage="1" sqref="G49">
      <formula1>Likert_Labels</formula1>
    </dataValidation>
    <dataValidation type="list" allowBlank="1" showInputMessage="1" showErrorMessage="1" sqref="H49">
      <formula1>Likert_Labels</formula1>
    </dataValidation>
    <dataValidation type="list" allowBlank="1" showInputMessage="1" showErrorMessage="1" sqref="I49">
      <formula1>Likert_Labels</formula1>
    </dataValidation>
    <dataValidation type="list" allowBlank="1" showInputMessage="1" showErrorMessage="1" sqref="J49">
      <formula1>Likert_Labels</formula1>
    </dataValidation>
    <dataValidation type="list" allowBlank="1" showInputMessage="1" showErrorMessage="1" sqref="K49">
      <formula1>Likert_Labels</formula1>
    </dataValidation>
    <dataValidation type="list" allowBlank="1" showInputMessage="1" showErrorMessage="1" sqref="L49">
      <formula1>Likert_Labels</formula1>
    </dataValidation>
    <dataValidation type="list" allowBlank="1" showInputMessage="1" showErrorMessage="1" sqref="M49">
      <formula1>Likert_Labels</formula1>
    </dataValidation>
    <dataValidation type="list" allowBlank="1" showInputMessage="1" showErrorMessage="1" sqref="N49">
      <formula1>Likert_Labels</formula1>
    </dataValidation>
    <dataValidation type="list" allowBlank="1" showInputMessage="1" showErrorMessage="1" sqref="O49">
      <formula1>Likert_Labels</formula1>
    </dataValidation>
    <dataValidation type="list" allowBlank="1" showInputMessage="1" showErrorMessage="1" sqref="P49">
      <formula1>Likert_Labels</formula1>
    </dataValidation>
    <dataValidation type="list" allowBlank="1" showInputMessage="1" showErrorMessage="1" sqref="Q49">
      <formula1>Likert_Labels</formula1>
    </dataValidation>
    <dataValidation type="list" allowBlank="1" showInputMessage="1" showErrorMessage="1" sqref="R49">
      <formula1>Likert_Labels</formula1>
    </dataValidation>
    <dataValidation type="list" allowBlank="1" showInputMessage="1" showErrorMessage="1" sqref="S49">
      <formula1>Likert_Labels</formula1>
    </dataValidation>
    <dataValidation type="list" allowBlank="1" showInputMessage="1" showErrorMessage="1" sqref="T49">
      <formula1>Likert_Labels</formula1>
    </dataValidation>
    <dataValidation type="list" allowBlank="1" showInputMessage="1" showErrorMessage="1" sqref="B50">
      <formula1>Projects</formula1>
    </dataValidation>
    <dataValidation type="list" allowBlank="1" showInputMessage="1" showErrorMessage="1" sqref="E50">
      <formula1>Likert_Labels</formula1>
    </dataValidation>
    <dataValidation type="list" allowBlank="1" showInputMessage="1" showErrorMessage="1" sqref="F50">
      <formula1>Likert_Labels</formula1>
    </dataValidation>
    <dataValidation type="list" allowBlank="1" showInputMessage="1" showErrorMessage="1" sqref="G50">
      <formula1>Likert_Labels</formula1>
    </dataValidation>
    <dataValidation type="list" allowBlank="1" showInputMessage="1" showErrorMessage="1" sqref="H50">
      <formula1>Likert_Labels</formula1>
    </dataValidation>
    <dataValidation type="list" allowBlank="1" showInputMessage="1" showErrorMessage="1" sqref="I50">
      <formula1>Likert_Labels</formula1>
    </dataValidation>
    <dataValidation type="list" allowBlank="1" showInputMessage="1" showErrorMessage="1" sqref="J50">
      <formula1>Likert_Labels</formula1>
    </dataValidation>
    <dataValidation type="list" allowBlank="1" showInputMessage="1" showErrorMessage="1" sqref="K50">
      <formula1>Likert_Labels</formula1>
    </dataValidation>
    <dataValidation type="list" allowBlank="1" showInputMessage="1" showErrorMessage="1" sqref="L50">
      <formula1>Likert_Labels</formula1>
    </dataValidation>
    <dataValidation type="list" allowBlank="1" showInputMessage="1" showErrorMessage="1" sqref="M50">
      <formula1>Likert_Labels</formula1>
    </dataValidation>
    <dataValidation type="list" allowBlank="1" showInputMessage="1" showErrorMessage="1" sqref="N50">
      <formula1>Likert_Labels</formula1>
    </dataValidation>
    <dataValidation type="list" allowBlank="1" showInputMessage="1" showErrorMessage="1" sqref="O50">
      <formula1>Likert_Labels</formula1>
    </dataValidation>
    <dataValidation type="list" allowBlank="1" showInputMessage="1" showErrorMessage="1" sqref="P50">
      <formula1>Likert_Labels</formula1>
    </dataValidation>
    <dataValidation type="list" allowBlank="1" showInputMessage="1" showErrorMessage="1" sqref="Q50">
      <formula1>Likert_Labels</formula1>
    </dataValidation>
    <dataValidation type="list" allowBlank="1" showInputMessage="1" showErrorMessage="1" sqref="R50">
      <formula1>Likert_Labels</formula1>
    </dataValidation>
    <dataValidation type="list" allowBlank="1" showInputMessage="1" showErrorMessage="1" sqref="S50">
      <formula1>Likert_Labels</formula1>
    </dataValidation>
    <dataValidation type="list" allowBlank="1" showInputMessage="1" showErrorMessage="1" sqref="T50">
      <formula1>Likert_Labels</formula1>
    </dataValidation>
    <dataValidation type="list" allowBlank="1" showInputMessage="1" showErrorMessage="1" sqref="B51">
      <formula1>Projects</formula1>
    </dataValidation>
    <dataValidation type="list" allowBlank="1" showInputMessage="1" showErrorMessage="1" sqref="E51">
      <formula1>Likert_Labels</formula1>
    </dataValidation>
    <dataValidation type="list" allowBlank="1" showInputMessage="1" showErrorMessage="1" sqref="F51">
      <formula1>Likert_Labels</formula1>
    </dataValidation>
    <dataValidation type="list" allowBlank="1" showInputMessage="1" showErrorMessage="1" sqref="G51">
      <formula1>Likert_Labels</formula1>
    </dataValidation>
    <dataValidation type="list" allowBlank="1" showInputMessage="1" showErrorMessage="1" sqref="H51">
      <formula1>Likert_Labels</formula1>
    </dataValidation>
    <dataValidation type="list" allowBlank="1" showInputMessage="1" showErrorMessage="1" sqref="I51">
      <formula1>Likert_Labels</formula1>
    </dataValidation>
    <dataValidation type="list" allowBlank="1" showInputMessage="1" showErrorMessage="1" sqref="J51">
      <formula1>Likert_Labels</formula1>
    </dataValidation>
    <dataValidation type="list" allowBlank="1" showInputMessage="1" showErrorMessage="1" sqref="K51">
      <formula1>Likert_Labels</formula1>
    </dataValidation>
    <dataValidation type="list" allowBlank="1" showInputMessage="1" showErrorMessage="1" sqref="L51">
      <formula1>Likert_Labels</formula1>
    </dataValidation>
    <dataValidation type="list" allowBlank="1" showInputMessage="1" showErrorMessage="1" sqref="M51">
      <formula1>Likert_Labels</formula1>
    </dataValidation>
    <dataValidation type="list" allowBlank="1" showInputMessage="1" showErrorMessage="1" sqref="N51">
      <formula1>Likert_Labels</formula1>
    </dataValidation>
    <dataValidation type="list" allowBlank="1" showInputMessage="1" showErrorMessage="1" sqref="O51">
      <formula1>Likert_Labels</formula1>
    </dataValidation>
    <dataValidation type="list" allowBlank="1" showInputMessage="1" showErrorMessage="1" sqref="P51">
      <formula1>Likert_Labels</formula1>
    </dataValidation>
    <dataValidation type="list" allowBlank="1" showInputMessage="1" showErrorMessage="1" sqref="Q51">
      <formula1>Likert_Labels</formula1>
    </dataValidation>
    <dataValidation type="list" allowBlank="1" showInputMessage="1" showErrorMessage="1" sqref="R51">
      <formula1>Likert_Labels</formula1>
    </dataValidation>
    <dataValidation type="list" allowBlank="1" showInputMessage="1" showErrorMessage="1" sqref="S51">
      <formula1>Likert_Labels</formula1>
    </dataValidation>
    <dataValidation type="list" allowBlank="1" showInputMessage="1" showErrorMessage="1" sqref="T51">
      <formula1>Likert_Labels</formula1>
    </dataValidation>
    <dataValidation type="list" allowBlank="1" showInputMessage="1" showErrorMessage="1" sqref="B52">
      <formula1>Projects</formula1>
    </dataValidation>
    <dataValidation type="list" allowBlank="1" showInputMessage="1" showErrorMessage="1" sqref="E52">
      <formula1>Likert_Labels</formula1>
    </dataValidation>
    <dataValidation type="list" allowBlank="1" showInputMessage="1" showErrorMessage="1" sqref="F52">
      <formula1>Likert_Labels</formula1>
    </dataValidation>
    <dataValidation type="list" allowBlank="1" showInputMessage="1" showErrorMessage="1" sqref="G52">
      <formula1>Likert_Labels</formula1>
    </dataValidation>
    <dataValidation type="list" allowBlank="1" showInputMessage="1" showErrorMessage="1" sqref="H52">
      <formula1>Likert_Labels</formula1>
    </dataValidation>
    <dataValidation type="list" allowBlank="1" showInputMessage="1" showErrorMessage="1" sqref="I52">
      <formula1>Likert_Labels</formula1>
    </dataValidation>
    <dataValidation type="list" allowBlank="1" showInputMessage="1" showErrorMessage="1" sqref="J52">
      <formula1>Likert_Labels</formula1>
    </dataValidation>
    <dataValidation type="list" allowBlank="1" showInputMessage="1" showErrorMessage="1" sqref="K52">
      <formula1>Likert_Labels</formula1>
    </dataValidation>
    <dataValidation type="list" allowBlank="1" showInputMessage="1" showErrorMessage="1" sqref="L52">
      <formula1>Likert_Labels</formula1>
    </dataValidation>
    <dataValidation type="list" allowBlank="1" showInputMessage="1" showErrorMessage="1" sqref="M52">
      <formula1>Likert_Labels</formula1>
    </dataValidation>
    <dataValidation type="list" allowBlank="1" showInputMessage="1" showErrorMessage="1" sqref="N52">
      <formula1>Likert_Labels</formula1>
    </dataValidation>
    <dataValidation type="list" allowBlank="1" showInputMessage="1" showErrorMessage="1" sqref="O52">
      <formula1>Likert_Labels</formula1>
    </dataValidation>
    <dataValidation type="list" allowBlank="1" showInputMessage="1" showErrorMessage="1" sqref="P52">
      <formula1>Likert_Labels</formula1>
    </dataValidation>
    <dataValidation type="list" allowBlank="1" showInputMessage="1" showErrorMessage="1" sqref="Q52">
      <formula1>Likert_Labels</formula1>
    </dataValidation>
    <dataValidation type="list" allowBlank="1" showInputMessage="1" showErrorMessage="1" sqref="R52">
      <formula1>Likert_Labels</formula1>
    </dataValidation>
    <dataValidation type="list" allowBlank="1" showInputMessage="1" showErrorMessage="1" sqref="S52">
      <formula1>Likert_Labels</formula1>
    </dataValidation>
    <dataValidation type="list" allowBlank="1" showInputMessage="1" showErrorMessage="1" sqref="T52">
      <formula1>Likert_Labels</formula1>
    </dataValidation>
    <dataValidation type="list" allowBlank="1" showInputMessage="1" showErrorMessage="1" sqref="B53">
      <formula1>Projects</formula1>
    </dataValidation>
    <dataValidation type="list" allowBlank="1" showInputMessage="1" showErrorMessage="1" sqref="E53">
      <formula1>Likert_Labels</formula1>
    </dataValidation>
    <dataValidation type="list" allowBlank="1" showInputMessage="1" showErrorMessage="1" sqref="F53">
      <formula1>Likert_Labels</formula1>
    </dataValidation>
    <dataValidation type="list" allowBlank="1" showInputMessage="1" showErrorMessage="1" sqref="G53">
      <formula1>Likert_Labels</formula1>
    </dataValidation>
    <dataValidation type="list" allowBlank="1" showInputMessage="1" showErrorMessage="1" sqref="H53">
      <formula1>Likert_Labels</formula1>
    </dataValidation>
    <dataValidation type="list" allowBlank="1" showInputMessage="1" showErrorMessage="1" sqref="I53">
      <formula1>Likert_Labels</formula1>
    </dataValidation>
    <dataValidation type="list" allowBlank="1" showInputMessage="1" showErrorMessage="1" sqref="J53">
      <formula1>Likert_Labels</formula1>
    </dataValidation>
    <dataValidation type="list" allowBlank="1" showInputMessage="1" showErrorMessage="1" sqref="K53">
      <formula1>Likert_Labels</formula1>
    </dataValidation>
    <dataValidation type="list" allowBlank="1" showInputMessage="1" showErrorMessage="1" sqref="L53">
      <formula1>Likert_Labels</formula1>
    </dataValidation>
    <dataValidation type="list" allowBlank="1" showInputMessage="1" showErrorMessage="1" sqref="M53">
      <formula1>Likert_Labels</formula1>
    </dataValidation>
    <dataValidation type="list" allowBlank="1" showInputMessage="1" showErrorMessage="1" sqref="N53">
      <formula1>Likert_Labels</formula1>
    </dataValidation>
    <dataValidation type="list" allowBlank="1" showInputMessage="1" showErrorMessage="1" sqref="O53">
      <formula1>Likert_Labels</formula1>
    </dataValidation>
    <dataValidation type="list" allowBlank="1" showInputMessage="1" showErrorMessage="1" sqref="P53">
      <formula1>Likert_Labels</formula1>
    </dataValidation>
    <dataValidation type="list" allowBlank="1" showInputMessage="1" showErrorMessage="1" sqref="Q53">
      <formula1>Likert_Labels</formula1>
    </dataValidation>
    <dataValidation type="list" allowBlank="1" showInputMessage="1" showErrorMessage="1" sqref="R53">
      <formula1>Likert_Labels</formula1>
    </dataValidation>
    <dataValidation type="list" allowBlank="1" showInputMessage="1" showErrorMessage="1" sqref="S53">
      <formula1>Likert_Labels</formula1>
    </dataValidation>
    <dataValidation type="list" allowBlank="1" showInputMessage="1" showErrorMessage="1" sqref="T53">
      <formula1>Likert_Labels</formula1>
    </dataValidation>
    <dataValidation type="list" allowBlank="1" showInputMessage="1" showErrorMessage="1" sqref="B54">
      <formula1>Projects</formula1>
    </dataValidation>
    <dataValidation type="list" allowBlank="1" showInputMessage="1" showErrorMessage="1" sqref="E54">
      <formula1>Likert_Labels</formula1>
    </dataValidation>
    <dataValidation type="list" allowBlank="1" showInputMessage="1" showErrorMessage="1" sqref="F54">
      <formula1>Likert_Labels</formula1>
    </dataValidation>
    <dataValidation type="list" allowBlank="1" showInputMessage="1" showErrorMessage="1" sqref="G54">
      <formula1>Likert_Labels</formula1>
    </dataValidation>
    <dataValidation type="list" allowBlank="1" showInputMessage="1" showErrorMessage="1" sqref="H54">
      <formula1>Likert_Labels</formula1>
    </dataValidation>
    <dataValidation type="list" allowBlank="1" showInputMessage="1" showErrorMessage="1" sqref="I54">
      <formula1>Likert_Labels</formula1>
    </dataValidation>
    <dataValidation type="list" allowBlank="1" showInputMessage="1" showErrorMessage="1" sqref="J54">
      <formula1>Likert_Labels</formula1>
    </dataValidation>
    <dataValidation type="list" allowBlank="1" showInputMessage="1" showErrorMessage="1" sqref="K54">
      <formula1>Likert_Labels</formula1>
    </dataValidation>
    <dataValidation type="list" allowBlank="1" showInputMessage="1" showErrorMessage="1" sqref="L54">
      <formula1>Likert_Labels</formula1>
    </dataValidation>
    <dataValidation type="list" allowBlank="1" showInputMessage="1" showErrorMessage="1" sqref="M54">
      <formula1>Likert_Labels</formula1>
    </dataValidation>
    <dataValidation type="list" allowBlank="1" showInputMessage="1" showErrorMessage="1" sqref="N54">
      <formula1>Likert_Labels</formula1>
    </dataValidation>
    <dataValidation type="list" allowBlank="1" showInputMessage="1" showErrorMessage="1" sqref="O54">
      <formula1>Likert_Labels</formula1>
    </dataValidation>
    <dataValidation type="list" allowBlank="1" showInputMessage="1" showErrorMessage="1" sqref="P54">
      <formula1>Likert_Labels</formula1>
    </dataValidation>
    <dataValidation type="list" allowBlank="1" showInputMessage="1" showErrorMessage="1" sqref="Q54">
      <formula1>Likert_Labels</formula1>
    </dataValidation>
    <dataValidation type="list" allowBlank="1" showInputMessage="1" showErrorMessage="1" sqref="R54">
      <formula1>Likert_Labels</formula1>
    </dataValidation>
    <dataValidation type="list" allowBlank="1" showInputMessage="1" showErrorMessage="1" sqref="S54">
      <formula1>Likert_Labels</formula1>
    </dataValidation>
    <dataValidation type="list" allowBlank="1" showInputMessage="1" showErrorMessage="1" sqref="T54">
      <formula1>Likert_Labels</formula1>
    </dataValidation>
    <dataValidation type="list" allowBlank="1" showInputMessage="1" showErrorMessage="1" sqref="B55">
      <formula1>Projects</formula1>
    </dataValidation>
    <dataValidation type="list" allowBlank="1" showInputMessage="1" showErrorMessage="1" sqref="E55">
      <formula1>Likert_Labels</formula1>
    </dataValidation>
    <dataValidation type="list" allowBlank="1" showInputMessage="1" showErrorMessage="1" sqref="F55">
      <formula1>Likert_Labels</formula1>
    </dataValidation>
    <dataValidation type="list" allowBlank="1" showInputMessage="1" showErrorMessage="1" sqref="G55">
      <formula1>Likert_Labels</formula1>
    </dataValidation>
    <dataValidation type="list" allowBlank="1" showInputMessage="1" showErrorMessage="1" sqref="H55">
      <formula1>Likert_Labels</formula1>
    </dataValidation>
    <dataValidation type="list" allowBlank="1" showInputMessage="1" showErrorMessage="1" sqref="I55">
      <formula1>Likert_Labels</formula1>
    </dataValidation>
    <dataValidation type="list" allowBlank="1" showInputMessage="1" showErrorMessage="1" sqref="J55">
      <formula1>Likert_Labels</formula1>
    </dataValidation>
    <dataValidation type="list" allowBlank="1" showInputMessage="1" showErrorMessage="1" sqref="K55">
      <formula1>Likert_Labels</formula1>
    </dataValidation>
    <dataValidation type="list" allowBlank="1" showInputMessage="1" showErrorMessage="1" sqref="L55">
      <formula1>Likert_Labels</formula1>
    </dataValidation>
    <dataValidation type="list" allowBlank="1" showInputMessage="1" showErrorMessage="1" sqref="M55">
      <formula1>Likert_Labels</formula1>
    </dataValidation>
    <dataValidation type="list" allowBlank="1" showInputMessage="1" showErrorMessage="1" sqref="N55">
      <formula1>Likert_Labels</formula1>
    </dataValidation>
    <dataValidation type="list" allowBlank="1" showInputMessage="1" showErrorMessage="1" sqref="O55">
      <formula1>Likert_Labels</formula1>
    </dataValidation>
    <dataValidation type="list" allowBlank="1" showInputMessage="1" showErrorMessage="1" sqref="P55">
      <formula1>Likert_Labels</formula1>
    </dataValidation>
    <dataValidation type="list" allowBlank="1" showInputMessage="1" showErrorMessage="1" sqref="Q55">
      <formula1>Likert_Labels</formula1>
    </dataValidation>
    <dataValidation type="list" allowBlank="1" showInputMessage="1" showErrorMessage="1" sqref="R55">
      <formula1>Likert_Labels</formula1>
    </dataValidation>
    <dataValidation type="list" allowBlank="1" showInputMessage="1" showErrorMessage="1" sqref="S55">
      <formula1>Likert_Labels</formula1>
    </dataValidation>
    <dataValidation type="list" allowBlank="1" showInputMessage="1" showErrorMessage="1" sqref="T55">
      <formula1>Likert_Labels</formula1>
    </dataValidation>
    <dataValidation type="list" allowBlank="1" showInputMessage="1" showErrorMessage="1" sqref="B56">
      <formula1>Projects</formula1>
    </dataValidation>
    <dataValidation type="list" allowBlank="1" showInputMessage="1" showErrorMessage="1" sqref="E56">
      <formula1>Likert_Labels</formula1>
    </dataValidation>
    <dataValidation type="list" allowBlank="1" showInputMessage="1" showErrorMessage="1" sqref="F56">
      <formula1>Likert_Labels</formula1>
    </dataValidation>
    <dataValidation type="list" allowBlank="1" showInputMessage="1" showErrorMessage="1" sqref="G56">
      <formula1>Likert_Labels</formula1>
    </dataValidation>
    <dataValidation type="list" allowBlank="1" showInputMessage="1" showErrorMessage="1" sqref="H56">
      <formula1>Likert_Labels</formula1>
    </dataValidation>
    <dataValidation type="list" allowBlank="1" showInputMessage="1" showErrorMessage="1" sqref="I56">
      <formula1>Likert_Labels</formula1>
    </dataValidation>
    <dataValidation type="list" allowBlank="1" showInputMessage="1" showErrorMessage="1" sqref="J56">
      <formula1>Likert_Labels</formula1>
    </dataValidation>
    <dataValidation type="list" allowBlank="1" showInputMessage="1" showErrorMessage="1" sqref="K56">
      <formula1>Likert_Labels</formula1>
    </dataValidation>
    <dataValidation type="list" allowBlank="1" showInputMessage="1" showErrorMessage="1" sqref="L56">
      <formula1>Likert_Labels</formula1>
    </dataValidation>
    <dataValidation type="list" allowBlank="1" showInputMessage="1" showErrorMessage="1" sqref="M56">
      <formula1>Likert_Labels</formula1>
    </dataValidation>
    <dataValidation type="list" allowBlank="1" showInputMessage="1" showErrorMessage="1" sqref="N56">
      <formula1>Likert_Labels</formula1>
    </dataValidation>
    <dataValidation type="list" allowBlank="1" showInputMessage="1" showErrorMessage="1" sqref="O56">
      <formula1>Likert_Labels</formula1>
    </dataValidation>
    <dataValidation type="list" allowBlank="1" showInputMessage="1" showErrorMessage="1" sqref="P56">
      <formula1>Likert_Labels</formula1>
    </dataValidation>
    <dataValidation type="list" allowBlank="1" showInputMessage="1" showErrorMessage="1" sqref="Q56">
      <formula1>Likert_Labels</formula1>
    </dataValidation>
    <dataValidation type="list" allowBlank="1" showInputMessage="1" showErrorMessage="1" sqref="R56">
      <formula1>Likert_Labels</formula1>
    </dataValidation>
    <dataValidation type="list" allowBlank="1" showInputMessage="1" showErrorMessage="1" sqref="S56">
      <formula1>Likert_Labels</formula1>
    </dataValidation>
    <dataValidation type="list" allowBlank="1" showInputMessage="1" showErrorMessage="1" sqref="T56">
      <formula1>Likert_Labels</formula1>
    </dataValidation>
    <dataValidation type="list" allowBlank="1" showInputMessage="1" showErrorMessage="1" sqref="B57">
      <formula1>Projects</formula1>
    </dataValidation>
    <dataValidation type="list" allowBlank="1" showInputMessage="1" showErrorMessage="1" sqref="E57">
      <formula1>Likert_Labels</formula1>
    </dataValidation>
    <dataValidation type="list" allowBlank="1" showInputMessage="1" showErrorMessage="1" sqref="F57">
      <formula1>Likert_Labels</formula1>
    </dataValidation>
    <dataValidation type="list" allowBlank="1" showInputMessage="1" showErrorMessage="1" sqref="G57">
      <formula1>Likert_Labels</formula1>
    </dataValidation>
    <dataValidation type="list" allowBlank="1" showInputMessage="1" showErrorMessage="1" sqref="H57">
      <formula1>Likert_Labels</formula1>
    </dataValidation>
    <dataValidation type="list" allowBlank="1" showInputMessage="1" showErrorMessage="1" sqref="I57">
      <formula1>Likert_Labels</formula1>
    </dataValidation>
    <dataValidation type="list" allowBlank="1" showInputMessage="1" showErrorMessage="1" sqref="J57">
      <formula1>Likert_Labels</formula1>
    </dataValidation>
    <dataValidation type="list" allowBlank="1" showInputMessage="1" showErrorMessage="1" sqref="K57">
      <formula1>Likert_Labels</formula1>
    </dataValidation>
    <dataValidation type="list" allowBlank="1" showInputMessage="1" showErrorMessage="1" sqref="L57">
      <formula1>Likert_Labels</formula1>
    </dataValidation>
    <dataValidation type="list" allowBlank="1" showInputMessage="1" showErrorMessage="1" sqref="M57">
      <formula1>Likert_Labels</formula1>
    </dataValidation>
    <dataValidation type="list" allowBlank="1" showInputMessage="1" showErrorMessage="1" sqref="N57">
      <formula1>Likert_Labels</formula1>
    </dataValidation>
    <dataValidation type="list" allowBlank="1" showInputMessage="1" showErrorMessage="1" sqref="O57">
      <formula1>Likert_Labels</formula1>
    </dataValidation>
    <dataValidation type="list" allowBlank="1" showInputMessage="1" showErrorMessage="1" sqref="P57">
      <formula1>Likert_Labels</formula1>
    </dataValidation>
    <dataValidation type="list" allowBlank="1" showInputMessage="1" showErrorMessage="1" sqref="Q57">
      <formula1>Likert_Labels</formula1>
    </dataValidation>
    <dataValidation type="list" allowBlank="1" showInputMessage="1" showErrorMessage="1" sqref="R57">
      <formula1>Likert_Labels</formula1>
    </dataValidation>
    <dataValidation type="list" allowBlank="1" showInputMessage="1" showErrorMessage="1" sqref="S57">
      <formula1>Likert_Labels</formula1>
    </dataValidation>
    <dataValidation type="list" allowBlank="1" showInputMessage="1" showErrorMessage="1" sqref="T57">
      <formula1>Likert_Labels</formula1>
    </dataValidation>
    <dataValidation type="list" allowBlank="1" showInputMessage="1" showErrorMessage="1" sqref="B58">
      <formula1>Projects</formula1>
    </dataValidation>
    <dataValidation type="list" allowBlank="1" showInputMessage="1" showErrorMessage="1" sqref="E58">
      <formula1>Likert_Labels</formula1>
    </dataValidation>
    <dataValidation type="list" allowBlank="1" showInputMessage="1" showErrorMessage="1" sqref="F58">
      <formula1>Likert_Labels</formula1>
    </dataValidation>
    <dataValidation type="list" allowBlank="1" showInputMessage="1" showErrorMessage="1" sqref="G58">
      <formula1>Likert_Labels</formula1>
    </dataValidation>
    <dataValidation type="list" allowBlank="1" showInputMessage="1" showErrorMessage="1" sqref="H58">
      <formula1>Likert_Labels</formula1>
    </dataValidation>
    <dataValidation type="list" allowBlank="1" showInputMessage="1" showErrorMessage="1" sqref="I58">
      <formula1>Likert_Labels</formula1>
    </dataValidation>
    <dataValidation type="list" allowBlank="1" showInputMessage="1" showErrorMessage="1" sqref="J58">
      <formula1>Likert_Labels</formula1>
    </dataValidation>
    <dataValidation type="list" allowBlank="1" showInputMessage="1" showErrorMessage="1" sqref="K58">
      <formula1>Likert_Labels</formula1>
    </dataValidation>
    <dataValidation type="list" allowBlank="1" showInputMessage="1" showErrorMessage="1" sqref="L58">
      <formula1>Likert_Labels</formula1>
    </dataValidation>
    <dataValidation type="list" allowBlank="1" showInputMessage="1" showErrorMessage="1" sqref="M58">
      <formula1>Likert_Labels</formula1>
    </dataValidation>
    <dataValidation type="list" allowBlank="1" showInputMessage="1" showErrorMessage="1" sqref="N58">
      <formula1>Likert_Labels</formula1>
    </dataValidation>
    <dataValidation type="list" allowBlank="1" showInputMessage="1" showErrorMessage="1" sqref="O58">
      <formula1>Likert_Labels</formula1>
    </dataValidation>
    <dataValidation type="list" allowBlank="1" showInputMessage="1" showErrorMessage="1" sqref="P58">
      <formula1>Likert_Labels</formula1>
    </dataValidation>
    <dataValidation type="list" allowBlank="1" showInputMessage="1" showErrorMessage="1" sqref="Q58">
      <formula1>Likert_Labels</formula1>
    </dataValidation>
    <dataValidation type="list" allowBlank="1" showInputMessage="1" showErrorMessage="1" sqref="R58">
      <formula1>Likert_Labels</formula1>
    </dataValidation>
    <dataValidation type="list" allowBlank="1" showInputMessage="1" showErrorMessage="1" sqref="S58">
      <formula1>Likert_Labels</formula1>
    </dataValidation>
    <dataValidation type="list" allowBlank="1" showInputMessage="1" showErrorMessage="1" sqref="T58">
      <formula1>Likert_Labels</formula1>
    </dataValidation>
    <dataValidation type="list" allowBlank="1" showInputMessage="1" showErrorMessage="1" sqref="B59">
      <formula1>Projects</formula1>
    </dataValidation>
    <dataValidation type="list" allowBlank="1" showInputMessage="1" showErrorMessage="1" sqref="E59">
      <formula1>Likert_Labels</formula1>
    </dataValidation>
    <dataValidation type="list" allowBlank="1" showInputMessage="1" showErrorMessage="1" sqref="F59">
      <formula1>Likert_Labels</formula1>
    </dataValidation>
    <dataValidation type="list" allowBlank="1" showInputMessage="1" showErrorMessage="1" sqref="G59">
      <formula1>Likert_Labels</formula1>
    </dataValidation>
    <dataValidation type="list" allowBlank="1" showInputMessage="1" showErrorMessage="1" sqref="H59">
      <formula1>Likert_Labels</formula1>
    </dataValidation>
    <dataValidation type="list" allowBlank="1" showInputMessage="1" showErrorMessage="1" sqref="I59">
      <formula1>Likert_Labels</formula1>
    </dataValidation>
    <dataValidation type="list" allowBlank="1" showInputMessage="1" showErrorMessage="1" sqref="J59">
      <formula1>Likert_Labels</formula1>
    </dataValidation>
    <dataValidation type="list" allowBlank="1" showInputMessage="1" showErrorMessage="1" sqref="K59">
      <formula1>Likert_Labels</formula1>
    </dataValidation>
    <dataValidation type="list" allowBlank="1" showInputMessage="1" showErrorMessage="1" sqref="L59">
      <formula1>Likert_Labels</formula1>
    </dataValidation>
    <dataValidation type="list" allowBlank="1" showInputMessage="1" showErrorMessage="1" sqref="M59">
      <formula1>Likert_Labels</formula1>
    </dataValidation>
    <dataValidation type="list" allowBlank="1" showInputMessage="1" showErrorMessage="1" sqref="N59">
      <formula1>Likert_Labels</formula1>
    </dataValidation>
    <dataValidation type="list" allowBlank="1" showInputMessage="1" showErrorMessage="1" sqref="O59">
      <formula1>Likert_Labels</formula1>
    </dataValidation>
    <dataValidation type="list" allowBlank="1" showInputMessage="1" showErrorMessage="1" sqref="P59">
      <formula1>Likert_Labels</formula1>
    </dataValidation>
    <dataValidation type="list" allowBlank="1" showInputMessage="1" showErrorMessage="1" sqref="Q59">
      <formula1>Likert_Labels</formula1>
    </dataValidation>
    <dataValidation type="list" allowBlank="1" showInputMessage="1" showErrorMessage="1" sqref="R59">
      <formula1>Likert_Labels</formula1>
    </dataValidation>
    <dataValidation type="list" allowBlank="1" showInputMessage="1" showErrorMessage="1" sqref="S59">
      <formula1>Likert_Labels</formula1>
    </dataValidation>
    <dataValidation type="list" allowBlank="1" showInputMessage="1" showErrorMessage="1" sqref="T59">
      <formula1>Likert_Labels</formula1>
    </dataValidation>
    <dataValidation type="list" allowBlank="1" showInputMessage="1" showErrorMessage="1" sqref="B60">
      <formula1>Projects</formula1>
    </dataValidation>
    <dataValidation type="list" allowBlank="1" showInputMessage="1" showErrorMessage="1" sqref="E60">
      <formula1>Likert_Labels</formula1>
    </dataValidation>
    <dataValidation type="list" allowBlank="1" showInputMessage="1" showErrorMessage="1" sqref="F60">
      <formula1>Likert_Labels</formula1>
    </dataValidation>
    <dataValidation type="list" allowBlank="1" showInputMessage="1" showErrorMessage="1" sqref="G60">
      <formula1>Likert_Labels</formula1>
    </dataValidation>
    <dataValidation type="list" allowBlank="1" showInputMessage="1" showErrorMessage="1" sqref="H60">
      <formula1>Likert_Labels</formula1>
    </dataValidation>
    <dataValidation type="list" allowBlank="1" showInputMessage="1" showErrorMessage="1" sqref="I60">
      <formula1>Likert_Labels</formula1>
    </dataValidation>
    <dataValidation type="list" allowBlank="1" showInputMessage="1" showErrorMessage="1" sqref="J60">
      <formula1>Likert_Labels</formula1>
    </dataValidation>
    <dataValidation type="list" allowBlank="1" showInputMessage="1" showErrorMessage="1" sqref="K60">
      <formula1>Likert_Labels</formula1>
    </dataValidation>
    <dataValidation type="list" allowBlank="1" showInputMessage="1" showErrorMessage="1" sqref="L60">
      <formula1>Likert_Labels</formula1>
    </dataValidation>
    <dataValidation type="list" allowBlank="1" showInputMessage="1" showErrorMessage="1" sqref="M60">
      <formula1>Likert_Labels</formula1>
    </dataValidation>
    <dataValidation type="list" allowBlank="1" showInputMessage="1" showErrorMessage="1" sqref="N60">
      <formula1>Likert_Labels</formula1>
    </dataValidation>
    <dataValidation type="list" allowBlank="1" showInputMessage="1" showErrorMessage="1" sqref="O60">
      <formula1>Likert_Labels</formula1>
    </dataValidation>
    <dataValidation type="list" allowBlank="1" showInputMessage="1" showErrorMessage="1" sqref="P60">
      <formula1>Likert_Labels</formula1>
    </dataValidation>
    <dataValidation type="list" allowBlank="1" showInputMessage="1" showErrorMessage="1" sqref="Q60">
      <formula1>Likert_Labels</formula1>
    </dataValidation>
    <dataValidation type="list" allowBlank="1" showInputMessage="1" showErrorMessage="1" sqref="R60">
      <formula1>Likert_Labels</formula1>
    </dataValidation>
    <dataValidation type="list" allowBlank="1" showInputMessage="1" showErrorMessage="1" sqref="S60">
      <formula1>Likert_Labels</formula1>
    </dataValidation>
    <dataValidation type="list" allowBlank="1" showInputMessage="1" showErrorMessage="1" sqref="T60">
      <formula1>Likert_Labels</formula1>
    </dataValidation>
    <dataValidation type="list" allowBlank="1" showInputMessage="1" showErrorMessage="1" sqref="B61">
      <formula1>Projects</formula1>
    </dataValidation>
    <dataValidation type="list" allowBlank="1" showInputMessage="1" showErrorMessage="1" sqref="E61">
      <formula1>Likert_Labels</formula1>
    </dataValidation>
    <dataValidation type="list" allowBlank="1" showInputMessage="1" showErrorMessage="1" sqref="F61">
      <formula1>Likert_Labels</formula1>
    </dataValidation>
    <dataValidation type="list" allowBlank="1" showInputMessage="1" showErrorMessage="1" sqref="G61">
      <formula1>Likert_Labels</formula1>
    </dataValidation>
    <dataValidation type="list" allowBlank="1" showInputMessage="1" showErrorMessage="1" sqref="H61">
      <formula1>Likert_Labels</formula1>
    </dataValidation>
    <dataValidation type="list" allowBlank="1" showInputMessage="1" showErrorMessage="1" sqref="I61">
      <formula1>Likert_Labels</formula1>
    </dataValidation>
    <dataValidation type="list" allowBlank="1" showInputMessage="1" showErrorMessage="1" sqref="J61">
      <formula1>Likert_Labels</formula1>
    </dataValidation>
    <dataValidation type="list" allowBlank="1" showInputMessage="1" showErrorMessage="1" sqref="K61">
      <formula1>Likert_Labels</formula1>
    </dataValidation>
    <dataValidation type="list" allowBlank="1" showInputMessage="1" showErrorMessage="1" sqref="L61">
      <formula1>Likert_Labels</formula1>
    </dataValidation>
    <dataValidation type="list" allowBlank="1" showInputMessage="1" showErrorMessage="1" sqref="M61">
      <formula1>Likert_Labels</formula1>
    </dataValidation>
    <dataValidation type="list" allowBlank="1" showInputMessage="1" showErrorMessage="1" sqref="N61">
      <formula1>Likert_Labels</formula1>
    </dataValidation>
    <dataValidation type="list" allowBlank="1" showInputMessage="1" showErrorMessage="1" sqref="O61">
      <formula1>Likert_Labels</formula1>
    </dataValidation>
    <dataValidation type="list" allowBlank="1" showInputMessage="1" showErrorMessage="1" sqref="P61">
      <formula1>Likert_Labels</formula1>
    </dataValidation>
    <dataValidation type="list" allowBlank="1" showInputMessage="1" showErrorMessage="1" sqref="Q61">
      <formula1>Likert_Labels</formula1>
    </dataValidation>
    <dataValidation type="list" allowBlank="1" showInputMessage="1" showErrorMessage="1" sqref="R61">
      <formula1>Likert_Labels</formula1>
    </dataValidation>
    <dataValidation type="list" allowBlank="1" showInputMessage="1" showErrorMessage="1" sqref="S61">
      <formula1>Likert_Labels</formula1>
    </dataValidation>
    <dataValidation type="list" allowBlank="1" showInputMessage="1" showErrorMessage="1" sqref="T61">
      <formula1>Likert_Labels</formula1>
    </dataValidation>
    <dataValidation type="list" allowBlank="1" showInputMessage="1" showErrorMessage="1" sqref="B62">
      <formula1>Projects</formula1>
    </dataValidation>
    <dataValidation type="list" allowBlank="1" showInputMessage="1" showErrorMessage="1" sqref="E62">
      <formula1>Likert_Labels</formula1>
    </dataValidation>
    <dataValidation type="list" allowBlank="1" showInputMessage="1" showErrorMessage="1" sqref="F62">
      <formula1>Likert_Labels</formula1>
    </dataValidation>
    <dataValidation type="list" allowBlank="1" showInputMessage="1" showErrorMessage="1" sqref="G62">
      <formula1>Likert_Labels</formula1>
    </dataValidation>
    <dataValidation type="list" allowBlank="1" showInputMessage="1" showErrorMessage="1" sqref="H62">
      <formula1>Likert_Labels</formula1>
    </dataValidation>
    <dataValidation type="list" allowBlank="1" showInputMessage="1" showErrorMessage="1" sqref="I62">
      <formula1>Likert_Labels</formula1>
    </dataValidation>
    <dataValidation type="list" allowBlank="1" showInputMessage="1" showErrorMessage="1" sqref="J62">
      <formula1>Likert_Labels</formula1>
    </dataValidation>
    <dataValidation type="list" allowBlank="1" showInputMessage="1" showErrorMessage="1" sqref="K62">
      <formula1>Likert_Labels</formula1>
    </dataValidation>
    <dataValidation type="list" allowBlank="1" showInputMessage="1" showErrorMessage="1" sqref="L62">
      <formula1>Likert_Labels</formula1>
    </dataValidation>
    <dataValidation type="list" allowBlank="1" showInputMessage="1" showErrorMessage="1" sqref="M62">
      <formula1>Likert_Labels</formula1>
    </dataValidation>
    <dataValidation type="list" allowBlank="1" showInputMessage="1" showErrorMessage="1" sqref="N62">
      <formula1>Likert_Labels</formula1>
    </dataValidation>
    <dataValidation type="list" allowBlank="1" showInputMessage="1" showErrorMessage="1" sqref="O62">
      <formula1>Likert_Labels</formula1>
    </dataValidation>
    <dataValidation type="list" allowBlank="1" showInputMessage="1" showErrorMessage="1" sqref="P62">
      <formula1>Likert_Labels</formula1>
    </dataValidation>
    <dataValidation type="list" allowBlank="1" showInputMessage="1" showErrorMessage="1" sqref="Q62">
      <formula1>Likert_Labels</formula1>
    </dataValidation>
    <dataValidation type="list" allowBlank="1" showInputMessage="1" showErrorMessage="1" sqref="R62">
      <formula1>Likert_Labels</formula1>
    </dataValidation>
    <dataValidation type="list" allowBlank="1" showInputMessage="1" showErrorMessage="1" sqref="S62">
      <formula1>Likert_Labels</formula1>
    </dataValidation>
    <dataValidation type="list" allowBlank="1" showInputMessage="1" showErrorMessage="1" sqref="T62">
      <formula1>Likert_Labels</formula1>
    </dataValidation>
    <dataValidation type="list" allowBlank="1" showInputMessage="1" showErrorMessage="1" sqref="B63">
      <formula1>Projects</formula1>
    </dataValidation>
    <dataValidation type="list" allowBlank="1" showInputMessage="1" showErrorMessage="1" sqref="E63">
      <formula1>Likert_Labels</formula1>
    </dataValidation>
    <dataValidation type="list" allowBlank="1" showInputMessage="1" showErrorMessage="1" sqref="F63">
      <formula1>Likert_Labels</formula1>
    </dataValidation>
    <dataValidation type="list" allowBlank="1" showInputMessage="1" showErrorMessage="1" sqref="G63">
      <formula1>Likert_Labels</formula1>
    </dataValidation>
    <dataValidation type="list" allowBlank="1" showInputMessage="1" showErrorMessage="1" sqref="H63">
      <formula1>Likert_Labels</formula1>
    </dataValidation>
    <dataValidation type="list" allowBlank="1" showInputMessage="1" showErrorMessage="1" sqref="I63">
      <formula1>Likert_Labels</formula1>
    </dataValidation>
    <dataValidation type="list" allowBlank="1" showInputMessage="1" showErrorMessage="1" sqref="J63">
      <formula1>Likert_Labels</formula1>
    </dataValidation>
    <dataValidation type="list" allowBlank="1" showInputMessage="1" showErrorMessage="1" sqref="K63">
      <formula1>Likert_Labels</formula1>
    </dataValidation>
    <dataValidation type="list" allowBlank="1" showInputMessage="1" showErrorMessage="1" sqref="L63">
      <formula1>Likert_Labels</formula1>
    </dataValidation>
    <dataValidation type="list" allowBlank="1" showInputMessage="1" showErrorMessage="1" sqref="M63">
      <formula1>Likert_Labels</formula1>
    </dataValidation>
    <dataValidation type="list" allowBlank="1" showInputMessage="1" showErrorMessage="1" sqref="N63">
      <formula1>Likert_Labels</formula1>
    </dataValidation>
    <dataValidation type="list" allowBlank="1" showInputMessage="1" showErrorMessage="1" sqref="O63">
      <formula1>Likert_Labels</formula1>
    </dataValidation>
    <dataValidation type="list" allowBlank="1" showInputMessage="1" showErrorMessage="1" sqref="P63">
      <formula1>Likert_Labels</formula1>
    </dataValidation>
    <dataValidation type="list" allowBlank="1" showInputMessage="1" showErrorMessage="1" sqref="Q63">
      <formula1>Likert_Labels</formula1>
    </dataValidation>
    <dataValidation type="list" allowBlank="1" showInputMessage="1" showErrorMessage="1" sqref="R63">
      <formula1>Likert_Labels</formula1>
    </dataValidation>
    <dataValidation type="list" allowBlank="1" showInputMessage="1" showErrorMessage="1" sqref="S63">
      <formula1>Likert_Labels</formula1>
    </dataValidation>
    <dataValidation type="list" allowBlank="1" showInputMessage="1" showErrorMessage="1" sqref="T63">
      <formula1>Likert_Labels</formula1>
    </dataValidation>
    <dataValidation type="list" allowBlank="1" showInputMessage="1" showErrorMessage="1" sqref="B64">
      <formula1>Projects</formula1>
    </dataValidation>
    <dataValidation type="list" allowBlank="1" showInputMessage="1" showErrorMessage="1" sqref="E64">
      <formula1>Likert_Labels</formula1>
    </dataValidation>
    <dataValidation type="list" allowBlank="1" showInputMessage="1" showErrorMessage="1" sqref="F64">
      <formula1>Likert_Labels</formula1>
    </dataValidation>
    <dataValidation type="list" allowBlank="1" showInputMessage="1" showErrorMessage="1" sqref="G64">
      <formula1>Likert_Labels</formula1>
    </dataValidation>
    <dataValidation type="list" allowBlank="1" showInputMessage="1" showErrorMessage="1" sqref="H64">
      <formula1>Likert_Labels</formula1>
    </dataValidation>
    <dataValidation type="list" allowBlank="1" showInputMessage="1" showErrorMessage="1" sqref="I64">
      <formula1>Likert_Labels</formula1>
    </dataValidation>
    <dataValidation type="list" allowBlank="1" showInputMessage="1" showErrorMessage="1" sqref="J64">
      <formula1>Likert_Labels</formula1>
    </dataValidation>
    <dataValidation type="list" allowBlank="1" showInputMessage="1" showErrorMessage="1" sqref="K64">
      <formula1>Likert_Labels</formula1>
    </dataValidation>
    <dataValidation type="list" allowBlank="1" showInputMessage="1" showErrorMessage="1" sqref="L64">
      <formula1>Likert_Labels</formula1>
    </dataValidation>
    <dataValidation type="list" allowBlank="1" showInputMessage="1" showErrorMessage="1" sqref="M64">
      <formula1>Likert_Labels</formula1>
    </dataValidation>
    <dataValidation type="list" allowBlank="1" showInputMessage="1" showErrorMessage="1" sqref="N64">
      <formula1>Likert_Labels</formula1>
    </dataValidation>
    <dataValidation type="list" allowBlank="1" showInputMessage="1" showErrorMessage="1" sqref="O64">
      <formula1>Likert_Labels</formula1>
    </dataValidation>
    <dataValidation type="list" allowBlank="1" showInputMessage="1" showErrorMessage="1" sqref="P64">
      <formula1>Likert_Labels</formula1>
    </dataValidation>
    <dataValidation type="list" allowBlank="1" showInputMessage="1" showErrorMessage="1" sqref="Q64">
      <formula1>Likert_Labels</formula1>
    </dataValidation>
    <dataValidation type="list" allowBlank="1" showInputMessage="1" showErrorMessage="1" sqref="R64">
      <formula1>Likert_Labels</formula1>
    </dataValidation>
    <dataValidation type="list" allowBlank="1" showInputMessage="1" showErrorMessage="1" sqref="S64">
      <formula1>Likert_Labels</formula1>
    </dataValidation>
    <dataValidation type="list" allowBlank="1" showInputMessage="1" showErrorMessage="1" sqref="T64">
      <formula1>Likert_Labels</formula1>
    </dataValidation>
    <dataValidation type="list" allowBlank="1" showInputMessage="1" showErrorMessage="1" sqref="B65">
      <formula1>Projects</formula1>
    </dataValidation>
    <dataValidation type="list" allowBlank="1" showInputMessage="1" showErrorMessage="1" sqref="E65">
      <formula1>Likert_Labels</formula1>
    </dataValidation>
    <dataValidation type="list" allowBlank="1" showInputMessage="1" showErrorMessage="1" sqref="F65">
      <formula1>Likert_Labels</formula1>
    </dataValidation>
    <dataValidation type="list" allowBlank="1" showInputMessage="1" showErrorMessage="1" sqref="G65">
      <formula1>Likert_Labels</formula1>
    </dataValidation>
    <dataValidation type="list" allowBlank="1" showInputMessage="1" showErrorMessage="1" sqref="H65">
      <formula1>Likert_Labels</formula1>
    </dataValidation>
    <dataValidation type="list" allowBlank="1" showInputMessage="1" showErrorMessage="1" sqref="I65">
      <formula1>Likert_Labels</formula1>
    </dataValidation>
    <dataValidation type="list" allowBlank="1" showInputMessage="1" showErrorMessage="1" sqref="J65">
      <formula1>Likert_Labels</formula1>
    </dataValidation>
    <dataValidation type="list" allowBlank="1" showInputMessage="1" showErrorMessage="1" sqref="K65">
      <formula1>Likert_Labels</formula1>
    </dataValidation>
    <dataValidation type="list" allowBlank="1" showInputMessage="1" showErrorMessage="1" sqref="L65">
      <formula1>Likert_Labels</formula1>
    </dataValidation>
    <dataValidation type="list" allowBlank="1" showInputMessage="1" showErrorMessage="1" sqref="M65">
      <formula1>Likert_Labels</formula1>
    </dataValidation>
    <dataValidation type="list" allowBlank="1" showInputMessage="1" showErrorMessage="1" sqref="N65">
      <formula1>Likert_Labels</formula1>
    </dataValidation>
    <dataValidation type="list" allowBlank="1" showInputMessage="1" showErrorMessage="1" sqref="O65">
      <formula1>Likert_Labels</formula1>
    </dataValidation>
    <dataValidation type="list" allowBlank="1" showInputMessage="1" showErrorMessage="1" sqref="P65">
      <formula1>Likert_Labels</formula1>
    </dataValidation>
    <dataValidation type="list" allowBlank="1" showInputMessage="1" showErrorMessage="1" sqref="Q65">
      <formula1>Likert_Labels</formula1>
    </dataValidation>
    <dataValidation type="list" allowBlank="1" showInputMessage="1" showErrorMessage="1" sqref="R65">
      <formula1>Likert_Labels</formula1>
    </dataValidation>
    <dataValidation type="list" allowBlank="1" showInputMessage="1" showErrorMessage="1" sqref="S65">
      <formula1>Likert_Labels</formula1>
    </dataValidation>
    <dataValidation type="list" allowBlank="1" showInputMessage="1" showErrorMessage="1" sqref="T65">
      <formula1>Likert_Labels</formula1>
    </dataValidation>
    <dataValidation type="list" allowBlank="1" showInputMessage="1" showErrorMessage="1" sqref="B66">
      <formula1>Projects</formula1>
    </dataValidation>
    <dataValidation type="list" allowBlank="1" showInputMessage="1" showErrorMessage="1" sqref="E66">
      <formula1>Likert_Labels</formula1>
    </dataValidation>
    <dataValidation type="list" allowBlank="1" showInputMessage="1" showErrorMessage="1" sqref="F66">
      <formula1>Likert_Labels</formula1>
    </dataValidation>
    <dataValidation type="list" allowBlank="1" showInputMessage="1" showErrorMessage="1" sqref="G66">
      <formula1>Likert_Labels</formula1>
    </dataValidation>
    <dataValidation type="list" allowBlank="1" showInputMessage="1" showErrorMessage="1" sqref="H66">
      <formula1>Likert_Labels</formula1>
    </dataValidation>
    <dataValidation type="list" allowBlank="1" showInputMessage="1" showErrorMessage="1" sqref="I66">
      <formula1>Likert_Labels</formula1>
    </dataValidation>
    <dataValidation type="list" allowBlank="1" showInputMessage="1" showErrorMessage="1" sqref="J66">
      <formula1>Likert_Labels</formula1>
    </dataValidation>
    <dataValidation type="list" allowBlank="1" showInputMessage="1" showErrorMessage="1" sqref="K66">
      <formula1>Likert_Labels</formula1>
    </dataValidation>
    <dataValidation type="list" allowBlank="1" showInputMessage="1" showErrorMessage="1" sqref="L66">
      <formula1>Likert_Labels</formula1>
    </dataValidation>
    <dataValidation type="list" allowBlank="1" showInputMessage="1" showErrorMessage="1" sqref="M66">
      <formula1>Likert_Labels</formula1>
    </dataValidation>
    <dataValidation type="list" allowBlank="1" showInputMessage="1" showErrorMessage="1" sqref="N66">
      <formula1>Likert_Labels</formula1>
    </dataValidation>
    <dataValidation type="list" allowBlank="1" showInputMessage="1" showErrorMessage="1" sqref="O66">
      <formula1>Likert_Labels</formula1>
    </dataValidation>
    <dataValidation type="list" allowBlank="1" showInputMessage="1" showErrorMessage="1" sqref="P66">
      <formula1>Likert_Labels</formula1>
    </dataValidation>
    <dataValidation type="list" allowBlank="1" showInputMessage="1" showErrorMessage="1" sqref="Q66">
      <formula1>Likert_Labels</formula1>
    </dataValidation>
    <dataValidation type="list" allowBlank="1" showInputMessage="1" showErrorMessage="1" sqref="R66">
      <formula1>Likert_Labels</formula1>
    </dataValidation>
    <dataValidation type="list" allowBlank="1" showInputMessage="1" showErrorMessage="1" sqref="S66">
      <formula1>Likert_Labels</formula1>
    </dataValidation>
    <dataValidation type="list" allowBlank="1" showInputMessage="1" showErrorMessage="1" sqref="T66">
      <formula1>Likert_Labels</formula1>
    </dataValidation>
    <dataValidation type="list" allowBlank="1" showInputMessage="1" showErrorMessage="1" sqref="B67">
      <formula1>Projects</formula1>
    </dataValidation>
    <dataValidation type="list" allowBlank="1" showInputMessage="1" showErrorMessage="1" sqref="E67">
      <formula1>Likert_Labels</formula1>
    </dataValidation>
    <dataValidation type="list" allowBlank="1" showInputMessage="1" showErrorMessage="1" sqref="F67">
      <formula1>Likert_Labels</formula1>
    </dataValidation>
    <dataValidation type="list" allowBlank="1" showInputMessage="1" showErrorMessage="1" sqref="G67">
      <formula1>Likert_Labels</formula1>
    </dataValidation>
    <dataValidation type="list" allowBlank="1" showInputMessage="1" showErrorMessage="1" sqref="H67">
      <formula1>Likert_Labels</formula1>
    </dataValidation>
    <dataValidation type="list" allowBlank="1" showInputMessage="1" showErrorMessage="1" sqref="I67">
      <formula1>Likert_Labels</formula1>
    </dataValidation>
    <dataValidation type="list" allowBlank="1" showInputMessage="1" showErrorMessage="1" sqref="J67">
      <formula1>Likert_Labels</formula1>
    </dataValidation>
    <dataValidation type="list" allowBlank="1" showInputMessage="1" showErrorMessage="1" sqref="K67">
      <formula1>Likert_Labels</formula1>
    </dataValidation>
    <dataValidation type="list" allowBlank="1" showInputMessage="1" showErrorMessage="1" sqref="L67">
      <formula1>Likert_Labels</formula1>
    </dataValidation>
    <dataValidation type="list" allowBlank="1" showInputMessage="1" showErrorMessage="1" sqref="M67">
      <formula1>Likert_Labels</formula1>
    </dataValidation>
    <dataValidation type="list" allowBlank="1" showInputMessage="1" showErrorMessage="1" sqref="N67">
      <formula1>Likert_Labels</formula1>
    </dataValidation>
    <dataValidation type="list" allowBlank="1" showInputMessage="1" showErrorMessage="1" sqref="O67">
      <formula1>Likert_Labels</formula1>
    </dataValidation>
    <dataValidation type="list" allowBlank="1" showInputMessage="1" showErrorMessage="1" sqref="P67">
      <formula1>Likert_Labels</formula1>
    </dataValidation>
    <dataValidation type="list" allowBlank="1" showInputMessage="1" showErrorMessage="1" sqref="Q67">
      <formula1>Likert_Labels</formula1>
    </dataValidation>
    <dataValidation type="list" allowBlank="1" showInputMessage="1" showErrorMessage="1" sqref="R67">
      <formula1>Likert_Labels</formula1>
    </dataValidation>
    <dataValidation type="list" allowBlank="1" showInputMessage="1" showErrorMessage="1" sqref="S67">
      <formula1>Likert_Labels</formula1>
    </dataValidation>
    <dataValidation type="list" allowBlank="1" showInputMessage="1" showErrorMessage="1" sqref="T67">
      <formula1>Likert_Labels</formula1>
    </dataValidation>
    <dataValidation type="list" allowBlank="1" showInputMessage="1" showErrorMessage="1" sqref="B68">
      <formula1>Projects</formula1>
    </dataValidation>
    <dataValidation type="list" allowBlank="1" showInputMessage="1" showErrorMessage="1" sqref="E68">
      <formula1>Likert_Labels</formula1>
    </dataValidation>
    <dataValidation type="list" allowBlank="1" showInputMessage="1" showErrorMessage="1" sqref="F68">
      <formula1>Likert_Labels</formula1>
    </dataValidation>
    <dataValidation type="list" allowBlank="1" showInputMessage="1" showErrorMessage="1" sqref="G68">
      <formula1>Likert_Labels</formula1>
    </dataValidation>
    <dataValidation type="list" allowBlank="1" showInputMessage="1" showErrorMessage="1" sqref="H68">
      <formula1>Likert_Labels</formula1>
    </dataValidation>
    <dataValidation type="list" allowBlank="1" showInputMessage="1" showErrorMessage="1" sqref="I68">
      <formula1>Likert_Labels</formula1>
    </dataValidation>
    <dataValidation type="list" allowBlank="1" showInputMessage="1" showErrorMessage="1" sqref="J68">
      <formula1>Likert_Labels</formula1>
    </dataValidation>
    <dataValidation type="list" allowBlank="1" showInputMessage="1" showErrorMessage="1" sqref="K68">
      <formula1>Likert_Labels</formula1>
    </dataValidation>
    <dataValidation type="list" allowBlank="1" showInputMessage="1" showErrorMessage="1" sqref="L68">
      <formula1>Likert_Labels</formula1>
    </dataValidation>
    <dataValidation type="list" allowBlank="1" showInputMessage="1" showErrorMessage="1" sqref="M68">
      <formula1>Likert_Labels</formula1>
    </dataValidation>
    <dataValidation type="list" allowBlank="1" showInputMessage="1" showErrorMessage="1" sqref="N68">
      <formula1>Likert_Labels</formula1>
    </dataValidation>
    <dataValidation type="list" allowBlank="1" showInputMessage="1" showErrorMessage="1" sqref="O68">
      <formula1>Likert_Labels</formula1>
    </dataValidation>
    <dataValidation type="list" allowBlank="1" showInputMessage="1" showErrorMessage="1" sqref="P68">
      <formula1>Likert_Labels</formula1>
    </dataValidation>
    <dataValidation type="list" allowBlank="1" showInputMessage="1" showErrorMessage="1" sqref="Q68">
      <formula1>Likert_Labels</formula1>
    </dataValidation>
    <dataValidation type="list" allowBlank="1" showInputMessage="1" showErrorMessage="1" sqref="R68">
      <formula1>Likert_Labels</formula1>
    </dataValidation>
    <dataValidation type="list" allowBlank="1" showInputMessage="1" showErrorMessage="1" sqref="S68">
      <formula1>Likert_Labels</formula1>
    </dataValidation>
    <dataValidation type="list" allowBlank="1" showInputMessage="1" showErrorMessage="1" sqref="T68">
      <formula1>Likert_Labels</formula1>
    </dataValidation>
    <dataValidation type="list" allowBlank="1" showInputMessage="1" showErrorMessage="1" sqref="B69">
      <formula1>Projects</formula1>
    </dataValidation>
    <dataValidation type="list" allowBlank="1" showInputMessage="1" showErrorMessage="1" sqref="E69">
      <formula1>Likert_Labels</formula1>
    </dataValidation>
    <dataValidation type="list" allowBlank="1" showInputMessage="1" showErrorMessage="1" sqref="F69">
      <formula1>Likert_Labels</formula1>
    </dataValidation>
    <dataValidation type="list" allowBlank="1" showInputMessage="1" showErrorMessage="1" sqref="G69">
      <formula1>Likert_Labels</formula1>
    </dataValidation>
    <dataValidation type="list" allowBlank="1" showInputMessage="1" showErrorMessage="1" sqref="H69">
      <formula1>Likert_Labels</formula1>
    </dataValidation>
    <dataValidation type="list" allowBlank="1" showInputMessage="1" showErrorMessage="1" sqref="I69">
      <formula1>Likert_Labels</formula1>
    </dataValidation>
    <dataValidation type="list" allowBlank="1" showInputMessage="1" showErrorMessage="1" sqref="J69">
      <formula1>Likert_Labels</formula1>
    </dataValidation>
    <dataValidation type="list" allowBlank="1" showInputMessage="1" showErrorMessage="1" sqref="K69">
      <formula1>Likert_Labels</formula1>
    </dataValidation>
    <dataValidation type="list" allowBlank="1" showInputMessage="1" showErrorMessage="1" sqref="L69">
      <formula1>Likert_Labels</formula1>
    </dataValidation>
    <dataValidation type="list" allowBlank="1" showInputMessage="1" showErrorMessage="1" sqref="M69">
      <formula1>Likert_Labels</formula1>
    </dataValidation>
    <dataValidation type="list" allowBlank="1" showInputMessage="1" showErrorMessage="1" sqref="N69">
      <formula1>Likert_Labels</formula1>
    </dataValidation>
    <dataValidation type="list" allowBlank="1" showInputMessage="1" showErrorMessage="1" sqref="O69">
      <formula1>Likert_Labels</formula1>
    </dataValidation>
    <dataValidation type="list" allowBlank="1" showInputMessage="1" showErrorMessage="1" sqref="P69">
      <formula1>Likert_Labels</formula1>
    </dataValidation>
    <dataValidation type="list" allowBlank="1" showInputMessage="1" showErrorMessage="1" sqref="Q69">
      <formula1>Likert_Labels</formula1>
    </dataValidation>
    <dataValidation type="list" allowBlank="1" showInputMessage="1" showErrorMessage="1" sqref="R69">
      <formula1>Likert_Labels</formula1>
    </dataValidation>
    <dataValidation type="list" allowBlank="1" showInputMessage="1" showErrorMessage="1" sqref="S69">
      <formula1>Likert_Labels</formula1>
    </dataValidation>
    <dataValidation type="list" allowBlank="1" showInputMessage="1" showErrorMessage="1" sqref="T69">
      <formula1>Likert_Labels</formula1>
    </dataValidation>
    <dataValidation type="list" allowBlank="1" showInputMessage="1" showErrorMessage="1" sqref="B70">
      <formula1>Projects</formula1>
    </dataValidation>
    <dataValidation type="list" allowBlank="1" showInputMessage="1" showErrorMessage="1" sqref="E70">
      <formula1>Likert_Labels</formula1>
    </dataValidation>
    <dataValidation type="list" allowBlank="1" showInputMessage="1" showErrorMessage="1" sqref="F70">
      <formula1>Likert_Labels</formula1>
    </dataValidation>
    <dataValidation type="list" allowBlank="1" showInputMessage="1" showErrorMessage="1" sqref="G70">
      <formula1>Likert_Labels</formula1>
    </dataValidation>
    <dataValidation type="list" allowBlank="1" showInputMessage="1" showErrorMessage="1" sqref="H70">
      <formula1>Likert_Labels</formula1>
    </dataValidation>
    <dataValidation type="list" allowBlank="1" showInputMessage="1" showErrorMessage="1" sqref="I70">
      <formula1>Likert_Labels</formula1>
    </dataValidation>
    <dataValidation type="list" allowBlank="1" showInputMessage="1" showErrorMessage="1" sqref="J70">
      <formula1>Likert_Labels</formula1>
    </dataValidation>
    <dataValidation type="list" allowBlank="1" showInputMessage="1" showErrorMessage="1" sqref="K70">
      <formula1>Likert_Labels</formula1>
    </dataValidation>
    <dataValidation type="list" allowBlank="1" showInputMessage="1" showErrorMessage="1" sqref="L70">
      <formula1>Likert_Labels</formula1>
    </dataValidation>
    <dataValidation type="list" allowBlank="1" showInputMessage="1" showErrorMessage="1" sqref="M70">
      <formula1>Likert_Labels</formula1>
    </dataValidation>
    <dataValidation type="list" allowBlank="1" showInputMessage="1" showErrorMessage="1" sqref="N70">
      <formula1>Likert_Labels</formula1>
    </dataValidation>
    <dataValidation type="list" allowBlank="1" showInputMessage="1" showErrorMessage="1" sqref="O70">
      <formula1>Likert_Labels</formula1>
    </dataValidation>
    <dataValidation type="list" allowBlank="1" showInputMessage="1" showErrorMessage="1" sqref="P70">
      <formula1>Likert_Labels</formula1>
    </dataValidation>
    <dataValidation type="list" allowBlank="1" showInputMessage="1" showErrorMessage="1" sqref="Q70">
      <formula1>Likert_Labels</formula1>
    </dataValidation>
    <dataValidation type="list" allowBlank="1" showInputMessage="1" showErrorMessage="1" sqref="R70">
      <formula1>Likert_Labels</formula1>
    </dataValidation>
    <dataValidation type="list" allowBlank="1" showInputMessage="1" showErrorMessage="1" sqref="S70">
      <formula1>Likert_Labels</formula1>
    </dataValidation>
    <dataValidation type="list" allowBlank="1" showInputMessage="1" showErrorMessage="1" sqref="T70">
      <formula1>Likert_Labels</formula1>
    </dataValidation>
    <dataValidation type="list" allowBlank="1" showInputMessage="1" showErrorMessage="1" sqref="B71">
      <formula1>Projects</formula1>
    </dataValidation>
    <dataValidation type="list" allowBlank="1" showInputMessage="1" showErrorMessage="1" sqref="E71">
      <formula1>Likert_Labels</formula1>
    </dataValidation>
    <dataValidation type="list" allowBlank="1" showInputMessage="1" showErrorMessage="1" sqref="F71">
      <formula1>Likert_Labels</formula1>
    </dataValidation>
    <dataValidation type="list" allowBlank="1" showInputMessage="1" showErrorMessage="1" sqref="G71">
      <formula1>Likert_Labels</formula1>
    </dataValidation>
    <dataValidation type="list" allowBlank="1" showInputMessage="1" showErrorMessage="1" sqref="H71">
      <formula1>Likert_Labels</formula1>
    </dataValidation>
    <dataValidation type="list" allowBlank="1" showInputMessage="1" showErrorMessage="1" sqref="I71">
      <formula1>Likert_Labels</formula1>
    </dataValidation>
    <dataValidation type="list" allowBlank="1" showInputMessage="1" showErrorMessage="1" sqref="J71">
      <formula1>Likert_Labels</formula1>
    </dataValidation>
    <dataValidation type="list" allowBlank="1" showInputMessage="1" showErrorMessage="1" sqref="K71">
      <formula1>Likert_Labels</formula1>
    </dataValidation>
    <dataValidation type="list" allowBlank="1" showInputMessage="1" showErrorMessage="1" sqref="L71">
      <formula1>Likert_Labels</formula1>
    </dataValidation>
    <dataValidation type="list" allowBlank="1" showInputMessage="1" showErrorMessage="1" sqref="M71">
      <formula1>Likert_Labels</formula1>
    </dataValidation>
    <dataValidation type="list" allowBlank="1" showInputMessage="1" showErrorMessage="1" sqref="N71">
      <formula1>Likert_Labels</formula1>
    </dataValidation>
    <dataValidation type="list" allowBlank="1" showInputMessage="1" showErrorMessage="1" sqref="O71">
      <formula1>Likert_Labels</formula1>
    </dataValidation>
    <dataValidation type="list" allowBlank="1" showInputMessage="1" showErrorMessage="1" sqref="P71">
      <formula1>Likert_Labels</formula1>
    </dataValidation>
    <dataValidation type="list" allowBlank="1" showInputMessage="1" showErrorMessage="1" sqref="Q71">
      <formula1>Likert_Labels</formula1>
    </dataValidation>
    <dataValidation type="list" allowBlank="1" showInputMessage="1" showErrorMessage="1" sqref="R71">
      <formula1>Likert_Labels</formula1>
    </dataValidation>
    <dataValidation type="list" allowBlank="1" showInputMessage="1" showErrorMessage="1" sqref="S71">
      <formula1>Likert_Labels</formula1>
    </dataValidation>
    <dataValidation type="list" allowBlank="1" showInputMessage="1" showErrorMessage="1" sqref="T71">
      <formula1>Likert_Labels</formula1>
    </dataValidation>
    <dataValidation type="list" allowBlank="1" showInputMessage="1" showErrorMessage="1" sqref="B72">
      <formula1>Projects</formula1>
    </dataValidation>
    <dataValidation type="list" allowBlank="1" showInputMessage="1" showErrorMessage="1" sqref="E72">
      <formula1>Likert_Labels</formula1>
    </dataValidation>
    <dataValidation type="list" allowBlank="1" showInputMessage="1" showErrorMessage="1" sqref="F72">
      <formula1>Likert_Labels</formula1>
    </dataValidation>
    <dataValidation type="list" allowBlank="1" showInputMessage="1" showErrorMessage="1" sqref="G72">
      <formula1>Likert_Labels</formula1>
    </dataValidation>
    <dataValidation type="list" allowBlank="1" showInputMessage="1" showErrorMessage="1" sqref="H72">
      <formula1>Likert_Labels</formula1>
    </dataValidation>
    <dataValidation type="list" allowBlank="1" showInputMessage="1" showErrorMessage="1" sqref="I72">
      <formula1>Likert_Labels</formula1>
    </dataValidation>
    <dataValidation type="list" allowBlank="1" showInputMessage="1" showErrorMessage="1" sqref="J72">
      <formula1>Likert_Labels</formula1>
    </dataValidation>
    <dataValidation type="list" allowBlank="1" showInputMessage="1" showErrorMessage="1" sqref="K72">
      <formula1>Likert_Labels</formula1>
    </dataValidation>
    <dataValidation type="list" allowBlank="1" showInputMessage="1" showErrorMessage="1" sqref="L72">
      <formula1>Likert_Labels</formula1>
    </dataValidation>
    <dataValidation type="list" allowBlank="1" showInputMessage="1" showErrorMessage="1" sqref="M72">
      <formula1>Likert_Labels</formula1>
    </dataValidation>
    <dataValidation type="list" allowBlank="1" showInputMessage="1" showErrorMessage="1" sqref="N72">
      <formula1>Likert_Labels</formula1>
    </dataValidation>
    <dataValidation type="list" allowBlank="1" showInputMessage="1" showErrorMessage="1" sqref="O72">
      <formula1>Likert_Labels</formula1>
    </dataValidation>
    <dataValidation type="list" allowBlank="1" showInputMessage="1" showErrorMessage="1" sqref="P72">
      <formula1>Likert_Labels</formula1>
    </dataValidation>
    <dataValidation type="list" allowBlank="1" showInputMessage="1" showErrorMessage="1" sqref="Q72">
      <formula1>Likert_Labels</formula1>
    </dataValidation>
    <dataValidation type="list" allowBlank="1" showInputMessage="1" showErrorMessage="1" sqref="R72">
      <formula1>Likert_Labels</formula1>
    </dataValidation>
    <dataValidation type="list" allowBlank="1" showInputMessage="1" showErrorMessage="1" sqref="S72">
      <formula1>Likert_Labels</formula1>
    </dataValidation>
    <dataValidation type="list" allowBlank="1" showInputMessage="1" showErrorMessage="1" sqref="T72">
      <formula1>Likert_Labels</formula1>
    </dataValidation>
    <dataValidation type="list" allowBlank="1" showInputMessage="1" showErrorMessage="1" sqref="B73">
      <formula1>Projects</formula1>
    </dataValidation>
    <dataValidation type="list" allowBlank="1" showInputMessage="1" showErrorMessage="1" sqref="E73">
      <formula1>Likert_Labels</formula1>
    </dataValidation>
    <dataValidation type="list" allowBlank="1" showInputMessage="1" showErrorMessage="1" sqref="F73">
      <formula1>Likert_Labels</formula1>
    </dataValidation>
    <dataValidation type="list" allowBlank="1" showInputMessage="1" showErrorMessage="1" sqref="G73">
      <formula1>Likert_Labels</formula1>
    </dataValidation>
    <dataValidation type="list" allowBlank="1" showInputMessage="1" showErrorMessage="1" sqref="H73">
      <formula1>Likert_Labels</formula1>
    </dataValidation>
    <dataValidation type="list" allowBlank="1" showInputMessage="1" showErrorMessage="1" sqref="I73">
      <formula1>Likert_Labels</formula1>
    </dataValidation>
    <dataValidation type="list" allowBlank="1" showInputMessage="1" showErrorMessage="1" sqref="J73">
      <formula1>Likert_Labels</formula1>
    </dataValidation>
    <dataValidation type="list" allowBlank="1" showInputMessage="1" showErrorMessage="1" sqref="K73">
      <formula1>Likert_Labels</formula1>
    </dataValidation>
    <dataValidation type="list" allowBlank="1" showInputMessage="1" showErrorMessage="1" sqref="L73">
      <formula1>Likert_Labels</formula1>
    </dataValidation>
    <dataValidation type="list" allowBlank="1" showInputMessage="1" showErrorMessage="1" sqref="M73">
      <formula1>Likert_Labels</formula1>
    </dataValidation>
    <dataValidation type="list" allowBlank="1" showInputMessage="1" showErrorMessage="1" sqref="N73">
      <formula1>Likert_Labels</formula1>
    </dataValidation>
    <dataValidation type="list" allowBlank="1" showInputMessage="1" showErrorMessage="1" sqref="O73">
      <formula1>Likert_Labels</formula1>
    </dataValidation>
    <dataValidation type="list" allowBlank="1" showInputMessage="1" showErrorMessage="1" sqref="P73">
      <formula1>Likert_Labels</formula1>
    </dataValidation>
    <dataValidation type="list" allowBlank="1" showInputMessage="1" showErrorMessage="1" sqref="Q73">
      <formula1>Likert_Labels</formula1>
    </dataValidation>
    <dataValidation type="list" allowBlank="1" showInputMessage="1" showErrorMessage="1" sqref="R73">
      <formula1>Likert_Labels</formula1>
    </dataValidation>
    <dataValidation type="list" allowBlank="1" showInputMessage="1" showErrorMessage="1" sqref="S73">
      <formula1>Likert_Labels</formula1>
    </dataValidation>
    <dataValidation type="list" allowBlank="1" showInputMessage="1" showErrorMessage="1" sqref="T73">
      <formula1>Likert_Labels</formula1>
    </dataValidation>
    <dataValidation type="list" allowBlank="1" showInputMessage="1" showErrorMessage="1" sqref="B74">
      <formula1>Projects</formula1>
    </dataValidation>
    <dataValidation type="list" allowBlank="1" showInputMessage="1" showErrorMessage="1" sqref="E74">
      <formula1>Likert_Labels</formula1>
    </dataValidation>
    <dataValidation type="list" allowBlank="1" showInputMessage="1" showErrorMessage="1" sqref="F74">
      <formula1>Likert_Labels</formula1>
    </dataValidation>
    <dataValidation type="list" allowBlank="1" showInputMessage="1" showErrorMessage="1" sqref="G74">
      <formula1>Likert_Labels</formula1>
    </dataValidation>
    <dataValidation type="list" allowBlank="1" showInputMessage="1" showErrorMessage="1" sqref="H74">
      <formula1>Likert_Labels</formula1>
    </dataValidation>
    <dataValidation type="list" allowBlank="1" showInputMessage="1" showErrorMessage="1" sqref="I74">
      <formula1>Likert_Labels</formula1>
    </dataValidation>
    <dataValidation type="list" allowBlank="1" showInputMessage="1" showErrorMessage="1" sqref="J74">
      <formula1>Likert_Labels</formula1>
    </dataValidation>
    <dataValidation type="list" allowBlank="1" showInputMessage="1" showErrorMessage="1" sqref="K74">
      <formula1>Likert_Labels</formula1>
    </dataValidation>
    <dataValidation type="list" allowBlank="1" showInputMessage="1" showErrorMessage="1" sqref="L74">
      <formula1>Likert_Labels</formula1>
    </dataValidation>
    <dataValidation type="list" allowBlank="1" showInputMessage="1" showErrorMessage="1" sqref="M74">
      <formula1>Likert_Labels</formula1>
    </dataValidation>
    <dataValidation type="list" allowBlank="1" showInputMessage="1" showErrorMessage="1" sqref="N74">
      <formula1>Likert_Labels</formula1>
    </dataValidation>
    <dataValidation type="list" allowBlank="1" showInputMessage="1" showErrorMessage="1" sqref="O74">
      <formula1>Likert_Labels</formula1>
    </dataValidation>
    <dataValidation type="list" allowBlank="1" showInputMessage="1" showErrorMessage="1" sqref="P74">
      <formula1>Likert_Labels</formula1>
    </dataValidation>
    <dataValidation type="list" allowBlank="1" showInputMessage="1" showErrorMessage="1" sqref="Q74">
      <formula1>Likert_Labels</formula1>
    </dataValidation>
    <dataValidation type="list" allowBlank="1" showInputMessage="1" showErrorMessage="1" sqref="R74">
      <formula1>Likert_Labels</formula1>
    </dataValidation>
    <dataValidation type="list" allowBlank="1" showInputMessage="1" showErrorMessage="1" sqref="S74">
      <formula1>Likert_Labels</formula1>
    </dataValidation>
    <dataValidation type="list" allowBlank="1" showInputMessage="1" showErrorMessage="1" sqref="T74">
      <formula1>Likert_Labels</formula1>
    </dataValidation>
    <dataValidation type="list" allowBlank="1" showInputMessage="1" showErrorMessage="1" sqref="B75">
      <formula1>Projects</formula1>
    </dataValidation>
    <dataValidation type="list" allowBlank="1" showInputMessage="1" showErrorMessage="1" sqref="E75">
      <formula1>Likert_Labels</formula1>
    </dataValidation>
    <dataValidation type="list" allowBlank="1" showInputMessage="1" showErrorMessage="1" sqref="F75">
      <formula1>Likert_Labels</formula1>
    </dataValidation>
    <dataValidation type="list" allowBlank="1" showInputMessage="1" showErrorMessage="1" sqref="G75">
      <formula1>Likert_Labels</formula1>
    </dataValidation>
    <dataValidation type="list" allowBlank="1" showInputMessage="1" showErrorMessage="1" sqref="H75">
      <formula1>Likert_Labels</formula1>
    </dataValidation>
    <dataValidation type="list" allowBlank="1" showInputMessage="1" showErrorMessage="1" sqref="I75">
      <formula1>Likert_Labels</formula1>
    </dataValidation>
    <dataValidation type="list" allowBlank="1" showInputMessage="1" showErrorMessage="1" sqref="J75">
      <formula1>Likert_Labels</formula1>
    </dataValidation>
    <dataValidation type="list" allowBlank="1" showInputMessage="1" showErrorMessage="1" sqref="K75">
      <formula1>Likert_Labels</formula1>
    </dataValidation>
    <dataValidation type="list" allowBlank="1" showInputMessage="1" showErrorMessage="1" sqref="L75">
      <formula1>Likert_Labels</formula1>
    </dataValidation>
    <dataValidation type="list" allowBlank="1" showInputMessage="1" showErrorMessage="1" sqref="M75">
      <formula1>Likert_Labels</formula1>
    </dataValidation>
    <dataValidation type="list" allowBlank="1" showInputMessage="1" showErrorMessage="1" sqref="N75">
      <formula1>Likert_Labels</formula1>
    </dataValidation>
    <dataValidation type="list" allowBlank="1" showInputMessage="1" showErrorMessage="1" sqref="O75">
      <formula1>Likert_Labels</formula1>
    </dataValidation>
    <dataValidation type="list" allowBlank="1" showInputMessage="1" showErrorMessage="1" sqref="P75">
      <formula1>Likert_Labels</formula1>
    </dataValidation>
    <dataValidation type="list" allowBlank="1" showInputMessage="1" showErrorMessage="1" sqref="Q75">
      <formula1>Likert_Labels</formula1>
    </dataValidation>
    <dataValidation type="list" allowBlank="1" showInputMessage="1" showErrorMessage="1" sqref="R75">
      <formula1>Likert_Labels</formula1>
    </dataValidation>
    <dataValidation type="list" allowBlank="1" showInputMessage="1" showErrorMessage="1" sqref="S75">
      <formula1>Likert_Labels</formula1>
    </dataValidation>
    <dataValidation type="list" allowBlank="1" showInputMessage="1" showErrorMessage="1" sqref="T75">
      <formula1>Likert_Labels</formula1>
    </dataValidation>
    <dataValidation type="list" allowBlank="1" showInputMessage="1" showErrorMessage="1" sqref="B76">
      <formula1>Projects</formula1>
    </dataValidation>
    <dataValidation type="list" allowBlank="1" showInputMessage="1" showErrorMessage="1" sqref="E76">
      <formula1>Likert_Labels</formula1>
    </dataValidation>
    <dataValidation type="list" allowBlank="1" showInputMessage="1" showErrorMessage="1" sqref="F76">
      <formula1>Likert_Labels</formula1>
    </dataValidation>
    <dataValidation type="list" allowBlank="1" showInputMessage="1" showErrorMessage="1" sqref="G76">
      <formula1>Likert_Labels</formula1>
    </dataValidation>
    <dataValidation type="list" allowBlank="1" showInputMessage="1" showErrorMessage="1" sqref="H76">
      <formula1>Likert_Labels</formula1>
    </dataValidation>
    <dataValidation type="list" allowBlank="1" showInputMessage="1" showErrorMessage="1" sqref="I76">
      <formula1>Likert_Labels</formula1>
    </dataValidation>
    <dataValidation type="list" allowBlank="1" showInputMessage="1" showErrorMessage="1" sqref="J76">
      <formula1>Likert_Labels</formula1>
    </dataValidation>
    <dataValidation type="list" allowBlank="1" showInputMessage="1" showErrorMessage="1" sqref="K76">
      <formula1>Likert_Labels</formula1>
    </dataValidation>
    <dataValidation type="list" allowBlank="1" showInputMessage="1" showErrorMessage="1" sqref="L76">
      <formula1>Likert_Labels</formula1>
    </dataValidation>
    <dataValidation type="list" allowBlank="1" showInputMessage="1" showErrorMessage="1" sqref="M76">
      <formula1>Likert_Labels</formula1>
    </dataValidation>
    <dataValidation type="list" allowBlank="1" showInputMessage="1" showErrorMessage="1" sqref="N76">
      <formula1>Likert_Labels</formula1>
    </dataValidation>
    <dataValidation type="list" allowBlank="1" showInputMessage="1" showErrorMessage="1" sqref="O76">
      <formula1>Likert_Labels</formula1>
    </dataValidation>
    <dataValidation type="list" allowBlank="1" showInputMessage="1" showErrorMessage="1" sqref="P76">
      <formula1>Likert_Labels</formula1>
    </dataValidation>
    <dataValidation type="list" allowBlank="1" showInputMessage="1" showErrorMessage="1" sqref="Q76">
      <formula1>Likert_Labels</formula1>
    </dataValidation>
    <dataValidation type="list" allowBlank="1" showInputMessage="1" showErrorMessage="1" sqref="R76">
      <formula1>Likert_Labels</formula1>
    </dataValidation>
    <dataValidation type="list" allowBlank="1" showInputMessage="1" showErrorMessage="1" sqref="S76">
      <formula1>Likert_Labels</formula1>
    </dataValidation>
    <dataValidation type="list" allowBlank="1" showInputMessage="1" showErrorMessage="1" sqref="T76">
      <formula1>Likert_Labels</formula1>
    </dataValidation>
    <dataValidation type="list" allowBlank="1" showInputMessage="1" showErrorMessage="1" sqref="B77">
      <formula1>Projects</formula1>
    </dataValidation>
    <dataValidation type="list" allowBlank="1" showInputMessage="1" showErrorMessage="1" sqref="E77">
      <formula1>Likert_Labels</formula1>
    </dataValidation>
    <dataValidation type="list" allowBlank="1" showInputMessage="1" showErrorMessage="1" sqref="F77">
      <formula1>Likert_Labels</formula1>
    </dataValidation>
    <dataValidation type="list" allowBlank="1" showInputMessage="1" showErrorMessage="1" sqref="G77">
      <formula1>Likert_Labels</formula1>
    </dataValidation>
    <dataValidation type="list" allowBlank="1" showInputMessage="1" showErrorMessage="1" sqref="H77">
      <formula1>Likert_Labels</formula1>
    </dataValidation>
    <dataValidation type="list" allowBlank="1" showInputMessage="1" showErrorMessage="1" sqref="I77">
      <formula1>Likert_Labels</formula1>
    </dataValidation>
    <dataValidation type="list" allowBlank="1" showInputMessage="1" showErrorMessage="1" sqref="J77">
      <formula1>Likert_Labels</formula1>
    </dataValidation>
    <dataValidation type="list" allowBlank="1" showInputMessage="1" showErrorMessage="1" sqref="K77">
      <formula1>Likert_Labels</formula1>
    </dataValidation>
    <dataValidation type="list" allowBlank="1" showInputMessage="1" showErrorMessage="1" sqref="L77">
      <formula1>Likert_Labels</formula1>
    </dataValidation>
    <dataValidation type="list" allowBlank="1" showInputMessage="1" showErrorMessage="1" sqref="M77">
      <formula1>Likert_Labels</formula1>
    </dataValidation>
    <dataValidation type="list" allowBlank="1" showInputMessage="1" showErrorMessage="1" sqref="N77">
      <formula1>Likert_Labels</formula1>
    </dataValidation>
    <dataValidation type="list" allowBlank="1" showInputMessage="1" showErrorMessage="1" sqref="O77">
      <formula1>Likert_Labels</formula1>
    </dataValidation>
    <dataValidation type="list" allowBlank="1" showInputMessage="1" showErrorMessage="1" sqref="P77">
      <formula1>Likert_Labels</formula1>
    </dataValidation>
    <dataValidation type="list" allowBlank="1" showInputMessage="1" showErrorMessage="1" sqref="Q77">
      <formula1>Likert_Labels</formula1>
    </dataValidation>
    <dataValidation type="list" allowBlank="1" showInputMessage="1" showErrorMessage="1" sqref="R77">
      <formula1>Likert_Labels</formula1>
    </dataValidation>
    <dataValidation type="list" allowBlank="1" showInputMessage="1" showErrorMessage="1" sqref="S77">
      <formula1>Likert_Labels</formula1>
    </dataValidation>
    <dataValidation type="list" allowBlank="1" showInputMessage="1" showErrorMessage="1" sqref="T77">
      <formula1>Likert_Labels</formula1>
    </dataValidation>
    <dataValidation type="list" allowBlank="1" showInputMessage="1" showErrorMessage="1" sqref="B78">
      <formula1>Projects</formula1>
    </dataValidation>
    <dataValidation type="list" allowBlank="1" showInputMessage="1" showErrorMessage="1" sqref="E78">
      <formula1>Likert_Labels</formula1>
    </dataValidation>
    <dataValidation type="list" allowBlank="1" showInputMessage="1" showErrorMessage="1" sqref="F78">
      <formula1>Likert_Labels</formula1>
    </dataValidation>
    <dataValidation type="list" allowBlank="1" showInputMessage="1" showErrorMessage="1" sqref="G78">
      <formula1>Likert_Labels</formula1>
    </dataValidation>
    <dataValidation type="list" allowBlank="1" showInputMessage="1" showErrorMessage="1" sqref="H78">
      <formula1>Likert_Labels</formula1>
    </dataValidation>
    <dataValidation type="list" allowBlank="1" showInputMessage="1" showErrorMessage="1" sqref="I78">
      <formula1>Likert_Labels</formula1>
    </dataValidation>
    <dataValidation type="list" allowBlank="1" showInputMessage="1" showErrorMessage="1" sqref="J78">
      <formula1>Likert_Labels</formula1>
    </dataValidation>
    <dataValidation type="list" allowBlank="1" showInputMessage="1" showErrorMessage="1" sqref="K78">
      <formula1>Likert_Labels</formula1>
    </dataValidation>
    <dataValidation type="list" allowBlank="1" showInputMessage="1" showErrorMessage="1" sqref="L78">
      <formula1>Likert_Labels</formula1>
    </dataValidation>
    <dataValidation type="list" allowBlank="1" showInputMessage="1" showErrorMessage="1" sqref="M78">
      <formula1>Likert_Labels</formula1>
    </dataValidation>
    <dataValidation type="list" allowBlank="1" showInputMessage="1" showErrorMessage="1" sqref="N78">
      <formula1>Likert_Labels</formula1>
    </dataValidation>
    <dataValidation type="list" allowBlank="1" showInputMessage="1" showErrorMessage="1" sqref="O78">
      <formula1>Likert_Labels</formula1>
    </dataValidation>
    <dataValidation type="list" allowBlank="1" showInputMessage="1" showErrorMessage="1" sqref="P78">
      <formula1>Likert_Labels</formula1>
    </dataValidation>
    <dataValidation type="list" allowBlank="1" showInputMessage="1" showErrorMessage="1" sqref="Q78">
      <formula1>Likert_Labels</formula1>
    </dataValidation>
    <dataValidation type="list" allowBlank="1" showInputMessage="1" showErrorMessage="1" sqref="R78">
      <formula1>Likert_Labels</formula1>
    </dataValidation>
    <dataValidation type="list" allowBlank="1" showInputMessage="1" showErrorMessage="1" sqref="S78">
      <formula1>Likert_Labels</formula1>
    </dataValidation>
    <dataValidation type="list" allowBlank="1" showInputMessage="1" showErrorMessage="1" sqref="T78">
      <formula1>Likert_Labels</formula1>
    </dataValidation>
    <dataValidation type="list" allowBlank="1" showInputMessage="1" showErrorMessage="1" sqref="B79">
      <formula1>Projects</formula1>
    </dataValidation>
    <dataValidation type="list" allowBlank="1" showInputMessage="1" showErrorMessage="1" sqref="E79">
      <formula1>Likert_Labels</formula1>
    </dataValidation>
    <dataValidation type="list" allowBlank="1" showInputMessage="1" showErrorMessage="1" sqref="F79">
      <formula1>Likert_Labels</formula1>
    </dataValidation>
    <dataValidation type="list" allowBlank="1" showInputMessage="1" showErrorMessage="1" sqref="G79">
      <formula1>Likert_Labels</formula1>
    </dataValidation>
    <dataValidation type="list" allowBlank="1" showInputMessage="1" showErrorMessage="1" sqref="H79">
      <formula1>Likert_Labels</formula1>
    </dataValidation>
    <dataValidation type="list" allowBlank="1" showInputMessage="1" showErrorMessage="1" sqref="I79">
      <formula1>Likert_Labels</formula1>
    </dataValidation>
    <dataValidation type="list" allowBlank="1" showInputMessage="1" showErrorMessage="1" sqref="J79">
      <formula1>Likert_Labels</formula1>
    </dataValidation>
    <dataValidation type="list" allowBlank="1" showInputMessage="1" showErrorMessage="1" sqref="K79">
      <formula1>Likert_Labels</formula1>
    </dataValidation>
    <dataValidation type="list" allowBlank="1" showInputMessage="1" showErrorMessage="1" sqref="L79">
      <formula1>Likert_Labels</formula1>
    </dataValidation>
    <dataValidation type="list" allowBlank="1" showInputMessage="1" showErrorMessage="1" sqref="M79">
      <formula1>Likert_Labels</formula1>
    </dataValidation>
    <dataValidation type="list" allowBlank="1" showInputMessage="1" showErrorMessage="1" sqref="N79">
      <formula1>Likert_Labels</formula1>
    </dataValidation>
    <dataValidation type="list" allowBlank="1" showInputMessage="1" showErrorMessage="1" sqref="O79">
      <formula1>Likert_Labels</formula1>
    </dataValidation>
    <dataValidation type="list" allowBlank="1" showInputMessage="1" showErrorMessage="1" sqref="P79">
      <formula1>Likert_Labels</formula1>
    </dataValidation>
    <dataValidation type="list" allowBlank="1" showInputMessage="1" showErrorMessage="1" sqref="Q79">
      <formula1>Likert_Labels</formula1>
    </dataValidation>
    <dataValidation type="list" allowBlank="1" showInputMessage="1" showErrorMessage="1" sqref="R79">
      <formula1>Likert_Labels</formula1>
    </dataValidation>
    <dataValidation type="list" allowBlank="1" showInputMessage="1" showErrorMessage="1" sqref="S79">
      <formula1>Likert_Labels</formula1>
    </dataValidation>
    <dataValidation type="list" allowBlank="1" showInputMessage="1" showErrorMessage="1" sqref="T79">
      <formula1>Likert_Labels</formula1>
    </dataValidation>
    <dataValidation type="list" allowBlank="1" showInputMessage="1" showErrorMessage="1" sqref="B80">
      <formula1>Projects</formula1>
    </dataValidation>
    <dataValidation type="list" allowBlank="1" showInputMessage="1" showErrorMessage="1" sqref="E80">
      <formula1>Likert_Labels</formula1>
    </dataValidation>
    <dataValidation type="list" allowBlank="1" showInputMessage="1" showErrorMessage="1" sqref="F80">
      <formula1>Likert_Labels</formula1>
    </dataValidation>
    <dataValidation type="list" allowBlank="1" showInputMessage="1" showErrorMessage="1" sqref="G80">
      <formula1>Likert_Labels</formula1>
    </dataValidation>
    <dataValidation type="list" allowBlank="1" showInputMessage="1" showErrorMessage="1" sqref="H80">
      <formula1>Likert_Labels</formula1>
    </dataValidation>
    <dataValidation type="list" allowBlank="1" showInputMessage="1" showErrorMessage="1" sqref="I80">
      <formula1>Likert_Labels</formula1>
    </dataValidation>
    <dataValidation type="list" allowBlank="1" showInputMessage="1" showErrorMessage="1" sqref="J80">
      <formula1>Likert_Labels</formula1>
    </dataValidation>
    <dataValidation type="list" allowBlank="1" showInputMessage="1" showErrorMessage="1" sqref="K80">
      <formula1>Likert_Labels</formula1>
    </dataValidation>
    <dataValidation type="list" allowBlank="1" showInputMessage="1" showErrorMessage="1" sqref="L80">
      <formula1>Likert_Labels</formula1>
    </dataValidation>
    <dataValidation type="list" allowBlank="1" showInputMessage="1" showErrorMessage="1" sqref="M80">
      <formula1>Likert_Labels</formula1>
    </dataValidation>
    <dataValidation type="list" allowBlank="1" showInputMessage="1" showErrorMessage="1" sqref="N80">
      <formula1>Likert_Labels</formula1>
    </dataValidation>
    <dataValidation type="list" allowBlank="1" showInputMessage="1" showErrorMessage="1" sqref="O80">
      <formula1>Likert_Labels</formula1>
    </dataValidation>
    <dataValidation type="list" allowBlank="1" showInputMessage="1" showErrorMessage="1" sqref="P80">
      <formula1>Likert_Labels</formula1>
    </dataValidation>
    <dataValidation type="list" allowBlank="1" showInputMessage="1" showErrorMessage="1" sqref="Q80">
      <formula1>Likert_Labels</formula1>
    </dataValidation>
    <dataValidation type="list" allowBlank="1" showInputMessage="1" showErrorMessage="1" sqref="R80">
      <formula1>Likert_Labels</formula1>
    </dataValidation>
    <dataValidation type="list" allowBlank="1" showInputMessage="1" showErrorMessage="1" sqref="S80">
      <formula1>Likert_Labels</formula1>
    </dataValidation>
    <dataValidation type="list" allowBlank="1" showInputMessage="1" showErrorMessage="1" sqref="T80">
      <formula1>Likert_Labels</formula1>
    </dataValidation>
    <dataValidation type="list" allowBlank="1" showInputMessage="1" showErrorMessage="1" sqref="B81">
      <formula1>Projects</formula1>
    </dataValidation>
    <dataValidation type="list" allowBlank="1" showInputMessage="1" showErrorMessage="1" sqref="E81">
      <formula1>Likert_Labels</formula1>
    </dataValidation>
    <dataValidation type="list" allowBlank="1" showInputMessage="1" showErrorMessage="1" sqref="F81">
      <formula1>Likert_Labels</formula1>
    </dataValidation>
    <dataValidation type="list" allowBlank="1" showInputMessage="1" showErrorMessage="1" sqref="G81">
      <formula1>Likert_Labels</formula1>
    </dataValidation>
    <dataValidation type="list" allowBlank="1" showInputMessage="1" showErrorMessage="1" sqref="H81">
      <formula1>Likert_Labels</formula1>
    </dataValidation>
    <dataValidation type="list" allowBlank="1" showInputMessage="1" showErrorMessage="1" sqref="I81">
      <formula1>Likert_Labels</formula1>
    </dataValidation>
    <dataValidation type="list" allowBlank="1" showInputMessage="1" showErrorMessage="1" sqref="J81">
      <formula1>Likert_Labels</formula1>
    </dataValidation>
    <dataValidation type="list" allowBlank="1" showInputMessage="1" showErrorMessage="1" sqref="K81">
      <formula1>Likert_Labels</formula1>
    </dataValidation>
    <dataValidation type="list" allowBlank="1" showInputMessage="1" showErrorMessage="1" sqref="L81">
      <formula1>Likert_Labels</formula1>
    </dataValidation>
    <dataValidation type="list" allowBlank="1" showInputMessage="1" showErrorMessage="1" sqref="M81">
      <formula1>Likert_Labels</formula1>
    </dataValidation>
    <dataValidation type="list" allowBlank="1" showInputMessage="1" showErrorMessage="1" sqref="N81">
      <formula1>Likert_Labels</formula1>
    </dataValidation>
    <dataValidation type="list" allowBlank="1" showInputMessage="1" showErrorMessage="1" sqref="O81">
      <formula1>Likert_Labels</formula1>
    </dataValidation>
    <dataValidation type="list" allowBlank="1" showInputMessage="1" showErrorMessage="1" sqref="P81">
      <formula1>Likert_Labels</formula1>
    </dataValidation>
    <dataValidation type="list" allowBlank="1" showInputMessage="1" showErrorMessage="1" sqref="Q81">
      <formula1>Likert_Labels</formula1>
    </dataValidation>
    <dataValidation type="list" allowBlank="1" showInputMessage="1" showErrorMessage="1" sqref="R81">
      <formula1>Likert_Labels</formula1>
    </dataValidation>
    <dataValidation type="list" allowBlank="1" showInputMessage="1" showErrorMessage="1" sqref="S81">
      <formula1>Likert_Labels</formula1>
    </dataValidation>
    <dataValidation type="list" allowBlank="1" showInputMessage="1" showErrorMessage="1" sqref="T81">
      <formula1>Likert_Labels</formula1>
    </dataValidation>
    <dataValidation type="list" allowBlank="1" showInputMessage="1" showErrorMessage="1" sqref="B82">
      <formula1>Projects</formula1>
    </dataValidation>
    <dataValidation type="list" allowBlank="1" showInputMessage="1" showErrorMessage="1" sqref="E82">
      <formula1>Likert_Labels</formula1>
    </dataValidation>
    <dataValidation type="list" allowBlank="1" showInputMessage="1" showErrorMessage="1" sqref="F82">
      <formula1>Likert_Labels</formula1>
    </dataValidation>
    <dataValidation type="list" allowBlank="1" showInputMessage="1" showErrorMessage="1" sqref="G82">
      <formula1>Likert_Labels</formula1>
    </dataValidation>
    <dataValidation type="list" allowBlank="1" showInputMessage="1" showErrorMessage="1" sqref="H82">
      <formula1>Likert_Labels</formula1>
    </dataValidation>
    <dataValidation type="list" allowBlank="1" showInputMessage="1" showErrorMessage="1" sqref="I82">
      <formula1>Likert_Labels</formula1>
    </dataValidation>
    <dataValidation type="list" allowBlank="1" showInputMessage="1" showErrorMessage="1" sqref="J82">
      <formula1>Likert_Labels</formula1>
    </dataValidation>
    <dataValidation type="list" allowBlank="1" showInputMessage="1" showErrorMessage="1" sqref="K82">
      <formula1>Likert_Labels</formula1>
    </dataValidation>
    <dataValidation type="list" allowBlank="1" showInputMessage="1" showErrorMessage="1" sqref="L82">
      <formula1>Likert_Labels</formula1>
    </dataValidation>
    <dataValidation type="list" allowBlank="1" showInputMessage="1" showErrorMessage="1" sqref="M82">
      <formula1>Likert_Labels</formula1>
    </dataValidation>
    <dataValidation type="list" allowBlank="1" showInputMessage="1" showErrorMessage="1" sqref="N82">
      <formula1>Likert_Labels</formula1>
    </dataValidation>
    <dataValidation type="list" allowBlank="1" showInputMessage="1" showErrorMessage="1" sqref="O82">
      <formula1>Likert_Labels</formula1>
    </dataValidation>
    <dataValidation type="list" allowBlank="1" showInputMessage="1" showErrorMessage="1" sqref="P82">
      <formula1>Likert_Labels</formula1>
    </dataValidation>
    <dataValidation type="list" allowBlank="1" showInputMessage="1" showErrorMessage="1" sqref="Q82">
      <formula1>Likert_Labels</formula1>
    </dataValidation>
    <dataValidation type="list" allowBlank="1" showInputMessage="1" showErrorMessage="1" sqref="R82">
      <formula1>Likert_Labels</formula1>
    </dataValidation>
    <dataValidation type="list" allowBlank="1" showInputMessage="1" showErrorMessage="1" sqref="S82">
      <formula1>Likert_Labels</formula1>
    </dataValidation>
    <dataValidation type="list" allowBlank="1" showInputMessage="1" showErrorMessage="1" sqref="T82">
      <formula1>Likert_Labels</formula1>
    </dataValidation>
    <dataValidation type="list" allowBlank="1" showInputMessage="1" showErrorMessage="1" sqref="B83">
      <formula1>Projects</formula1>
    </dataValidation>
    <dataValidation type="list" allowBlank="1" showInputMessage="1" showErrorMessage="1" sqref="E83">
      <formula1>Likert_Labels</formula1>
    </dataValidation>
    <dataValidation type="list" allowBlank="1" showInputMessage="1" showErrorMessage="1" sqref="F83">
      <formula1>Likert_Labels</formula1>
    </dataValidation>
    <dataValidation type="list" allowBlank="1" showInputMessage="1" showErrorMessage="1" sqref="G83">
      <formula1>Likert_Labels</formula1>
    </dataValidation>
    <dataValidation type="list" allowBlank="1" showInputMessage="1" showErrorMessage="1" sqref="H83">
      <formula1>Likert_Labels</formula1>
    </dataValidation>
    <dataValidation type="list" allowBlank="1" showInputMessage="1" showErrorMessage="1" sqref="I83">
      <formula1>Likert_Labels</formula1>
    </dataValidation>
    <dataValidation type="list" allowBlank="1" showInputMessage="1" showErrorMessage="1" sqref="J83">
      <formula1>Likert_Labels</formula1>
    </dataValidation>
    <dataValidation type="list" allowBlank="1" showInputMessage="1" showErrorMessage="1" sqref="K83">
      <formula1>Likert_Labels</formula1>
    </dataValidation>
    <dataValidation type="list" allowBlank="1" showInputMessage="1" showErrorMessage="1" sqref="L83">
      <formula1>Likert_Labels</formula1>
    </dataValidation>
    <dataValidation type="list" allowBlank="1" showInputMessage="1" showErrorMessage="1" sqref="M83">
      <formula1>Likert_Labels</formula1>
    </dataValidation>
    <dataValidation type="list" allowBlank="1" showInputMessage="1" showErrorMessage="1" sqref="N83">
      <formula1>Likert_Labels</formula1>
    </dataValidation>
    <dataValidation type="list" allowBlank="1" showInputMessage="1" showErrorMessage="1" sqref="O83">
      <formula1>Likert_Labels</formula1>
    </dataValidation>
    <dataValidation type="list" allowBlank="1" showInputMessage="1" showErrorMessage="1" sqref="P83">
      <formula1>Likert_Labels</formula1>
    </dataValidation>
    <dataValidation type="list" allowBlank="1" showInputMessage="1" showErrorMessage="1" sqref="Q83">
      <formula1>Likert_Labels</formula1>
    </dataValidation>
    <dataValidation type="list" allowBlank="1" showInputMessage="1" showErrorMessage="1" sqref="R83">
      <formula1>Likert_Labels</formula1>
    </dataValidation>
    <dataValidation type="list" allowBlank="1" showInputMessage="1" showErrorMessage="1" sqref="S83">
      <formula1>Likert_Labels</formula1>
    </dataValidation>
    <dataValidation type="list" allowBlank="1" showInputMessage="1" showErrorMessage="1" sqref="T83">
      <formula1>Likert_Labels</formula1>
    </dataValidation>
    <dataValidation type="list" allowBlank="1" showInputMessage="1" showErrorMessage="1" sqref="B84">
      <formula1>Projects</formula1>
    </dataValidation>
    <dataValidation type="list" allowBlank="1" showInputMessage="1" showErrorMessage="1" sqref="E84">
      <formula1>Likert_Labels</formula1>
    </dataValidation>
    <dataValidation type="list" allowBlank="1" showInputMessage="1" showErrorMessage="1" sqref="F84">
      <formula1>Likert_Labels</formula1>
    </dataValidation>
    <dataValidation type="list" allowBlank="1" showInputMessage="1" showErrorMessage="1" sqref="G84">
      <formula1>Likert_Labels</formula1>
    </dataValidation>
    <dataValidation type="list" allowBlank="1" showInputMessage="1" showErrorMessage="1" sqref="H84">
      <formula1>Likert_Labels</formula1>
    </dataValidation>
    <dataValidation type="list" allowBlank="1" showInputMessage="1" showErrorMessage="1" sqref="I84">
      <formula1>Likert_Labels</formula1>
    </dataValidation>
    <dataValidation type="list" allowBlank="1" showInputMessage="1" showErrorMessage="1" sqref="J84">
      <formula1>Likert_Labels</formula1>
    </dataValidation>
    <dataValidation type="list" allowBlank="1" showInputMessage="1" showErrorMessage="1" sqref="K84">
      <formula1>Likert_Labels</formula1>
    </dataValidation>
    <dataValidation type="list" allowBlank="1" showInputMessage="1" showErrorMessage="1" sqref="L84">
      <formula1>Likert_Labels</formula1>
    </dataValidation>
    <dataValidation type="list" allowBlank="1" showInputMessage="1" showErrorMessage="1" sqref="M84">
      <formula1>Likert_Labels</formula1>
    </dataValidation>
    <dataValidation type="list" allowBlank="1" showInputMessage="1" showErrorMessage="1" sqref="N84">
      <formula1>Likert_Labels</formula1>
    </dataValidation>
    <dataValidation type="list" allowBlank="1" showInputMessage="1" showErrorMessage="1" sqref="O84">
      <formula1>Likert_Labels</formula1>
    </dataValidation>
    <dataValidation type="list" allowBlank="1" showInputMessage="1" showErrorMessage="1" sqref="P84">
      <formula1>Likert_Labels</formula1>
    </dataValidation>
    <dataValidation type="list" allowBlank="1" showInputMessage="1" showErrorMessage="1" sqref="Q84">
      <formula1>Likert_Labels</formula1>
    </dataValidation>
    <dataValidation type="list" allowBlank="1" showInputMessage="1" showErrorMessage="1" sqref="R84">
      <formula1>Likert_Labels</formula1>
    </dataValidation>
    <dataValidation type="list" allowBlank="1" showInputMessage="1" showErrorMessage="1" sqref="S84">
      <formula1>Likert_Labels</formula1>
    </dataValidation>
    <dataValidation type="list" allowBlank="1" showInputMessage="1" showErrorMessage="1" sqref="T84">
      <formula1>Likert_Labels</formula1>
    </dataValidation>
    <dataValidation type="list" allowBlank="1" showInputMessage="1" showErrorMessage="1" sqref="B85">
      <formula1>Projects</formula1>
    </dataValidation>
    <dataValidation type="list" allowBlank="1" showInputMessage="1" showErrorMessage="1" sqref="E85">
      <formula1>Likert_Labels</formula1>
    </dataValidation>
    <dataValidation type="list" allowBlank="1" showInputMessage="1" showErrorMessage="1" sqref="F85">
      <formula1>Likert_Labels</formula1>
    </dataValidation>
    <dataValidation type="list" allowBlank="1" showInputMessage="1" showErrorMessage="1" sqref="G85">
      <formula1>Likert_Labels</formula1>
    </dataValidation>
    <dataValidation type="list" allowBlank="1" showInputMessage="1" showErrorMessage="1" sqref="H85">
      <formula1>Likert_Labels</formula1>
    </dataValidation>
    <dataValidation type="list" allowBlank="1" showInputMessage="1" showErrorMessage="1" sqref="I85">
      <formula1>Likert_Labels</formula1>
    </dataValidation>
    <dataValidation type="list" allowBlank="1" showInputMessage="1" showErrorMessage="1" sqref="J85">
      <formula1>Likert_Labels</formula1>
    </dataValidation>
    <dataValidation type="list" allowBlank="1" showInputMessage="1" showErrorMessage="1" sqref="K85">
      <formula1>Likert_Labels</formula1>
    </dataValidation>
    <dataValidation type="list" allowBlank="1" showInputMessage="1" showErrorMessage="1" sqref="L85">
      <formula1>Likert_Labels</formula1>
    </dataValidation>
    <dataValidation type="list" allowBlank="1" showInputMessage="1" showErrorMessage="1" sqref="M85">
      <formula1>Likert_Labels</formula1>
    </dataValidation>
    <dataValidation type="list" allowBlank="1" showInputMessage="1" showErrorMessage="1" sqref="N85">
      <formula1>Likert_Labels</formula1>
    </dataValidation>
    <dataValidation type="list" allowBlank="1" showInputMessage="1" showErrorMessage="1" sqref="O85">
      <formula1>Likert_Labels</formula1>
    </dataValidation>
    <dataValidation type="list" allowBlank="1" showInputMessage="1" showErrorMessage="1" sqref="P85">
      <formula1>Likert_Labels</formula1>
    </dataValidation>
    <dataValidation type="list" allowBlank="1" showInputMessage="1" showErrorMessage="1" sqref="Q85">
      <formula1>Likert_Labels</formula1>
    </dataValidation>
    <dataValidation type="list" allowBlank="1" showInputMessage="1" showErrorMessage="1" sqref="R85">
      <formula1>Likert_Labels</formula1>
    </dataValidation>
    <dataValidation type="list" allowBlank="1" showInputMessage="1" showErrorMessage="1" sqref="S85">
      <formula1>Likert_Labels</formula1>
    </dataValidation>
    <dataValidation type="list" allowBlank="1" showInputMessage="1" showErrorMessage="1" sqref="T85">
      <formula1>Likert_Labels</formula1>
    </dataValidation>
    <dataValidation type="list" allowBlank="1" showInputMessage="1" showErrorMessage="1" sqref="B86">
      <formula1>Projects</formula1>
    </dataValidation>
    <dataValidation type="list" allowBlank="1" showInputMessage="1" showErrorMessage="1" sqref="E86">
      <formula1>Likert_Labels</formula1>
    </dataValidation>
    <dataValidation type="list" allowBlank="1" showInputMessage="1" showErrorMessage="1" sqref="F86">
      <formula1>Likert_Labels</formula1>
    </dataValidation>
    <dataValidation type="list" allowBlank="1" showInputMessage="1" showErrorMessage="1" sqref="G86">
      <formula1>Likert_Labels</formula1>
    </dataValidation>
    <dataValidation type="list" allowBlank="1" showInputMessage="1" showErrorMessage="1" sqref="H86">
      <formula1>Likert_Labels</formula1>
    </dataValidation>
    <dataValidation type="list" allowBlank="1" showInputMessage="1" showErrorMessage="1" sqref="I86">
      <formula1>Likert_Labels</formula1>
    </dataValidation>
    <dataValidation type="list" allowBlank="1" showInputMessage="1" showErrorMessage="1" sqref="J86">
      <formula1>Likert_Labels</formula1>
    </dataValidation>
    <dataValidation type="list" allowBlank="1" showInputMessage="1" showErrorMessage="1" sqref="K86">
      <formula1>Likert_Labels</formula1>
    </dataValidation>
    <dataValidation type="list" allowBlank="1" showInputMessage="1" showErrorMessage="1" sqref="L86">
      <formula1>Likert_Labels</formula1>
    </dataValidation>
    <dataValidation type="list" allowBlank="1" showInputMessage="1" showErrorMessage="1" sqref="M86">
      <formula1>Likert_Labels</formula1>
    </dataValidation>
    <dataValidation type="list" allowBlank="1" showInputMessage="1" showErrorMessage="1" sqref="N86">
      <formula1>Likert_Labels</formula1>
    </dataValidation>
    <dataValidation type="list" allowBlank="1" showInputMessage="1" showErrorMessage="1" sqref="O86">
      <formula1>Likert_Labels</formula1>
    </dataValidation>
    <dataValidation type="list" allowBlank="1" showInputMessage="1" showErrorMessage="1" sqref="P86">
      <formula1>Likert_Labels</formula1>
    </dataValidation>
    <dataValidation type="list" allowBlank="1" showInputMessage="1" showErrorMessage="1" sqref="Q86">
      <formula1>Likert_Labels</formula1>
    </dataValidation>
    <dataValidation type="list" allowBlank="1" showInputMessage="1" showErrorMessage="1" sqref="R86">
      <formula1>Likert_Labels</formula1>
    </dataValidation>
    <dataValidation type="list" allowBlank="1" showInputMessage="1" showErrorMessage="1" sqref="S86">
      <formula1>Likert_Labels</formula1>
    </dataValidation>
    <dataValidation type="list" allowBlank="1" showInputMessage="1" showErrorMessage="1" sqref="T86">
      <formula1>Likert_Labels</formula1>
    </dataValidation>
    <dataValidation type="list" allowBlank="1" showInputMessage="1" showErrorMessage="1" sqref="B87">
      <formula1>Projects</formula1>
    </dataValidation>
    <dataValidation type="list" allowBlank="1" showInputMessage="1" showErrorMessage="1" sqref="E87">
      <formula1>Likert_Labels</formula1>
    </dataValidation>
    <dataValidation type="list" allowBlank="1" showInputMessage="1" showErrorMessage="1" sqref="F87">
      <formula1>Likert_Labels</formula1>
    </dataValidation>
    <dataValidation type="list" allowBlank="1" showInputMessage="1" showErrorMessage="1" sqref="G87">
      <formula1>Likert_Labels</formula1>
    </dataValidation>
    <dataValidation type="list" allowBlank="1" showInputMessage="1" showErrorMessage="1" sqref="H87">
      <formula1>Likert_Labels</formula1>
    </dataValidation>
    <dataValidation type="list" allowBlank="1" showInputMessage="1" showErrorMessage="1" sqref="I87">
      <formula1>Likert_Labels</formula1>
    </dataValidation>
    <dataValidation type="list" allowBlank="1" showInputMessage="1" showErrorMessage="1" sqref="J87">
      <formula1>Likert_Labels</formula1>
    </dataValidation>
    <dataValidation type="list" allowBlank="1" showInputMessage="1" showErrorMessage="1" sqref="K87">
      <formula1>Likert_Labels</formula1>
    </dataValidation>
    <dataValidation type="list" allowBlank="1" showInputMessage="1" showErrorMessage="1" sqref="L87">
      <formula1>Likert_Labels</formula1>
    </dataValidation>
    <dataValidation type="list" allowBlank="1" showInputMessage="1" showErrorMessage="1" sqref="M87">
      <formula1>Likert_Labels</formula1>
    </dataValidation>
    <dataValidation type="list" allowBlank="1" showInputMessage="1" showErrorMessage="1" sqref="N87">
      <formula1>Likert_Labels</formula1>
    </dataValidation>
    <dataValidation type="list" allowBlank="1" showInputMessage="1" showErrorMessage="1" sqref="O87">
      <formula1>Likert_Labels</formula1>
    </dataValidation>
    <dataValidation type="list" allowBlank="1" showInputMessage="1" showErrorMessage="1" sqref="P87">
      <formula1>Likert_Labels</formula1>
    </dataValidation>
    <dataValidation type="list" allowBlank="1" showInputMessage="1" showErrorMessage="1" sqref="Q87">
      <formula1>Likert_Labels</formula1>
    </dataValidation>
    <dataValidation type="list" allowBlank="1" showInputMessage="1" showErrorMessage="1" sqref="R87">
      <formula1>Likert_Labels</formula1>
    </dataValidation>
    <dataValidation type="list" allowBlank="1" showInputMessage="1" showErrorMessage="1" sqref="S87">
      <formula1>Likert_Labels</formula1>
    </dataValidation>
    <dataValidation type="list" allowBlank="1" showInputMessage="1" showErrorMessage="1" sqref="T87">
      <formula1>Likert_Labels</formula1>
    </dataValidation>
    <dataValidation type="list" allowBlank="1" showInputMessage="1" showErrorMessage="1" sqref="B88">
      <formula1>Projects</formula1>
    </dataValidation>
    <dataValidation type="list" allowBlank="1" showInputMessage="1" showErrorMessage="1" sqref="E88">
      <formula1>Likert_Labels</formula1>
    </dataValidation>
    <dataValidation type="list" allowBlank="1" showInputMessage="1" showErrorMessage="1" sqref="F88">
      <formula1>Likert_Labels</formula1>
    </dataValidation>
    <dataValidation type="list" allowBlank="1" showInputMessage="1" showErrorMessage="1" sqref="G88">
      <formula1>Likert_Labels</formula1>
    </dataValidation>
    <dataValidation type="list" allowBlank="1" showInputMessage="1" showErrorMessage="1" sqref="H88">
      <formula1>Likert_Labels</formula1>
    </dataValidation>
    <dataValidation type="list" allowBlank="1" showInputMessage="1" showErrorMessage="1" sqref="I88">
      <formula1>Likert_Labels</formula1>
    </dataValidation>
    <dataValidation type="list" allowBlank="1" showInputMessage="1" showErrorMessage="1" sqref="J88">
      <formula1>Likert_Labels</formula1>
    </dataValidation>
    <dataValidation type="list" allowBlank="1" showInputMessage="1" showErrorMessage="1" sqref="K88">
      <formula1>Likert_Labels</formula1>
    </dataValidation>
    <dataValidation type="list" allowBlank="1" showInputMessage="1" showErrorMessage="1" sqref="L88">
      <formula1>Likert_Labels</formula1>
    </dataValidation>
    <dataValidation type="list" allowBlank="1" showInputMessage="1" showErrorMessage="1" sqref="M88">
      <formula1>Likert_Labels</formula1>
    </dataValidation>
    <dataValidation type="list" allowBlank="1" showInputMessage="1" showErrorMessage="1" sqref="N88">
      <formula1>Likert_Labels</formula1>
    </dataValidation>
    <dataValidation type="list" allowBlank="1" showInputMessage="1" showErrorMessage="1" sqref="O88">
      <formula1>Likert_Labels</formula1>
    </dataValidation>
    <dataValidation type="list" allowBlank="1" showInputMessage="1" showErrorMessage="1" sqref="P88">
      <formula1>Likert_Labels</formula1>
    </dataValidation>
    <dataValidation type="list" allowBlank="1" showInputMessage="1" showErrorMessage="1" sqref="Q88">
      <formula1>Likert_Labels</formula1>
    </dataValidation>
    <dataValidation type="list" allowBlank="1" showInputMessage="1" showErrorMessage="1" sqref="R88">
      <formula1>Likert_Labels</formula1>
    </dataValidation>
    <dataValidation type="list" allowBlank="1" showInputMessage="1" showErrorMessage="1" sqref="S88">
      <formula1>Likert_Labels</formula1>
    </dataValidation>
    <dataValidation type="list" allowBlank="1" showInputMessage="1" showErrorMessage="1" sqref="T88">
      <formula1>Likert_Labels</formula1>
    </dataValidation>
    <dataValidation type="list" allowBlank="1" showInputMessage="1" showErrorMessage="1" sqref="B89">
      <formula1>Projects</formula1>
    </dataValidation>
    <dataValidation type="list" allowBlank="1" showInputMessage="1" showErrorMessage="1" sqref="E89">
      <formula1>Likert_Labels</formula1>
    </dataValidation>
    <dataValidation type="list" allowBlank="1" showInputMessage="1" showErrorMessage="1" sqref="F89">
      <formula1>Likert_Labels</formula1>
    </dataValidation>
    <dataValidation type="list" allowBlank="1" showInputMessage="1" showErrorMessage="1" sqref="G89">
      <formula1>Likert_Labels</formula1>
    </dataValidation>
    <dataValidation type="list" allowBlank="1" showInputMessage="1" showErrorMessage="1" sqref="H89">
      <formula1>Likert_Labels</formula1>
    </dataValidation>
    <dataValidation type="list" allowBlank="1" showInputMessage="1" showErrorMessage="1" sqref="I89">
      <formula1>Likert_Labels</formula1>
    </dataValidation>
    <dataValidation type="list" allowBlank="1" showInputMessage="1" showErrorMessage="1" sqref="J89">
      <formula1>Likert_Labels</formula1>
    </dataValidation>
    <dataValidation type="list" allowBlank="1" showInputMessage="1" showErrorMessage="1" sqref="K89">
      <formula1>Likert_Labels</formula1>
    </dataValidation>
    <dataValidation type="list" allowBlank="1" showInputMessage="1" showErrorMessage="1" sqref="L89">
      <formula1>Likert_Labels</formula1>
    </dataValidation>
    <dataValidation type="list" allowBlank="1" showInputMessage="1" showErrorMessage="1" sqref="M89">
      <formula1>Likert_Labels</formula1>
    </dataValidation>
    <dataValidation type="list" allowBlank="1" showInputMessage="1" showErrorMessage="1" sqref="N89">
      <formula1>Likert_Labels</formula1>
    </dataValidation>
    <dataValidation type="list" allowBlank="1" showInputMessage="1" showErrorMessage="1" sqref="O89">
      <formula1>Likert_Labels</formula1>
    </dataValidation>
    <dataValidation type="list" allowBlank="1" showInputMessage="1" showErrorMessage="1" sqref="P89">
      <formula1>Likert_Labels</formula1>
    </dataValidation>
    <dataValidation type="list" allowBlank="1" showInputMessage="1" showErrorMessage="1" sqref="Q89">
      <formula1>Likert_Labels</formula1>
    </dataValidation>
    <dataValidation type="list" allowBlank="1" showInputMessage="1" showErrorMessage="1" sqref="R89">
      <formula1>Likert_Labels</formula1>
    </dataValidation>
    <dataValidation type="list" allowBlank="1" showInputMessage="1" showErrorMessage="1" sqref="S89">
      <formula1>Likert_Labels</formula1>
    </dataValidation>
    <dataValidation type="list" allowBlank="1" showInputMessage="1" showErrorMessage="1" sqref="T89">
      <formula1>Likert_Labels</formula1>
    </dataValidation>
    <dataValidation type="list" allowBlank="1" showInputMessage="1" showErrorMessage="1" sqref="B90">
      <formula1>Projects</formula1>
    </dataValidation>
    <dataValidation type="list" allowBlank="1" showInputMessage="1" showErrorMessage="1" sqref="E90">
      <formula1>Likert_Labels</formula1>
    </dataValidation>
    <dataValidation type="list" allowBlank="1" showInputMessage="1" showErrorMessage="1" sqref="F90">
      <formula1>Likert_Labels</formula1>
    </dataValidation>
    <dataValidation type="list" allowBlank="1" showInputMessage="1" showErrorMessage="1" sqref="G90">
      <formula1>Likert_Labels</formula1>
    </dataValidation>
    <dataValidation type="list" allowBlank="1" showInputMessage="1" showErrorMessage="1" sqref="H90">
      <formula1>Likert_Labels</formula1>
    </dataValidation>
    <dataValidation type="list" allowBlank="1" showInputMessage="1" showErrorMessage="1" sqref="I90">
      <formula1>Likert_Labels</formula1>
    </dataValidation>
    <dataValidation type="list" allowBlank="1" showInputMessage="1" showErrorMessage="1" sqref="J90">
      <formula1>Likert_Labels</formula1>
    </dataValidation>
    <dataValidation type="list" allowBlank="1" showInputMessage="1" showErrorMessage="1" sqref="K90">
      <formula1>Likert_Labels</formula1>
    </dataValidation>
    <dataValidation type="list" allowBlank="1" showInputMessage="1" showErrorMessage="1" sqref="L90">
      <formula1>Likert_Labels</formula1>
    </dataValidation>
    <dataValidation type="list" allowBlank="1" showInputMessage="1" showErrorMessage="1" sqref="M90">
      <formula1>Likert_Labels</formula1>
    </dataValidation>
    <dataValidation type="list" allowBlank="1" showInputMessage="1" showErrorMessage="1" sqref="N90">
      <formula1>Likert_Labels</formula1>
    </dataValidation>
    <dataValidation type="list" allowBlank="1" showInputMessage="1" showErrorMessage="1" sqref="O90">
      <formula1>Likert_Labels</formula1>
    </dataValidation>
    <dataValidation type="list" allowBlank="1" showInputMessage="1" showErrorMessage="1" sqref="P90">
      <formula1>Likert_Labels</formula1>
    </dataValidation>
    <dataValidation type="list" allowBlank="1" showInputMessage="1" showErrorMessage="1" sqref="Q90">
      <formula1>Likert_Labels</formula1>
    </dataValidation>
    <dataValidation type="list" allowBlank="1" showInputMessage="1" showErrorMessage="1" sqref="R90">
      <formula1>Likert_Labels</formula1>
    </dataValidation>
    <dataValidation type="list" allowBlank="1" showInputMessage="1" showErrorMessage="1" sqref="S90">
      <formula1>Likert_Labels</formula1>
    </dataValidation>
    <dataValidation type="list" allowBlank="1" showInputMessage="1" showErrorMessage="1" sqref="T90">
      <formula1>Likert_Labels</formula1>
    </dataValidation>
    <dataValidation type="list" allowBlank="1" showInputMessage="1" showErrorMessage="1" sqref="B91">
      <formula1>Projects</formula1>
    </dataValidation>
    <dataValidation type="list" allowBlank="1" showInputMessage="1" showErrorMessage="1" sqref="E91">
      <formula1>Likert_Labels</formula1>
    </dataValidation>
    <dataValidation type="list" allowBlank="1" showInputMessage="1" showErrorMessage="1" sqref="F91">
      <formula1>Likert_Labels</formula1>
    </dataValidation>
    <dataValidation type="list" allowBlank="1" showInputMessage="1" showErrorMessage="1" sqref="G91">
      <formula1>Likert_Labels</formula1>
    </dataValidation>
    <dataValidation type="list" allowBlank="1" showInputMessage="1" showErrorMessage="1" sqref="H91">
      <formula1>Likert_Labels</formula1>
    </dataValidation>
    <dataValidation type="list" allowBlank="1" showInputMessage="1" showErrorMessage="1" sqref="I91">
      <formula1>Likert_Labels</formula1>
    </dataValidation>
    <dataValidation type="list" allowBlank="1" showInputMessage="1" showErrorMessage="1" sqref="J91">
      <formula1>Likert_Labels</formula1>
    </dataValidation>
    <dataValidation type="list" allowBlank="1" showInputMessage="1" showErrorMessage="1" sqref="K91">
      <formula1>Likert_Labels</formula1>
    </dataValidation>
    <dataValidation type="list" allowBlank="1" showInputMessage="1" showErrorMessage="1" sqref="L91">
      <formula1>Likert_Labels</formula1>
    </dataValidation>
    <dataValidation type="list" allowBlank="1" showInputMessage="1" showErrorMessage="1" sqref="M91">
      <formula1>Likert_Labels</formula1>
    </dataValidation>
    <dataValidation type="list" allowBlank="1" showInputMessage="1" showErrorMessage="1" sqref="N91">
      <formula1>Likert_Labels</formula1>
    </dataValidation>
    <dataValidation type="list" allowBlank="1" showInputMessage="1" showErrorMessage="1" sqref="O91">
      <formula1>Likert_Labels</formula1>
    </dataValidation>
    <dataValidation type="list" allowBlank="1" showInputMessage="1" showErrorMessage="1" sqref="P91">
      <formula1>Likert_Labels</formula1>
    </dataValidation>
    <dataValidation type="list" allowBlank="1" showInputMessage="1" showErrorMessage="1" sqref="Q91">
      <formula1>Likert_Labels</formula1>
    </dataValidation>
    <dataValidation type="list" allowBlank="1" showInputMessage="1" showErrorMessage="1" sqref="R91">
      <formula1>Likert_Labels</formula1>
    </dataValidation>
    <dataValidation type="list" allowBlank="1" showInputMessage="1" showErrorMessage="1" sqref="S91">
      <formula1>Likert_Labels</formula1>
    </dataValidation>
    <dataValidation type="list" allowBlank="1" showInputMessage="1" showErrorMessage="1" sqref="T91">
      <formula1>Likert_Labels</formula1>
    </dataValidation>
    <dataValidation type="list" allowBlank="1" showInputMessage="1" showErrorMessage="1" sqref="B92">
      <formula1>Projects</formula1>
    </dataValidation>
    <dataValidation type="list" allowBlank="1" showInputMessage="1" showErrorMessage="1" sqref="E92">
      <formula1>Likert_Labels</formula1>
    </dataValidation>
    <dataValidation type="list" allowBlank="1" showInputMessage="1" showErrorMessage="1" sqref="F92">
      <formula1>Likert_Labels</formula1>
    </dataValidation>
    <dataValidation type="list" allowBlank="1" showInputMessage="1" showErrorMessage="1" sqref="G92">
      <formula1>Likert_Labels</formula1>
    </dataValidation>
    <dataValidation type="list" allowBlank="1" showInputMessage="1" showErrorMessage="1" sqref="H92">
      <formula1>Likert_Labels</formula1>
    </dataValidation>
    <dataValidation type="list" allowBlank="1" showInputMessage="1" showErrorMessage="1" sqref="I92">
      <formula1>Likert_Labels</formula1>
    </dataValidation>
    <dataValidation type="list" allowBlank="1" showInputMessage="1" showErrorMessage="1" sqref="J92">
      <formula1>Likert_Labels</formula1>
    </dataValidation>
    <dataValidation type="list" allowBlank="1" showInputMessage="1" showErrorMessage="1" sqref="K92">
      <formula1>Likert_Labels</formula1>
    </dataValidation>
    <dataValidation type="list" allowBlank="1" showInputMessage="1" showErrorMessage="1" sqref="L92">
      <formula1>Likert_Labels</formula1>
    </dataValidation>
    <dataValidation type="list" allowBlank="1" showInputMessage="1" showErrorMessage="1" sqref="M92">
      <formula1>Likert_Labels</formula1>
    </dataValidation>
    <dataValidation type="list" allowBlank="1" showInputMessage="1" showErrorMessage="1" sqref="N92">
      <formula1>Likert_Labels</formula1>
    </dataValidation>
    <dataValidation type="list" allowBlank="1" showInputMessage="1" showErrorMessage="1" sqref="O92">
      <formula1>Likert_Labels</formula1>
    </dataValidation>
    <dataValidation type="list" allowBlank="1" showInputMessage="1" showErrorMessage="1" sqref="P92">
      <formula1>Likert_Labels</formula1>
    </dataValidation>
    <dataValidation type="list" allowBlank="1" showInputMessage="1" showErrorMessage="1" sqref="Q92">
      <formula1>Likert_Labels</formula1>
    </dataValidation>
    <dataValidation type="list" allowBlank="1" showInputMessage="1" showErrorMessage="1" sqref="R92">
      <formula1>Likert_Labels</formula1>
    </dataValidation>
    <dataValidation type="list" allowBlank="1" showInputMessage="1" showErrorMessage="1" sqref="S92">
      <formula1>Likert_Labels</formula1>
    </dataValidation>
    <dataValidation type="list" allowBlank="1" showInputMessage="1" showErrorMessage="1" sqref="T92">
      <formula1>Likert_Labels</formula1>
    </dataValidation>
    <dataValidation type="list" allowBlank="1" showInputMessage="1" showErrorMessage="1" sqref="B93">
      <formula1>Projects</formula1>
    </dataValidation>
    <dataValidation type="list" allowBlank="1" showInputMessage="1" showErrorMessage="1" sqref="E93">
      <formula1>Likert_Labels</formula1>
    </dataValidation>
    <dataValidation type="list" allowBlank="1" showInputMessage="1" showErrorMessage="1" sqref="F93">
      <formula1>Likert_Labels</formula1>
    </dataValidation>
    <dataValidation type="list" allowBlank="1" showInputMessage="1" showErrorMessage="1" sqref="G93">
      <formula1>Likert_Labels</formula1>
    </dataValidation>
    <dataValidation type="list" allowBlank="1" showInputMessage="1" showErrorMessage="1" sqref="H93">
      <formula1>Likert_Labels</formula1>
    </dataValidation>
    <dataValidation type="list" allowBlank="1" showInputMessage="1" showErrorMessage="1" sqref="I93">
      <formula1>Likert_Labels</formula1>
    </dataValidation>
    <dataValidation type="list" allowBlank="1" showInputMessage="1" showErrorMessage="1" sqref="J93">
      <formula1>Likert_Labels</formula1>
    </dataValidation>
    <dataValidation type="list" allowBlank="1" showInputMessage="1" showErrorMessage="1" sqref="K93">
      <formula1>Likert_Labels</formula1>
    </dataValidation>
    <dataValidation type="list" allowBlank="1" showInputMessage="1" showErrorMessage="1" sqref="L93">
      <formula1>Likert_Labels</formula1>
    </dataValidation>
    <dataValidation type="list" allowBlank="1" showInputMessage="1" showErrorMessage="1" sqref="M93">
      <formula1>Likert_Labels</formula1>
    </dataValidation>
    <dataValidation type="list" allowBlank="1" showInputMessage="1" showErrorMessage="1" sqref="N93">
      <formula1>Likert_Labels</formula1>
    </dataValidation>
    <dataValidation type="list" allowBlank="1" showInputMessage="1" showErrorMessage="1" sqref="O93">
      <formula1>Likert_Labels</formula1>
    </dataValidation>
    <dataValidation type="list" allowBlank="1" showInputMessage="1" showErrorMessage="1" sqref="P93">
      <formula1>Likert_Labels</formula1>
    </dataValidation>
    <dataValidation type="list" allowBlank="1" showInputMessage="1" showErrorMessage="1" sqref="Q93">
      <formula1>Likert_Labels</formula1>
    </dataValidation>
    <dataValidation type="list" allowBlank="1" showInputMessage="1" showErrorMessage="1" sqref="R93">
      <formula1>Likert_Labels</formula1>
    </dataValidation>
    <dataValidation type="list" allowBlank="1" showInputMessage="1" showErrorMessage="1" sqref="S93">
      <formula1>Likert_Labels</formula1>
    </dataValidation>
    <dataValidation type="list" allowBlank="1" showInputMessage="1" showErrorMessage="1" sqref="T93">
      <formula1>Likert_Labels</formula1>
    </dataValidation>
    <dataValidation type="list" allowBlank="1" showInputMessage="1" showErrorMessage="1" sqref="B94">
      <formula1>Projects</formula1>
    </dataValidation>
    <dataValidation type="list" allowBlank="1" showInputMessage="1" showErrorMessage="1" sqref="E94">
      <formula1>Likert_Labels</formula1>
    </dataValidation>
    <dataValidation type="list" allowBlank="1" showInputMessage="1" showErrorMessage="1" sqref="F94">
      <formula1>Likert_Labels</formula1>
    </dataValidation>
    <dataValidation type="list" allowBlank="1" showInputMessage="1" showErrorMessage="1" sqref="G94">
      <formula1>Likert_Labels</formula1>
    </dataValidation>
    <dataValidation type="list" allowBlank="1" showInputMessage="1" showErrorMessage="1" sqref="H94">
      <formula1>Likert_Labels</formula1>
    </dataValidation>
    <dataValidation type="list" allowBlank="1" showInputMessage="1" showErrorMessage="1" sqref="I94">
      <formula1>Likert_Labels</formula1>
    </dataValidation>
    <dataValidation type="list" allowBlank="1" showInputMessage="1" showErrorMessage="1" sqref="J94">
      <formula1>Likert_Labels</formula1>
    </dataValidation>
    <dataValidation type="list" allowBlank="1" showInputMessage="1" showErrorMessage="1" sqref="K94">
      <formula1>Likert_Labels</formula1>
    </dataValidation>
    <dataValidation type="list" allowBlank="1" showInputMessage="1" showErrorMessage="1" sqref="L94">
      <formula1>Likert_Labels</formula1>
    </dataValidation>
    <dataValidation type="list" allowBlank="1" showInputMessage="1" showErrorMessage="1" sqref="M94">
      <formula1>Likert_Labels</formula1>
    </dataValidation>
    <dataValidation type="list" allowBlank="1" showInputMessage="1" showErrorMessage="1" sqref="N94">
      <formula1>Likert_Labels</formula1>
    </dataValidation>
    <dataValidation type="list" allowBlank="1" showInputMessage="1" showErrorMessage="1" sqref="O94">
      <formula1>Likert_Labels</formula1>
    </dataValidation>
    <dataValidation type="list" allowBlank="1" showInputMessage="1" showErrorMessage="1" sqref="P94">
      <formula1>Likert_Labels</formula1>
    </dataValidation>
    <dataValidation type="list" allowBlank="1" showInputMessage="1" showErrorMessage="1" sqref="Q94">
      <formula1>Likert_Labels</formula1>
    </dataValidation>
    <dataValidation type="list" allowBlank="1" showInputMessage="1" showErrorMessage="1" sqref="R94">
      <formula1>Likert_Labels</formula1>
    </dataValidation>
    <dataValidation type="list" allowBlank="1" showInputMessage="1" showErrorMessage="1" sqref="S94">
      <formula1>Likert_Labels</formula1>
    </dataValidation>
    <dataValidation type="list" allowBlank="1" showInputMessage="1" showErrorMessage="1" sqref="T94">
      <formula1>Likert_Labels</formula1>
    </dataValidation>
    <dataValidation type="list" allowBlank="1" showInputMessage="1" showErrorMessage="1" sqref="B95">
      <formula1>Projects</formula1>
    </dataValidation>
    <dataValidation type="list" allowBlank="1" showInputMessage="1" showErrorMessage="1" sqref="E95">
      <formula1>Likert_Labels</formula1>
    </dataValidation>
    <dataValidation type="list" allowBlank="1" showInputMessage="1" showErrorMessage="1" sqref="F95">
      <formula1>Likert_Labels</formula1>
    </dataValidation>
    <dataValidation type="list" allowBlank="1" showInputMessage="1" showErrorMessage="1" sqref="G95">
      <formula1>Likert_Labels</formula1>
    </dataValidation>
    <dataValidation type="list" allowBlank="1" showInputMessage="1" showErrorMessage="1" sqref="H95">
      <formula1>Likert_Labels</formula1>
    </dataValidation>
    <dataValidation type="list" allowBlank="1" showInputMessage="1" showErrorMessage="1" sqref="I95">
      <formula1>Likert_Labels</formula1>
    </dataValidation>
    <dataValidation type="list" allowBlank="1" showInputMessage="1" showErrorMessage="1" sqref="J95">
      <formula1>Likert_Labels</formula1>
    </dataValidation>
    <dataValidation type="list" allowBlank="1" showInputMessage="1" showErrorMessage="1" sqref="K95">
      <formula1>Likert_Labels</formula1>
    </dataValidation>
    <dataValidation type="list" allowBlank="1" showInputMessage="1" showErrorMessage="1" sqref="L95">
      <formula1>Likert_Labels</formula1>
    </dataValidation>
    <dataValidation type="list" allowBlank="1" showInputMessage="1" showErrorMessage="1" sqref="M95">
      <formula1>Likert_Labels</formula1>
    </dataValidation>
    <dataValidation type="list" allowBlank="1" showInputMessage="1" showErrorMessage="1" sqref="N95">
      <formula1>Likert_Labels</formula1>
    </dataValidation>
    <dataValidation type="list" allowBlank="1" showInputMessage="1" showErrorMessage="1" sqref="O95">
      <formula1>Likert_Labels</formula1>
    </dataValidation>
    <dataValidation type="list" allowBlank="1" showInputMessage="1" showErrorMessage="1" sqref="P95">
      <formula1>Likert_Labels</formula1>
    </dataValidation>
    <dataValidation type="list" allowBlank="1" showInputMessage="1" showErrorMessage="1" sqref="Q95">
      <formula1>Likert_Labels</formula1>
    </dataValidation>
    <dataValidation type="list" allowBlank="1" showInputMessage="1" showErrorMessage="1" sqref="R95">
      <formula1>Likert_Labels</formula1>
    </dataValidation>
    <dataValidation type="list" allowBlank="1" showInputMessage="1" showErrorMessage="1" sqref="S95">
      <formula1>Likert_Labels</formula1>
    </dataValidation>
    <dataValidation type="list" allowBlank="1" showInputMessage="1" showErrorMessage="1" sqref="T95">
      <formula1>Likert_Labels</formula1>
    </dataValidation>
    <dataValidation type="list" allowBlank="1" showInputMessage="1" showErrorMessage="1" sqref="B96">
      <formula1>Projects</formula1>
    </dataValidation>
    <dataValidation type="list" allowBlank="1" showInputMessage="1" showErrorMessage="1" sqref="E96">
      <formula1>Likert_Labels</formula1>
    </dataValidation>
    <dataValidation type="list" allowBlank="1" showInputMessage="1" showErrorMessage="1" sqref="F96">
      <formula1>Likert_Labels</formula1>
    </dataValidation>
    <dataValidation type="list" allowBlank="1" showInputMessage="1" showErrorMessage="1" sqref="G96">
      <formula1>Likert_Labels</formula1>
    </dataValidation>
    <dataValidation type="list" allowBlank="1" showInputMessage="1" showErrorMessage="1" sqref="H96">
      <formula1>Likert_Labels</formula1>
    </dataValidation>
    <dataValidation type="list" allowBlank="1" showInputMessage="1" showErrorMessage="1" sqref="I96">
      <formula1>Likert_Labels</formula1>
    </dataValidation>
    <dataValidation type="list" allowBlank="1" showInputMessage="1" showErrorMessage="1" sqref="J96">
      <formula1>Likert_Labels</formula1>
    </dataValidation>
    <dataValidation type="list" allowBlank="1" showInputMessage="1" showErrorMessage="1" sqref="K96">
      <formula1>Likert_Labels</formula1>
    </dataValidation>
    <dataValidation type="list" allowBlank="1" showInputMessage="1" showErrorMessage="1" sqref="L96">
      <formula1>Likert_Labels</formula1>
    </dataValidation>
    <dataValidation type="list" allowBlank="1" showInputMessage="1" showErrorMessage="1" sqref="M96">
      <formula1>Likert_Labels</formula1>
    </dataValidation>
    <dataValidation type="list" allowBlank="1" showInputMessage="1" showErrorMessage="1" sqref="N96">
      <formula1>Likert_Labels</formula1>
    </dataValidation>
    <dataValidation type="list" allowBlank="1" showInputMessage="1" showErrorMessage="1" sqref="O96">
      <formula1>Likert_Labels</formula1>
    </dataValidation>
    <dataValidation type="list" allowBlank="1" showInputMessage="1" showErrorMessage="1" sqref="P96">
      <formula1>Likert_Labels</formula1>
    </dataValidation>
    <dataValidation type="list" allowBlank="1" showInputMessage="1" showErrorMessage="1" sqref="Q96">
      <formula1>Likert_Labels</formula1>
    </dataValidation>
    <dataValidation type="list" allowBlank="1" showInputMessage="1" showErrorMessage="1" sqref="R96">
      <formula1>Likert_Labels</formula1>
    </dataValidation>
    <dataValidation type="list" allowBlank="1" showInputMessage="1" showErrorMessage="1" sqref="S96">
      <formula1>Likert_Labels</formula1>
    </dataValidation>
    <dataValidation type="list" allowBlank="1" showInputMessage="1" showErrorMessage="1" sqref="T96">
      <formula1>Likert_Labels</formula1>
    </dataValidation>
    <dataValidation type="list" allowBlank="1" showInputMessage="1" showErrorMessage="1" sqref="B97">
      <formula1>Projects</formula1>
    </dataValidation>
    <dataValidation type="list" allowBlank="1" showInputMessage="1" showErrorMessage="1" sqref="E97">
      <formula1>Likert_Labels</formula1>
    </dataValidation>
    <dataValidation type="list" allowBlank="1" showInputMessage="1" showErrorMessage="1" sqref="F97">
      <formula1>Likert_Labels</formula1>
    </dataValidation>
    <dataValidation type="list" allowBlank="1" showInputMessage="1" showErrorMessage="1" sqref="G97">
      <formula1>Likert_Labels</formula1>
    </dataValidation>
    <dataValidation type="list" allowBlank="1" showInputMessage="1" showErrorMessage="1" sqref="H97">
      <formula1>Likert_Labels</formula1>
    </dataValidation>
    <dataValidation type="list" allowBlank="1" showInputMessage="1" showErrorMessage="1" sqref="I97">
      <formula1>Likert_Labels</formula1>
    </dataValidation>
    <dataValidation type="list" allowBlank="1" showInputMessage="1" showErrorMessage="1" sqref="J97">
      <formula1>Likert_Labels</formula1>
    </dataValidation>
    <dataValidation type="list" allowBlank="1" showInputMessage="1" showErrorMessage="1" sqref="K97">
      <formula1>Likert_Labels</formula1>
    </dataValidation>
    <dataValidation type="list" allowBlank="1" showInputMessage="1" showErrorMessage="1" sqref="L97">
      <formula1>Likert_Labels</formula1>
    </dataValidation>
    <dataValidation type="list" allowBlank="1" showInputMessage="1" showErrorMessage="1" sqref="M97">
      <formula1>Likert_Labels</formula1>
    </dataValidation>
    <dataValidation type="list" allowBlank="1" showInputMessage="1" showErrorMessage="1" sqref="N97">
      <formula1>Likert_Labels</formula1>
    </dataValidation>
    <dataValidation type="list" allowBlank="1" showInputMessage="1" showErrorMessage="1" sqref="O97">
      <formula1>Likert_Labels</formula1>
    </dataValidation>
    <dataValidation type="list" allowBlank="1" showInputMessage="1" showErrorMessage="1" sqref="P97">
      <formula1>Likert_Labels</formula1>
    </dataValidation>
    <dataValidation type="list" allowBlank="1" showInputMessage="1" showErrorMessage="1" sqref="Q97">
      <formula1>Likert_Labels</formula1>
    </dataValidation>
    <dataValidation type="list" allowBlank="1" showInputMessage="1" showErrorMessage="1" sqref="R97">
      <formula1>Likert_Labels</formula1>
    </dataValidation>
    <dataValidation type="list" allowBlank="1" showInputMessage="1" showErrorMessage="1" sqref="S97">
      <formula1>Likert_Labels</formula1>
    </dataValidation>
    <dataValidation type="list" allowBlank="1" showInputMessage="1" showErrorMessage="1" sqref="T97">
      <formula1>Likert_Labels</formula1>
    </dataValidation>
    <dataValidation type="list" allowBlank="1" showInputMessage="1" showErrorMessage="1" sqref="B98">
      <formula1>Projects</formula1>
    </dataValidation>
    <dataValidation type="list" allowBlank="1" showInputMessage="1" showErrorMessage="1" sqref="E98">
      <formula1>Likert_Labels</formula1>
    </dataValidation>
    <dataValidation type="list" allowBlank="1" showInputMessage="1" showErrorMessage="1" sqref="F98">
      <formula1>Likert_Labels</formula1>
    </dataValidation>
    <dataValidation type="list" allowBlank="1" showInputMessage="1" showErrorMessage="1" sqref="G98">
      <formula1>Likert_Labels</formula1>
    </dataValidation>
    <dataValidation type="list" allowBlank="1" showInputMessage="1" showErrorMessage="1" sqref="H98">
      <formula1>Likert_Labels</formula1>
    </dataValidation>
    <dataValidation type="list" allowBlank="1" showInputMessage="1" showErrorMessage="1" sqref="I98">
      <formula1>Likert_Labels</formula1>
    </dataValidation>
    <dataValidation type="list" allowBlank="1" showInputMessage="1" showErrorMessage="1" sqref="J98">
      <formula1>Likert_Labels</formula1>
    </dataValidation>
    <dataValidation type="list" allowBlank="1" showInputMessage="1" showErrorMessage="1" sqref="K98">
      <formula1>Likert_Labels</formula1>
    </dataValidation>
    <dataValidation type="list" allowBlank="1" showInputMessage="1" showErrorMessage="1" sqref="L98">
      <formula1>Likert_Labels</formula1>
    </dataValidation>
    <dataValidation type="list" allowBlank="1" showInputMessage="1" showErrorMessage="1" sqref="M98">
      <formula1>Likert_Labels</formula1>
    </dataValidation>
    <dataValidation type="list" allowBlank="1" showInputMessage="1" showErrorMessage="1" sqref="N98">
      <formula1>Likert_Labels</formula1>
    </dataValidation>
    <dataValidation type="list" allowBlank="1" showInputMessage="1" showErrorMessage="1" sqref="O98">
      <formula1>Likert_Labels</formula1>
    </dataValidation>
    <dataValidation type="list" allowBlank="1" showInputMessage="1" showErrorMessage="1" sqref="P98">
      <formula1>Likert_Labels</formula1>
    </dataValidation>
    <dataValidation type="list" allowBlank="1" showInputMessage="1" showErrorMessage="1" sqref="Q98">
      <formula1>Likert_Labels</formula1>
    </dataValidation>
    <dataValidation type="list" allowBlank="1" showInputMessage="1" showErrorMessage="1" sqref="R98">
      <formula1>Likert_Labels</formula1>
    </dataValidation>
    <dataValidation type="list" allowBlank="1" showInputMessage="1" showErrorMessage="1" sqref="S98">
      <formula1>Likert_Labels</formula1>
    </dataValidation>
    <dataValidation type="list" allowBlank="1" showInputMessage="1" showErrorMessage="1" sqref="T98">
      <formula1>Likert_Labels</formula1>
    </dataValidation>
    <dataValidation type="list" allowBlank="1" showInputMessage="1" showErrorMessage="1" sqref="B99">
      <formula1>Projects</formula1>
    </dataValidation>
    <dataValidation type="list" allowBlank="1" showInputMessage="1" showErrorMessage="1" sqref="E99">
      <formula1>Likert_Labels</formula1>
    </dataValidation>
    <dataValidation type="list" allowBlank="1" showInputMessage="1" showErrorMessage="1" sqref="F99">
      <formula1>Likert_Labels</formula1>
    </dataValidation>
    <dataValidation type="list" allowBlank="1" showInputMessage="1" showErrorMessage="1" sqref="G99">
      <formula1>Likert_Labels</formula1>
    </dataValidation>
    <dataValidation type="list" allowBlank="1" showInputMessage="1" showErrorMessage="1" sqref="H99">
      <formula1>Likert_Labels</formula1>
    </dataValidation>
    <dataValidation type="list" allowBlank="1" showInputMessage="1" showErrorMessage="1" sqref="I99">
      <formula1>Likert_Labels</formula1>
    </dataValidation>
    <dataValidation type="list" allowBlank="1" showInputMessage="1" showErrorMessage="1" sqref="J99">
      <formula1>Likert_Labels</formula1>
    </dataValidation>
    <dataValidation type="list" allowBlank="1" showInputMessage="1" showErrorMessage="1" sqref="K99">
      <formula1>Likert_Labels</formula1>
    </dataValidation>
    <dataValidation type="list" allowBlank="1" showInputMessage="1" showErrorMessage="1" sqref="L99">
      <formula1>Likert_Labels</formula1>
    </dataValidation>
    <dataValidation type="list" allowBlank="1" showInputMessage="1" showErrorMessage="1" sqref="M99">
      <formula1>Likert_Labels</formula1>
    </dataValidation>
    <dataValidation type="list" allowBlank="1" showInputMessage="1" showErrorMessage="1" sqref="N99">
      <formula1>Likert_Labels</formula1>
    </dataValidation>
    <dataValidation type="list" allowBlank="1" showInputMessage="1" showErrorMessage="1" sqref="O99">
      <formula1>Likert_Labels</formula1>
    </dataValidation>
    <dataValidation type="list" allowBlank="1" showInputMessage="1" showErrorMessage="1" sqref="P99">
      <formula1>Likert_Labels</formula1>
    </dataValidation>
    <dataValidation type="list" allowBlank="1" showInputMessage="1" showErrorMessage="1" sqref="Q99">
      <formula1>Likert_Labels</formula1>
    </dataValidation>
    <dataValidation type="list" allowBlank="1" showInputMessage="1" showErrorMessage="1" sqref="R99">
      <formula1>Likert_Labels</formula1>
    </dataValidation>
    <dataValidation type="list" allowBlank="1" showInputMessage="1" showErrorMessage="1" sqref="S99">
      <formula1>Likert_Labels</formula1>
    </dataValidation>
    <dataValidation type="list" allowBlank="1" showInputMessage="1" showErrorMessage="1" sqref="T99">
      <formula1>Likert_Labels</formula1>
    </dataValidation>
    <dataValidation type="list" allowBlank="1" showInputMessage="1" showErrorMessage="1" sqref="B100">
      <formula1>Projects</formula1>
    </dataValidation>
    <dataValidation type="list" allowBlank="1" showInputMessage="1" showErrorMessage="1" sqref="E100">
      <formula1>Likert_Labels</formula1>
    </dataValidation>
    <dataValidation type="list" allowBlank="1" showInputMessage="1" showErrorMessage="1" sqref="F100">
      <formula1>Likert_Labels</formula1>
    </dataValidation>
    <dataValidation type="list" allowBlank="1" showInputMessage="1" showErrorMessage="1" sqref="G100">
      <formula1>Likert_Labels</formula1>
    </dataValidation>
    <dataValidation type="list" allowBlank="1" showInputMessage="1" showErrorMessage="1" sqref="H100">
      <formula1>Likert_Labels</formula1>
    </dataValidation>
    <dataValidation type="list" allowBlank="1" showInputMessage="1" showErrorMessage="1" sqref="I100">
      <formula1>Likert_Labels</formula1>
    </dataValidation>
    <dataValidation type="list" allowBlank="1" showInputMessage="1" showErrorMessage="1" sqref="J100">
      <formula1>Likert_Labels</formula1>
    </dataValidation>
    <dataValidation type="list" allowBlank="1" showInputMessage="1" showErrorMessage="1" sqref="K100">
      <formula1>Likert_Labels</formula1>
    </dataValidation>
    <dataValidation type="list" allowBlank="1" showInputMessage="1" showErrorMessage="1" sqref="L100">
      <formula1>Likert_Labels</formula1>
    </dataValidation>
    <dataValidation type="list" allowBlank="1" showInputMessage="1" showErrorMessage="1" sqref="M100">
      <formula1>Likert_Labels</formula1>
    </dataValidation>
    <dataValidation type="list" allowBlank="1" showInputMessage="1" showErrorMessage="1" sqref="N100">
      <formula1>Likert_Labels</formula1>
    </dataValidation>
    <dataValidation type="list" allowBlank="1" showInputMessage="1" showErrorMessage="1" sqref="O100">
      <formula1>Likert_Labels</formula1>
    </dataValidation>
    <dataValidation type="list" allowBlank="1" showInputMessage="1" showErrorMessage="1" sqref="P100">
      <formula1>Likert_Labels</formula1>
    </dataValidation>
    <dataValidation type="list" allowBlank="1" showInputMessage="1" showErrorMessage="1" sqref="Q100">
      <formula1>Likert_Labels</formula1>
    </dataValidation>
    <dataValidation type="list" allowBlank="1" showInputMessage="1" showErrorMessage="1" sqref="R100">
      <formula1>Likert_Labels</formula1>
    </dataValidation>
    <dataValidation type="list" allowBlank="1" showInputMessage="1" showErrorMessage="1" sqref="S100">
      <formula1>Likert_Labels</formula1>
    </dataValidation>
    <dataValidation type="list" allowBlank="1" showInputMessage="1" showErrorMessage="1" sqref="T100">
      <formula1>Likert_Labels</formula1>
    </dataValidation>
    <dataValidation type="list" allowBlank="1" showInputMessage="1" showErrorMessage="1" sqref="B101">
      <formula1>Projects</formula1>
    </dataValidation>
    <dataValidation type="list" allowBlank="1" showInputMessage="1" showErrorMessage="1" sqref="E101">
      <formula1>Likert_Labels</formula1>
    </dataValidation>
    <dataValidation type="list" allowBlank="1" showInputMessage="1" showErrorMessage="1" sqref="F101">
      <formula1>Likert_Labels</formula1>
    </dataValidation>
    <dataValidation type="list" allowBlank="1" showInputMessage="1" showErrorMessage="1" sqref="G101">
      <formula1>Likert_Labels</formula1>
    </dataValidation>
    <dataValidation type="list" allowBlank="1" showInputMessage="1" showErrorMessage="1" sqref="H101">
      <formula1>Likert_Labels</formula1>
    </dataValidation>
    <dataValidation type="list" allowBlank="1" showInputMessage="1" showErrorMessage="1" sqref="I101">
      <formula1>Likert_Labels</formula1>
    </dataValidation>
    <dataValidation type="list" allowBlank="1" showInputMessage="1" showErrorMessage="1" sqref="J101">
      <formula1>Likert_Labels</formula1>
    </dataValidation>
    <dataValidation type="list" allowBlank="1" showInputMessage="1" showErrorMessage="1" sqref="K101">
      <formula1>Likert_Labels</formula1>
    </dataValidation>
    <dataValidation type="list" allowBlank="1" showInputMessage="1" showErrorMessage="1" sqref="L101">
      <formula1>Likert_Labels</formula1>
    </dataValidation>
    <dataValidation type="list" allowBlank="1" showInputMessage="1" showErrorMessage="1" sqref="M101">
      <formula1>Likert_Labels</formula1>
    </dataValidation>
    <dataValidation type="list" allowBlank="1" showInputMessage="1" showErrorMessage="1" sqref="N101">
      <formula1>Likert_Labels</formula1>
    </dataValidation>
    <dataValidation type="list" allowBlank="1" showInputMessage="1" showErrorMessage="1" sqref="O101">
      <formula1>Likert_Labels</formula1>
    </dataValidation>
    <dataValidation type="list" allowBlank="1" showInputMessage="1" showErrorMessage="1" sqref="P101">
      <formula1>Likert_Labels</formula1>
    </dataValidation>
    <dataValidation type="list" allowBlank="1" showInputMessage="1" showErrorMessage="1" sqref="Q101">
      <formula1>Likert_Labels</formula1>
    </dataValidation>
    <dataValidation type="list" allowBlank="1" showInputMessage="1" showErrorMessage="1" sqref="R101">
      <formula1>Likert_Labels</formula1>
    </dataValidation>
    <dataValidation type="list" allowBlank="1" showInputMessage="1" showErrorMessage="1" sqref="S101">
      <formula1>Likert_Labels</formula1>
    </dataValidation>
    <dataValidation type="list" allowBlank="1" showInputMessage="1" showErrorMessage="1" sqref="T101">
      <formula1>Likert_Labels</formula1>
    </dataValidation>
    <dataValidation type="list" allowBlank="1" showInputMessage="1" showErrorMessage="1" sqref="B102">
      <formula1>Projects</formula1>
    </dataValidation>
    <dataValidation type="list" allowBlank="1" showInputMessage="1" showErrorMessage="1" sqref="E102">
      <formula1>Likert_Labels</formula1>
    </dataValidation>
    <dataValidation type="list" allowBlank="1" showInputMessage="1" showErrorMessage="1" sqref="F102">
      <formula1>Likert_Labels</formula1>
    </dataValidation>
    <dataValidation type="list" allowBlank="1" showInputMessage="1" showErrorMessage="1" sqref="G102">
      <formula1>Likert_Labels</formula1>
    </dataValidation>
    <dataValidation type="list" allowBlank="1" showInputMessage="1" showErrorMessage="1" sqref="H102">
      <formula1>Likert_Labels</formula1>
    </dataValidation>
    <dataValidation type="list" allowBlank="1" showInputMessage="1" showErrorMessage="1" sqref="I102">
      <formula1>Likert_Labels</formula1>
    </dataValidation>
    <dataValidation type="list" allowBlank="1" showInputMessage="1" showErrorMessage="1" sqref="J102">
      <formula1>Likert_Labels</formula1>
    </dataValidation>
    <dataValidation type="list" allowBlank="1" showInputMessage="1" showErrorMessage="1" sqref="K102">
      <formula1>Likert_Labels</formula1>
    </dataValidation>
    <dataValidation type="list" allowBlank="1" showInputMessage="1" showErrorMessage="1" sqref="L102">
      <formula1>Likert_Labels</formula1>
    </dataValidation>
    <dataValidation type="list" allowBlank="1" showInputMessage="1" showErrorMessage="1" sqref="M102">
      <formula1>Likert_Labels</formula1>
    </dataValidation>
    <dataValidation type="list" allowBlank="1" showInputMessage="1" showErrorMessage="1" sqref="N102">
      <formula1>Likert_Labels</formula1>
    </dataValidation>
    <dataValidation type="list" allowBlank="1" showInputMessage="1" showErrorMessage="1" sqref="O102">
      <formula1>Likert_Labels</formula1>
    </dataValidation>
    <dataValidation type="list" allowBlank="1" showInputMessage="1" showErrorMessage="1" sqref="P102">
      <formula1>Likert_Labels</formula1>
    </dataValidation>
    <dataValidation type="list" allowBlank="1" showInputMessage="1" showErrorMessage="1" sqref="Q102">
      <formula1>Likert_Labels</formula1>
    </dataValidation>
    <dataValidation type="list" allowBlank="1" showInputMessage="1" showErrorMessage="1" sqref="R102">
      <formula1>Likert_Labels</formula1>
    </dataValidation>
    <dataValidation type="list" allowBlank="1" showInputMessage="1" showErrorMessage="1" sqref="S102">
      <formula1>Likert_Labels</formula1>
    </dataValidation>
    <dataValidation type="list" allowBlank="1" showInputMessage="1" showErrorMessage="1" sqref="T102">
      <formula1>Likert_Labels</formula1>
    </dataValidation>
    <dataValidation type="list" allowBlank="1" showInputMessage="1" showErrorMessage="1" sqref="B103">
      <formula1>Projects</formula1>
    </dataValidation>
    <dataValidation type="list" allowBlank="1" showInputMessage="1" showErrorMessage="1" sqref="E103">
      <formula1>Likert_Labels</formula1>
    </dataValidation>
    <dataValidation type="list" allowBlank="1" showInputMessage="1" showErrorMessage="1" sqref="F103">
      <formula1>Likert_Labels</formula1>
    </dataValidation>
    <dataValidation type="list" allowBlank="1" showInputMessage="1" showErrorMessage="1" sqref="G103">
      <formula1>Likert_Labels</formula1>
    </dataValidation>
    <dataValidation type="list" allowBlank="1" showInputMessage="1" showErrorMessage="1" sqref="H103">
      <formula1>Likert_Labels</formula1>
    </dataValidation>
    <dataValidation type="list" allowBlank="1" showInputMessage="1" showErrorMessage="1" sqref="I103">
      <formula1>Likert_Labels</formula1>
    </dataValidation>
    <dataValidation type="list" allowBlank="1" showInputMessage="1" showErrorMessage="1" sqref="J103">
      <formula1>Likert_Labels</formula1>
    </dataValidation>
    <dataValidation type="list" allowBlank="1" showInputMessage="1" showErrorMessage="1" sqref="K103">
      <formula1>Likert_Labels</formula1>
    </dataValidation>
    <dataValidation type="list" allowBlank="1" showInputMessage="1" showErrorMessage="1" sqref="L103">
      <formula1>Likert_Labels</formula1>
    </dataValidation>
    <dataValidation type="list" allowBlank="1" showInputMessage="1" showErrorMessage="1" sqref="M103">
      <formula1>Likert_Labels</formula1>
    </dataValidation>
    <dataValidation type="list" allowBlank="1" showInputMessage="1" showErrorMessage="1" sqref="N103">
      <formula1>Likert_Labels</formula1>
    </dataValidation>
    <dataValidation type="list" allowBlank="1" showInputMessage="1" showErrorMessage="1" sqref="O103">
      <formula1>Likert_Labels</formula1>
    </dataValidation>
    <dataValidation type="list" allowBlank="1" showInputMessage="1" showErrorMessage="1" sqref="P103">
      <formula1>Likert_Labels</formula1>
    </dataValidation>
    <dataValidation type="list" allowBlank="1" showInputMessage="1" showErrorMessage="1" sqref="Q103">
      <formula1>Likert_Labels</formula1>
    </dataValidation>
    <dataValidation type="list" allowBlank="1" showInputMessage="1" showErrorMessage="1" sqref="R103">
      <formula1>Likert_Labels</formula1>
    </dataValidation>
    <dataValidation type="list" allowBlank="1" showInputMessage="1" showErrorMessage="1" sqref="S103">
      <formula1>Likert_Labels</formula1>
    </dataValidation>
    <dataValidation type="list" allowBlank="1" showInputMessage="1" showErrorMessage="1" sqref="T103">
      <formula1>Likert_Labels</formula1>
    </dataValidation>
    <dataValidation type="list" allowBlank="1" showInputMessage="1" showErrorMessage="1" sqref="B104">
      <formula1>Projects</formula1>
    </dataValidation>
    <dataValidation type="list" allowBlank="1" showInputMessage="1" showErrorMessage="1" sqref="E104">
      <formula1>Likert_Labels</formula1>
    </dataValidation>
    <dataValidation type="list" allowBlank="1" showInputMessage="1" showErrorMessage="1" sqref="F104">
      <formula1>Likert_Labels</formula1>
    </dataValidation>
    <dataValidation type="list" allowBlank="1" showInputMessage="1" showErrorMessage="1" sqref="G104">
      <formula1>Likert_Labels</formula1>
    </dataValidation>
    <dataValidation type="list" allowBlank="1" showInputMessage="1" showErrorMessage="1" sqref="H104">
      <formula1>Likert_Labels</formula1>
    </dataValidation>
    <dataValidation type="list" allowBlank="1" showInputMessage="1" showErrorMessage="1" sqref="I104">
      <formula1>Likert_Labels</formula1>
    </dataValidation>
    <dataValidation type="list" allowBlank="1" showInputMessage="1" showErrorMessage="1" sqref="J104">
      <formula1>Likert_Labels</formula1>
    </dataValidation>
    <dataValidation type="list" allowBlank="1" showInputMessage="1" showErrorMessage="1" sqref="K104">
      <formula1>Likert_Labels</formula1>
    </dataValidation>
    <dataValidation type="list" allowBlank="1" showInputMessage="1" showErrorMessage="1" sqref="L104">
      <formula1>Likert_Labels</formula1>
    </dataValidation>
    <dataValidation type="list" allowBlank="1" showInputMessage="1" showErrorMessage="1" sqref="M104">
      <formula1>Likert_Labels</formula1>
    </dataValidation>
    <dataValidation type="list" allowBlank="1" showInputMessage="1" showErrorMessage="1" sqref="N104">
      <formula1>Likert_Labels</formula1>
    </dataValidation>
    <dataValidation type="list" allowBlank="1" showInputMessage="1" showErrorMessage="1" sqref="O104">
      <formula1>Likert_Labels</formula1>
    </dataValidation>
    <dataValidation type="list" allowBlank="1" showInputMessage="1" showErrorMessage="1" sqref="P104">
      <formula1>Likert_Labels</formula1>
    </dataValidation>
    <dataValidation type="list" allowBlank="1" showInputMessage="1" showErrorMessage="1" sqref="Q104">
      <formula1>Likert_Labels</formula1>
    </dataValidation>
    <dataValidation type="list" allowBlank="1" showInputMessage="1" showErrorMessage="1" sqref="R104">
      <formula1>Likert_Labels</formula1>
    </dataValidation>
    <dataValidation type="list" allowBlank="1" showInputMessage="1" showErrorMessage="1" sqref="S104">
      <formula1>Likert_Labels</formula1>
    </dataValidation>
    <dataValidation type="list" allowBlank="1" showInputMessage="1" showErrorMessage="1" sqref="T104">
      <formula1>Likert_Labels</formula1>
    </dataValidation>
    <dataValidation type="list" allowBlank="1" showInputMessage="1" showErrorMessage="1" sqref="B105">
      <formula1>Projects</formula1>
    </dataValidation>
    <dataValidation type="list" allowBlank="1" showInputMessage="1" showErrorMessage="1" sqref="E105">
      <formula1>Likert_Labels</formula1>
    </dataValidation>
    <dataValidation type="list" allowBlank="1" showInputMessage="1" showErrorMessage="1" sqref="F105">
      <formula1>Likert_Labels</formula1>
    </dataValidation>
    <dataValidation type="list" allowBlank="1" showInputMessage="1" showErrorMessage="1" sqref="G105">
      <formula1>Likert_Labels</formula1>
    </dataValidation>
    <dataValidation type="list" allowBlank="1" showInputMessage="1" showErrorMessage="1" sqref="H105">
      <formula1>Likert_Labels</formula1>
    </dataValidation>
    <dataValidation type="list" allowBlank="1" showInputMessage="1" showErrorMessage="1" sqref="I105">
      <formula1>Likert_Labels</formula1>
    </dataValidation>
    <dataValidation type="list" allowBlank="1" showInputMessage="1" showErrorMessage="1" sqref="J105">
      <formula1>Likert_Labels</formula1>
    </dataValidation>
    <dataValidation type="list" allowBlank="1" showInputMessage="1" showErrorMessage="1" sqref="K105">
      <formula1>Likert_Labels</formula1>
    </dataValidation>
    <dataValidation type="list" allowBlank="1" showInputMessage="1" showErrorMessage="1" sqref="L105">
      <formula1>Likert_Labels</formula1>
    </dataValidation>
    <dataValidation type="list" allowBlank="1" showInputMessage="1" showErrorMessage="1" sqref="M105">
      <formula1>Likert_Labels</formula1>
    </dataValidation>
    <dataValidation type="list" allowBlank="1" showInputMessage="1" showErrorMessage="1" sqref="N105">
      <formula1>Likert_Labels</formula1>
    </dataValidation>
    <dataValidation type="list" allowBlank="1" showInputMessage="1" showErrorMessage="1" sqref="O105">
      <formula1>Likert_Labels</formula1>
    </dataValidation>
    <dataValidation type="list" allowBlank="1" showInputMessage="1" showErrorMessage="1" sqref="P105">
      <formula1>Likert_Labels</formula1>
    </dataValidation>
    <dataValidation type="list" allowBlank="1" showInputMessage="1" showErrorMessage="1" sqref="Q105">
      <formula1>Likert_Labels</formula1>
    </dataValidation>
    <dataValidation type="list" allowBlank="1" showInputMessage="1" showErrorMessage="1" sqref="R105">
      <formula1>Likert_Labels</formula1>
    </dataValidation>
    <dataValidation type="list" allowBlank="1" showInputMessage="1" showErrorMessage="1" sqref="S105">
      <formula1>Likert_Labels</formula1>
    </dataValidation>
    <dataValidation type="list" allowBlank="1" showInputMessage="1" showErrorMessage="1" sqref="T105">
      <formula1>Likert_Labels</formula1>
    </dataValidation>
    <dataValidation type="list" allowBlank="1" showInputMessage="1" showErrorMessage="1" sqref="B106">
      <formula1>Projects</formula1>
    </dataValidation>
    <dataValidation type="list" allowBlank="1" showInputMessage="1" showErrorMessage="1" sqref="E106">
      <formula1>Likert_Labels</formula1>
    </dataValidation>
    <dataValidation type="list" allowBlank="1" showInputMessage="1" showErrorMessage="1" sqref="F106">
      <formula1>Likert_Labels</formula1>
    </dataValidation>
    <dataValidation type="list" allowBlank="1" showInputMessage="1" showErrorMessage="1" sqref="G106">
      <formula1>Likert_Labels</formula1>
    </dataValidation>
    <dataValidation type="list" allowBlank="1" showInputMessage="1" showErrorMessage="1" sqref="H106">
      <formula1>Likert_Labels</formula1>
    </dataValidation>
    <dataValidation type="list" allowBlank="1" showInputMessage="1" showErrorMessage="1" sqref="I106">
      <formula1>Likert_Labels</formula1>
    </dataValidation>
    <dataValidation type="list" allowBlank="1" showInputMessage="1" showErrorMessage="1" sqref="J106">
      <formula1>Likert_Labels</formula1>
    </dataValidation>
    <dataValidation type="list" allowBlank="1" showInputMessage="1" showErrorMessage="1" sqref="K106">
      <formula1>Likert_Labels</formula1>
    </dataValidation>
    <dataValidation type="list" allowBlank="1" showInputMessage="1" showErrorMessage="1" sqref="L106">
      <formula1>Likert_Labels</formula1>
    </dataValidation>
    <dataValidation type="list" allowBlank="1" showInputMessage="1" showErrorMessage="1" sqref="M106">
      <formula1>Likert_Labels</formula1>
    </dataValidation>
    <dataValidation type="list" allowBlank="1" showInputMessage="1" showErrorMessage="1" sqref="N106">
      <formula1>Likert_Labels</formula1>
    </dataValidation>
    <dataValidation type="list" allowBlank="1" showInputMessage="1" showErrorMessage="1" sqref="O106">
      <formula1>Likert_Labels</formula1>
    </dataValidation>
    <dataValidation type="list" allowBlank="1" showInputMessage="1" showErrorMessage="1" sqref="P106">
      <formula1>Likert_Labels</formula1>
    </dataValidation>
    <dataValidation type="list" allowBlank="1" showInputMessage="1" showErrorMessage="1" sqref="Q106">
      <formula1>Likert_Labels</formula1>
    </dataValidation>
    <dataValidation type="list" allowBlank="1" showInputMessage="1" showErrorMessage="1" sqref="R106">
      <formula1>Likert_Labels</formula1>
    </dataValidation>
    <dataValidation type="list" allowBlank="1" showInputMessage="1" showErrorMessage="1" sqref="S106">
      <formula1>Likert_Labels</formula1>
    </dataValidation>
    <dataValidation type="list" allowBlank="1" showInputMessage="1" showErrorMessage="1" sqref="T106">
      <formula1>Likert_Labels</formula1>
    </dataValidation>
    <dataValidation type="list" allowBlank="1" showInputMessage="1" showErrorMessage="1" sqref="B107">
      <formula1>Projects</formula1>
    </dataValidation>
    <dataValidation type="list" allowBlank="1" showInputMessage="1" showErrorMessage="1" sqref="E107">
      <formula1>Likert_Labels</formula1>
    </dataValidation>
    <dataValidation type="list" allowBlank="1" showInputMessage="1" showErrorMessage="1" sqref="F107">
      <formula1>Likert_Labels</formula1>
    </dataValidation>
    <dataValidation type="list" allowBlank="1" showInputMessage="1" showErrorMessage="1" sqref="G107">
      <formula1>Likert_Labels</formula1>
    </dataValidation>
    <dataValidation type="list" allowBlank="1" showInputMessage="1" showErrorMessage="1" sqref="H107">
      <formula1>Likert_Labels</formula1>
    </dataValidation>
    <dataValidation type="list" allowBlank="1" showInputMessage="1" showErrorMessage="1" sqref="I107">
      <formula1>Likert_Labels</formula1>
    </dataValidation>
    <dataValidation type="list" allowBlank="1" showInputMessage="1" showErrorMessage="1" sqref="J107">
      <formula1>Likert_Labels</formula1>
    </dataValidation>
    <dataValidation type="list" allowBlank="1" showInputMessage="1" showErrorMessage="1" sqref="K107">
      <formula1>Likert_Labels</formula1>
    </dataValidation>
    <dataValidation type="list" allowBlank="1" showInputMessage="1" showErrorMessage="1" sqref="L107">
      <formula1>Likert_Labels</formula1>
    </dataValidation>
    <dataValidation type="list" allowBlank="1" showInputMessage="1" showErrorMessage="1" sqref="M107">
      <formula1>Likert_Labels</formula1>
    </dataValidation>
    <dataValidation type="list" allowBlank="1" showInputMessage="1" showErrorMessage="1" sqref="N107">
      <formula1>Likert_Labels</formula1>
    </dataValidation>
    <dataValidation type="list" allowBlank="1" showInputMessage="1" showErrorMessage="1" sqref="O107">
      <formula1>Likert_Labels</formula1>
    </dataValidation>
    <dataValidation type="list" allowBlank="1" showInputMessage="1" showErrorMessage="1" sqref="P107">
      <formula1>Likert_Labels</formula1>
    </dataValidation>
    <dataValidation type="list" allowBlank="1" showInputMessage="1" showErrorMessage="1" sqref="Q107">
      <formula1>Likert_Labels</formula1>
    </dataValidation>
    <dataValidation type="list" allowBlank="1" showInputMessage="1" showErrorMessage="1" sqref="R107">
      <formula1>Likert_Labels</formula1>
    </dataValidation>
    <dataValidation type="list" allowBlank="1" showInputMessage="1" showErrorMessage="1" sqref="S107">
      <formula1>Likert_Labels</formula1>
    </dataValidation>
    <dataValidation type="list" allowBlank="1" showInputMessage="1" showErrorMessage="1" sqref="T107">
      <formula1>Likert_Labels</formula1>
    </dataValidation>
    <dataValidation type="list" allowBlank="1" showInputMessage="1" showErrorMessage="1" sqref="B108">
      <formula1>Projects</formula1>
    </dataValidation>
    <dataValidation type="list" allowBlank="1" showInputMessage="1" showErrorMessage="1" sqref="E108">
      <formula1>Likert_Labels</formula1>
    </dataValidation>
    <dataValidation type="list" allowBlank="1" showInputMessage="1" showErrorMessage="1" sqref="F108">
      <formula1>Likert_Labels</formula1>
    </dataValidation>
    <dataValidation type="list" allowBlank="1" showInputMessage="1" showErrorMessage="1" sqref="G108">
      <formula1>Likert_Labels</formula1>
    </dataValidation>
    <dataValidation type="list" allowBlank="1" showInputMessage="1" showErrorMessage="1" sqref="H108">
      <formula1>Likert_Labels</formula1>
    </dataValidation>
    <dataValidation type="list" allowBlank="1" showInputMessage="1" showErrorMessage="1" sqref="I108">
      <formula1>Likert_Labels</formula1>
    </dataValidation>
    <dataValidation type="list" allowBlank="1" showInputMessage="1" showErrorMessage="1" sqref="J108">
      <formula1>Likert_Labels</formula1>
    </dataValidation>
    <dataValidation type="list" allowBlank="1" showInputMessage="1" showErrorMessage="1" sqref="K108">
      <formula1>Likert_Labels</formula1>
    </dataValidation>
    <dataValidation type="list" allowBlank="1" showInputMessage="1" showErrorMessage="1" sqref="L108">
      <formula1>Likert_Labels</formula1>
    </dataValidation>
    <dataValidation type="list" allowBlank="1" showInputMessage="1" showErrorMessage="1" sqref="M108">
      <formula1>Likert_Labels</formula1>
    </dataValidation>
    <dataValidation type="list" allowBlank="1" showInputMessage="1" showErrorMessage="1" sqref="N108">
      <formula1>Likert_Labels</formula1>
    </dataValidation>
    <dataValidation type="list" allowBlank="1" showInputMessage="1" showErrorMessage="1" sqref="O108">
      <formula1>Likert_Labels</formula1>
    </dataValidation>
    <dataValidation type="list" allowBlank="1" showInputMessage="1" showErrorMessage="1" sqref="P108">
      <formula1>Likert_Labels</formula1>
    </dataValidation>
    <dataValidation type="list" allowBlank="1" showInputMessage="1" showErrorMessage="1" sqref="Q108">
      <formula1>Likert_Labels</formula1>
    </dataValidation>
    <dataValidation type="list" allowBlank="1" showInputMessage="1" showErrorMessage="1" sqref="R108">
      <formula1>Likert_Labels</formula1>
    </dataValidation>
    <dataValidation type="list" allowBlank="1" showInputMessage="1" showErrorMessage="1" sqref="S108">
      <formula1>Likert_Labels</formula1>
    </dataValidation>
    <dataValidation type="list" allowBlank="1" showInputMessage="1" showErrorMessage="1" sqref="T108">
      <formula1>Likert_Labels</formula1>
    </dataValidation>
    <dataValidation type="list" allowBlank="1" showInputMessage="1" showErrorMessage="1" sqref="B109">
      <formula1>Projects</formula1>
    </dataValidation>
    <dataValidation type="list" allowBlank="1" showInputMessage="1" showErrorMessage="1" sqref="E109">
      <formula1>Likert_Labels</formula1>
    </dataValidation>
    <dataValidation type="list" allowBlank="1" showInputMessage="1" showErrorMessage="1" sqref="F109">
      <formula1>Likert_Labels</formula1>
    </dataValidation>
    <dataValidation type="list" allowBlank="1" showInputMessage="1" showErrorMessage="1" sqref="G109">
      <formula1>Likert_Labels</formula1>
    </dataValidation>
    <dataValidation type="list" allowBlank="1" showInputMessage="1" showErrorMessage="1" sqref="H109">
      <formula1>Likert_Labels</formula1>
    </dataValidation>
    <dataValidation type="list" allowBlank="1" showInputMessage="1" showErrorMessage="1" sqref="I109">
      <formula1>Likert_Labels</formula1>
    </dataValidation>
    <dataValidation type="list" allowBlank="1" showInputMessage="1" showErrorMessage="1" sqref="J109">
      <formula1>Likert_Labels</formula1>
    </dataValidation>
    <dataValidation type="list" allowBlank="1" showInputMessage="1" showErrorMessage="1" sqref="K109">
      <formula1>Likert_Labels</formula1>
    </dataValidation>
    <dataValidation type="list" allowBlank="1" showInputMessage="1" showErrorMessage="1" sqref="L109">
      <formula1>Likert_Labels</formula1>
    </dataValidation>
    <dataValidation type="list" allowBlank="1" showInputMessage="1" showErrorMessage="1" sqref="M109">
      <formula1>Likert_Labels</formula1>
    </dataValidation>
    <dataValidation type="list" allowBlank="1" showInputMessage="1" showErrorMessage="1" sqref="N109">
      <formula1>Likert_Labels</formula1>
    </dataValidation>
    <dataValidation type="list" allowBlank="1" showInputMessage="1" showErrorMessage="1" sqref="O109">
      <formula1>Likert_Labels</formula1>
    </dataValidation>
    <dataValidation type="list" allowBlank="1" showInputMessage="1" showErrorMessage="1" sqref="P109">
      <formula1>Likert_Labels</formula1>
    </dataValidation>
    <dataValidation type="list" allowBlank="1" showInputMessage="1" showErrorMessage="1" sqref="Q109">
      <formula1>Likert_Labels</formula1>
    </dataValidation>
    <dataValidation type="list" allowBlank="1" showInputMessage="1" showErrorMessage="1" sqref="R109">
      <formula1>Likert_Labels</formula1>
    </dataValidation>
    <dataValidation type="list" allowBlank="1" showInputMessage="1" showErrorMessage="1" sqref="S109">
      <formula1>Likert_Labels</formula1>
    </dataValidation>
    <dataValidation type="list" allowBlank="1" showInputMessage="1" showErrorMessage="1" sqref="T109">
      <formula1>Likert_Labels</formula1>
    </dataValidation>
    <dataValidation type="list" allowBlank="1" showInputMessage="1" showErrorMessage="1" sqref="B110">
      <formula1>Projects</formula1>
    </dataValidation>
    <dataValidation type="list" allowBlank="1" showInputMessage="1" showErrorMessage="1" sqref="E110">
      <formula1>Likert_Labels</formula1>
    </dataValidation>
    <dataValidation type="list" allowBlank="1" showInputMessage="1" showErrorMessage="1" sqref="F110">
      <formula1>Likert_Labels</formula1>
    </dataValidation>
    <dataValidation type="list" allowBlank="1" showInputMessage="1" showErrorMessage="1" sqref="G110">
      <formula1>Likert_Labels</formula1>
    </dataValidation>
    <dataValidation type="list" allowBlank="1" showInputMessage="1" showErrorMessage="1" sqref="H110">
      <formula1>Likert_Labels</formula1>
    </dataValidation>
    <dataValidation type="list" allowBlank="1" showInputMessage="1" showErrorMessage="1" sqref="I110">
      <formula1>Likert_Labels</formula1>
    </dataValidation>
    <dataValidation type="list" allowBlank="1" showInputMessage="1" showErrorMessage="1" sqref="J110">
      <formula1>Likert_Labels</formula1>
    </dataValidation>
    <dataValidation type="list" allowBlank="1" showInputMessage="1" showErrorMessage="1" sqref="K110">
      <formula1>Likert_Labels</formula1>
    </dataValidation>
    <dataValidation type="list" allowBlank="1" showInputMessage="1" showErrorMessage="1" sqref="L110">
      <formula1>Likert_Labels</formula1>
    </dataValidation>
    <dataValidation type="list" allowBlank="1" showInputMessage="1" showErrorMessage="1" sqref="M110">
      <formula1>Likert_Labels</formula1>
    </dataValidation>
    <dataValidation type="list" allowBlank="1" showInputMessage="1" showErrorMessage="1" sqref="N110">
      <formula1>Likert_Labels</formula1>
    </dataValidation>
    <dataValidation type="list" allowBlank="1" showInputMessage="1" showErrorMessage="1" sqref="O110">
      <formula1>Likert_Labels</formula1>
    </dataValidation>
    <dataValidation type="list" allowBlank="1" showInputMessage="1" showErrorMessage="1" sqref="P110">
      <formula1>Likert_Labels</formula1>
    </dataValidation>
    <dataValidation type="list" allowBlank="1" showInputMessage="1" showErrorMessage="1" sqref="Q110">
      <formula1>Likert_Labels</formula1>
    </dataValidation>
    <dataValidation type="list" allowBlank="1" showInputMessage="1" showErrorMessage="1" sqref="R110">
      <formula1>Likert_Labels</formula1>
    </dataValidation>
    <dataValidation type="list" allowBlank="1" showInputMessage="1" showErrorMessage="1" sqref="S110">
      <formula1>Likert_Labels</formula1>
    </dataValidation>
    <dataValidation type="list" allowBlank="1" showInputMessage="1" showErrorMessage="1" sqref="T110">
      <formula1>Likert_Labels</formula1>
    </dataValidation>
    <dataValidation type="list" allowBlank="1" showInputMessage="1" showErrorMessage="1" sqref="B111">
      <formula1>Projects</formula1>
    </dataValidation>
    <dataValidation type="list" allowBlank="1" showInputMessage="1" showErrorMessage="1" sqref="E111">
      <formula1>Likert_Labels</formula1>
    </dataValidation>
    <dataValidation type="list" allowBlank="1" showInputMessage="1" showErrorMessage="1" sqref="F111">
      <formula1>Likert_Labels</formula1>
    </dataValidation>
    <dataValidation type="list" allowBlank="1" showInputMessage="1" showErrorMessage="1" sqref="G111">
      <formula1>Likert_Labels</formula1>
    </dataValidation>
    <dataValidation type="list" allowBlank="1" showInputMessage="1" showErrorMessage="1" sqref="H111">
      <formula1>Likert_Labels</formula1>
    </dataValidation>
    <dataValidation type="list" allowBlank="1" showInputMessage="1" showErrorMessage="1" sqref="I111">
      <formula1>Likert_Labels</formula1>
    </dataValidation>
    <dataValidation type="list" allowBlank="1" showInputMessage="1" showErrorMessage="1" sqref="J111">
      <formula1>Likert_Labels</formula1>
    </dataValidation>
    <dataValidation type="list" allowBlank="1" showInputMessage="1" showErrorMessage="1" sqref="K111">
      <formula1>Likert_Labels</formula1>
    </dataValidation>
    <dataValidation type="list" allowBlank="1" showInputMessage="1" showErrorMessage="1" sqref="L111">
      <formula1>Likert_Labels</formula1>
    </dataValidation>
    <dataValidation type="list" allowBlank="1" showInputMessage="1" showErrorMessage="1" sqref="M111">
      <formula1>Likert_Labels</formula1>
    </dataValidation>
    <dataValidation type="list" allowBlank="1" showInputMessage="1" showErrorMessage="1" sqref="N111">
      <formula1>Likert_Labels</formula1>
    </dataValidation>
    <dataValidation type="list" allowBlank="1" showInputMessage="1" showErrorMessage="1" sqref="O111">
      <formula1>Likert_Labels</formula1>
    </dataValidation>
    <dataValidation type="list" allowBlank="1" showInputMessage="1" showErrorMessage="1" sqref="P111">
      <formula1>Likert_Labels</formula1>
    </dataValidation>
    <dataValidation type="list" allowBlank="1" showInputMessage="1" showErrorMessage="1" sqref="Q111">
      <formula1>Likert_Labels</formula1>
    </dataValidation>
    <dataValidation type="list" allowBlank="1" showInputMessage="1" showErrorMessage="1" sqref="R111">
      <formula1>Likert_Labels</formula1>
    </dataValidation>
    <dataValidation type="list" allowBlank="1" showInputMessage="1" showErrorMessage="1" sqref="S111">
      <formula1>Likert_Labels</formula1>
    </dataValidation>
    <dataValidation type="list" allowBlank="1" showInputMessage="1" showErrorMessage="1" sqref="T111">
      <formula1>Likert_Labels</formula1>
    </dataValidation>
    <dataValidation type="list" allowBlank="1" showInputMessage="1" showErrorMessage="1" sqref="B112">
      <formula1>Projects</formula1>
    </dataValidation>
    <dataValidation type="list" allowBlank="1" showInputMessage="1" showErrorMessage="1" sqref="E112">
      <formula1>Likert_Labels</formula1>
    </dataValidation>
    <dataValidation type="list" allowBlank="1" showInputMessage="1" showErrorMessage="1" sqref="F112">
      <formula1>Likert_Labels</formula1>
    </dataValidation>
    <dataValidation type="list" allowBlank="1" showInputMessage="1" showErrorMessage="1" sqref="G112">
      <formula1>Likert_Labels</formula1>
    </dataValidation>
    <dataValidation type="list" allowBlank="1" showInputMessage="1" showErrorMessage="1" sqref="H112">
      <formula1>Likert_Labels</formula1>
    </dataValidation>
    <dataValidation type="list" allowBlank="1" showInputMessage="1" showErrorMessage="1" sqref="I112">
      <formula1>Likert_Labels</formula1>
    </dataValidation>
    <dataValidation type="list" allowBlank="1" showInputMessage="1" showErrorMessage="1" sqref="J112">
      <formula1>Likert_Labels</formula1>
    </dataValidation>
    <dataValidation type="list" allowBlank="1" showInputMessage="1" showErrorMessage="1" sqref="K112">
      <formula1>Likert_Labels</formula1>
    </dataValidation>
    <dataValidation type="list" allowBlank="1" showInputMessage="1" showErrorMessage="1" sqref="L112">
      <formula1>Likert_Labels</formula1>
    </dataValidation>
    <dataValidation type="list" allowBlank="1" showInputMessage="1" showErrorMessage="1" sqref="M112">
      <formula1>Likert_Labels</formula1>
    </dataValidation>
    <dataValidation type="list" allowBlank="1" showInputMessage="1" showErrorMessage="1" sqref="N112">
      <formula1>Likert_Labels</formula1>
    </dataValidation>
    <dataValidation type="list" allowBlank="1" showInputMessage="1" showErrorMessage="1" sqref="O112">
      <formula1>Likert_Labels</formula1>
    </dataValidation>
    <dataValidation type="list" allowBlank="1" showInputMessage="1" showErrorMessage="1" sqref="P112">
      <formula1>Likert_Labels</formula1>
    </dataValidation>
    <dataValidation type="list" allowBlank="1" showInputMessage="1" showErrorMessage="1" sqref="Q112">
      <formula1>Likert_Labels</formula1>
    </dataValidation>
    <dataValidation type="list" allowBlank="1" showInputMessage="1" showErrorMessage="1" sqref="R112">
      <formula1>Likert_Labels</formula1>
    </dataValidation>
    <dataValidation type="list" allowBlank="1" showInputMessage="1" showErrorMessage="1" sqref="S112">
      <formula1>Likert_Labels</formula1>
    </dataValidation>
    <dataValidation type="list" allowBlank="1" showInputMessage="1" showErrorMessage="1" sqref="T112">
      <formula1>Likert_Labels</formula1>
    </dataValidation>
    <dataValidation type="list" allowBlank="1" showInputMessage="1" showErrorMessage="1" sqref="B113">
      <formula1>Projects</formula1>
    </dataValidation>
    <dataValidation type="list" allowBlank="1" showInputMessage="1" showErrorMessage="1" sqref="E113">
      <formula1>Likert_Labels</formula1>
    </dataValidation>
    <dataValidation type="list" allowBlank="1" showInputMessage="1" showErrorMessage="1" sqref="F113">
      <formula1>Likert_Labels</formula1>
    </dataValidation>
    <dataValidation type="list" allowBlank="1" showInputMessage="1" showErrorMessage="1" sqref="G113">
      <formula1>Likert_Labels</formula1>
    </dataValidation>
    <dataValidation type="list" allowBlank="1" showInputMessage="1" showErrorMessage="1" sqref="H113">
      <formula1>Likert_Labels</formula1>
    </dataValidation>
    <dataValidation type="list" allowBlank="1" showInputMessage="1" showErrorMessage="1" sqref="I113">
      <formula1>Likert_Labels</formula1>
    </dataValidation>
    <dataValidation type="list" allowBlank="1" showInputMessage="1" showErrorMessage="1" sqref="J113">
      <formula1>Likert_Labels</formula1>
    </dataValidation>
    <dataValidation type="list" allowBlank="1" showInputMessage="1" showErrorMessage="1" sqref="K113">
      <formula1>Likert_Labels</formula1>
    </dataValidation>
    <dataValidation type="list" allowBlank="1" showInputMessage="1" showErrorMessage="1" sqref="L113">
      <formula1>Likert_Labels</formula1>
    </dataValidation>
    <dataValidation type="list" allowBlank="1" showInputMessage="1" showErrorMessage="1" sqref="M113">
      <formula1>Likert_Labels</formula1>
    </dataValidation>
    <dataValidation type="list" allowBlank="1" showInputMessage="1" showErrorMessage="1" sqref="N113">
      <formula1>Likert_Labels</formula1>
    </dataValidation>
    <dataValidation type="list" allowBlank="1" showInputMessage="1" showErrorMessage="1" sqref="O113">
      <formula1>Likert_Labels</formula1>
    </dataValidation>
    <dataValidation type="list" allowBlank="1" showInputMessage="1" showErrorMessage="1" sqref="P113">
      <formula1>Likert_Labels</formula1>
    </dataValidation>
    <dataValidation type="list" allowBlank="1" showInputMessage="1" showErrorMessage="1" sqref="Q113">
      <formula1>Likert_Labels</formula1>
    </dataValidation>
    <dataValidation type="list" allowBlank="1" showInputMessage="1" showErrorMessage="1" sqref="R113">
      <formula1>Likert_Labels</formula1>
    </dataValidation>
    <dataValidation type="list" allowBlank="1" showInputMessage="1" showErrorMessage="1" sqref="S113">
      <formula1>Likert_Labels</formula1>
    </dataValidation>
    <dataValidation type="list" allowBlank="1" showInputMessage="1" showErrorMessage="1" sqref="T113">
      <formula1>Likert_Labels</formula1>
    </dataValidation>
    <dataValidation type="list" allowBlank="1" showInputMessage="1" showErrorMessage="1" sqref="B114">
      <formula1>Projects</formula1>
    </dataValidation>
    <dataValidation type="list" allowBlank="1" showInputMessage="1" showErrorMessage="1" sqref="E114">
      <formula1>Likert_Labels</formula1>
    </dataValidation>
    <dataValidation type="list" allowBlank="1" showInputMessage="1" showErrorMessage="1" sqref="F114">
      <formula1>Likert_Labels</formula1>
    </dataValidation>
    <dataValidation type="list" allowBlank="1" showInputMessage="1" showErrorMessage="1" sqref="G114">
      <formula1>Likert_Labels</formula1>
    </dataValidation>
    <dataValidation type="list" allowBlank="1" showInputMessage="1" showErrorMessage="1" sqref="H114">
      <formula1>Likert_Labels</formula1>
    </dataValidation>
    <dataValidation type="list" allowBlank="1" showInputMessage="1" showErrorMessage="1" sqref="I114">
      <formula1>Likert_Labels</formula1>
    </dataValidation>
    <dataValidation type="list" allowBlank="1" showInputMessage="1" showErrorMessage="1" sqref="J114">
      <formula1>Likert_Labels</formula1>
    </dataValidation>
    <dataValidation type="list" allowBlank="1" showInputMessage="1" showErrorMessage="1" sqref="K114">
      <formula1>Likert_Labels</formula1>
    </dataValidation>
    <dataValidation type="list" allowBlank="1" showInputMessage="1" showErrorMessage="1" sqref="L114">
      <formula1>Likert_Labels</formula1>
    </dataValidation>
    <dataValidation type="list" allowBlank="1" showInputMessage="1" showErrorMessage="1" sqref="M114">
      <formula1>Likert_Labels</formula1>
    </dataValidation>
    <dataValidation type="list" allowBlank="1" showInputMessage="1" showErrorMessage="1" sqref="N114">
      <formula1>Likert_Labels</formula1>
    </dataValidation>
    <dataValidation type="list" allowBlank="1" showInputMessage="1" showErrorMessage="1" sqref="O114">
      <formula1>Likert_Labels</formula1>
    </dataValidation>
    <dataValidation type="list" allowBlank="1" showInputMessage="1" showErrorMessage="1" sqref="P114">
      <formula1>Likert_Labels</formula1>
    </dataValidation>
    <dataValidation type="list" allowBlank="1" showInputMessage="1" showErrorMessage="1" sqref="Q114">
      <formula1>Likert_Labels</formula1>
    </dataValidation>
    <dataValidation type="list" allowBlank="1" showInputMessage="1" showErrorMessage="1" sqref="R114">
      <formula1>Likert_Labels</formula1>
    </dataValidation>
    <dataValidation type="list" allowBlank="1" showInputMessage="1" showErrorMessage="1" sqref="S114">
      <formula1>Likert_Labels</formula1>
    </dataValidation>
    <dataValidation type="list" allowBlank="1" showInputMessage="1" showErrorMessage="1" sqref="T114">
      <formula1>Likert_Labels</formula1>
    </dataValidation>
    <dataValidation type="list" allowBlank="1" showInputMessage="1" showErrorMessage="1" sqref="B115">
      <formula1>Projects</formula1>
    </dataValidation>
    <dataValidation type="list" allowBlank="1" showInputMessage="1" showErrorMessage="1" sqref="E115">
      <formula1>Likert_Labels</formula1>
    </dataValidation>
    <dataValidation type="list" allowBlank="1" showInputMessage="1" showErrorMessage="1" sqref="F115">
      <formula1>Likert_Labels</formula1>
    </dataValidation>
    <dataValidation type="list" allowBlank="1" showInputMessage="1" showErrorMessage="1" sqref="G115">
      <formula1>Likert_Labels</formula1>
    </dataValidation>
    <dataValidation type="list" allowBlank="1" showInputMessage="1" showErrorMessage="1" sqref="H115">
      <formula1>Likert_Labels</formula1>
    </dataValidation>
    <dataValidation type="list" allowBlank="1" showInputMessage="1" showErrorMessage="1" sqref="I115">
      <formula1>Likert_Labels</formula1>
    </dataValidation>
    <dataValidation type="list" allowBlank="1" showInputMessage="1" showErrorMessage="1" sqref="J115">
      <formula1>Likert_Labels</formula1>
    </dataValidation>
    <dataValidation type="list" allowBlank="1" showInputMessage="1" showErrorMessage="1" sqref="K115">
      <formula1>Likert_Labels</formula1>
    </dataValidation>
    <dataValidation type="list" allowBlank="1" showInputMessage="1" showErrorMessage="1" sqref="L115">
      <formula1>Likert_Labels</formula1>
    </dataValidation>
    <dataValidation type="list" allowBlank="1" showInputMessage="1" showErrorMessage="1" sqref="M115">
      <formula1>Likert_Labels</formula1>
    </dataValidation>
    <dataValidation type="list" allowBlank="1" showInputMessage="1" showErrorMessage="1" sqref="N115">
      <formula1>Likert_Labels</formula1>
    </dataValidation>
    <dataValidation type="list" allowBlank="1" showInputMessage="1" showErrorMessage="1" sqref="O115">
      <formula1>Likert_Labels</formula1>
    </dataValidation>
    <dataValidation type="list" allowBlank="1" showInputMessage="1" showErrorMessage="1" sqref="P115">
      <formula1>Likert_Labels</formula1>
    </dataValidation>
    <dataValidation type="list" allowBlank="1" showInputMessage="1" showErrorMessage="1" sqref="Q115">
      <formula1>Likert_Labels</formula1>
    </dataValidation>
    <dataValidation type="list" allowBlank="1" showInputMessage="1" showErrorMessage="1" sqref="R115">
      <formula1>Likert_Labels</formula1>
    </dataValidation>
    <dataValidation type="list" allowBlank="1" showInputMessage="1" showErrorMessage="1" sqref="S115">
      <formula1>Likert_Labels</formula1>
    </dataValidation>
    <dataValidation type="list" allowBlank="1" showInputMessage="1" showErrorMessage="1" sqref="T115">
      <formula1>Likert_Labels</formula1>
    </dataValidation>
    <dataValidation type="list" allowBlank="1" showInputMessage="1" showErrorMessage="1" sqref="B116">
      <formula1>Projects</formula1>
    </dataValidation>
    <dataValidation type="list" allowBlank="1" showInputMessage="1" showErrorMessage="1" sqref="E116">
      <formula1>Likert_Labels</formula1>
    </dataValidation>
    <dataValidation type="list" allowBlank="1" showInputMessage="1" showErrorMessage="1" sqref="F116">
      <formula1>Likert_Labels</formula1>
    </dataValidation>
    <dataValidation type="list" allowBlank="1" showInputMessage="1" showErrorMessage="1" sqref="G116">
      <formula1>Likert_Labels</formula1>
    </dataValidation>
    <dataValidation type="list" allowBlank="1" showInputMessage="1" showErrorMessage="1" sqref="H116">
      <formula1>Likert_Labels</formula1>
    </dataValidation>
    <dataValidation type="list" allowBlank="1" showInputMessage="1" showErrorMessage="1" sqref="I116">
      <formula1>Likert_Labels</formula1>
    </dataValidation>
    <dataValidation type="list" allowBlank="1" showInputMessage="1" showErrorMessage="1" sqref="J116">
      <formula1>Likert_Labels</formula1>
    </dataValidation>
    <dataValidation type="list" allowBlank="1" showInputMessage="1" showErrorMessage="1" sqref="K116">
      <formula1>Likert_Labels</formula1>
    </dataValidation>
    <dataValidation type="list" allowBlank="1" showInputMessage="1" showErrorMessage="1" sqref="L116">
      <formula1>Likert_Labels</formula1>
    </dataValidation>
    <dataValidation type="list" allowBlank="1" showInputMessage="1" showErrorMessage="1" sqref="M116">
      <formula1>Likert_Labels</formula1>
    </dataValidation>
    <dataValidation type="list" allowBlank="1" showInputMessage="1" showErrorMessage="1" sqref="N116">
      <formula1>Likert_Labels</formula1>
    </dataValidation>
    <dataValidation type="list" allowBlank="1" showInputMessage="1" showErrorMessage="1" sqref="O116">
      <formula1>Likert_Labels</formula1>
    </dataValidation>
    <dataValidation type="list" allowBlank="1" showInputMessage="1" showErrorMessage="1" sqref="P116">
      <formula1>Likert_Labels</formula1>
    </dataValidation>
    <dataValidation type="list" allowBlank="1" showInputMessage="1" showErrorMessage="1" sqref="Q116">
      <formula1>Likert_Labels</formula1>
    </dataValidation>
    <dataValidation type="list" allowBlank="1" showInputMessage="1" showErrorMessage="1" sqref="R116">
      <formula1>Likert_Labels</formula1>
    </dataValidation>
    <dataValidation type="list" allowBlank="1" showInputMessage="1" showErrorMessage="1" sqref="S116">
      <formula1>Likert_Labels</formula1>
    </dataValidation>
    <dataValidation type="list" allowBlank="1" showInputMessage="1" showErrorMessage="1" sqref="T116">
      <formula1>Likert_Labels</formula1>
    </dataValidation>
    <dataValidation type="list" allowBlank="1" showInputMessage="1" showErrorMessage="1" sqref="B117">
      <formula1>Projects</formula1>
    </dataValidation>
    <dataValidation type="list" allowBlank="1" showInputMessage="1" showErrorMessage="1" sqref="E117">
      <formula1>Likert_Labels</formula1>
    </dataValidation>
    <dataValidation type="list" allowBlank="1" showInputMessage="1" showErrorMessage="1" sqref="F117">
      <formula1>Likert_Labels</formula1>
    </dataValidation>
    <dataValidation type="list" allowBlank="1" showInputMessage="1" showErrorMessage="1" sqref="G117">
      <formula1>Likert_Labels</formula1>
    </dataValidation>
    <dataValidation type="list" allowBlank="1" showInputMessage="1" showErrorMessage="1" sqref="H117">
      <formula1>Likert_Labels</formula1>
    </dataValidation>
    <dataValidation type="list" allowBlank="1" showInputMessage="1" showErrorMessage="1" sqref="I117">
      <formula1>Likert_Labels</formula1>
    </dataValidation>
    <dataValidation type="list" allowBlank="1" showInputMessage="1" showErrorMessage="1" sqref="J117">
      <formula1>Likert_Labels</formula1>
    </dataValidation>
    <dataValidation type="list" allowBlank="1" showInputMessage="1" showErrorMessage="1" sqref="K117">
      <formula1>Likert_Labels</formula1>
    </dataValidation>
    <dataValidation type="list" allowBlank="1" showInputMessage="1" showErrorMessage="1" sqref="L117">
      <formula1>Likert_Labels</formula1>
    </dataValidation>
    <dataValidation type="list" allowBlank="1" showInputMessage="1" showErrorMessage="1" sqref="M117">
      <formula1>Likert_Labels</formula1>
    </dataValidation>
    <dataValidation type="list" allowBlank="1" showInputMessage="1" showErrorMessage="1" sqref="N117">
      <formula1>Likert_Labels</formula1>
    </dataValidation>
    <dataValidation type="list" allowBlank="1" showInputMessage="1" showErrorMessage="1" sqref="O117">
      <formula1>Likert_Labels</formula1>
    </dataValidation>
    <dataValidation type="list" allowBlank="1" showInputMessage="1" showErrorMessage="1" sqref="P117">
      <formula1>Likert_Labels</formula1>
    </dataValidation>
    <dataValidation type="list" allowBlank="1" showInputMessage="1" showErrorMessage="1" sqref="Q117">
      <formula1>Likert_Labels</formula1>
    </dataValidation>
    <dataValidation type="list" allowBlank="1" showInputMessage="1" showErrorMessage="1" sqref="R117">
      <formula1>Likert_Labels</formula1>
    </dataValidation>
    <dataValidation type="list" allowBlank="1" showInputMessage="1" showErrorMessage="1" sqref="S117">
      <formula1>Likert_Labels</formula1>
    </dataValidation>
    <dataValidation type="list" allowBlank="1" showInputMessage="1" showErrorMessage="1" sqref="T117">
      <formula1>Likert_Labels</formula1>
    </dataValidation>
    <dataValidation type="list" allowBlank="1" showInputMessage="1" showErrorMessage="1" sqref="B118">
      <formula1>Projects</formula1>
    </dataValidation>
    <dataValidation type="list" allowBlank="1" showInputMessage="1" showErrorMessage="1" sqref="E118">
      <formula1>Likert_Labels</formula1>
    </dataValidation>
    <dataValidation type="list" allowBlank="1" showInputMessage="1" showErrorMessage="1" sqref="F118">
      <formula1>Likert_Labels</formula1>
    </dataValidation>
    <dataValidation type="list" allowBlank="1" showInputMessage="1" showErrorMessage="1" sqref="G118">
      <formula1>Likert_Labels</formula1>
    </dataValidation>
    <dataValidation type="list" allowBlank="1" showInputMessage="1" showErrorMessage="1" sqref="H118">
      <formula1>Likert_Labels</formula1>
    </dataValidation>
    <dataValidation type="list" allowBlank="1" showInputMessage="1" showErrorMessage="1" sqref="I118">
      <formula1>Likert_Labels</formula1>
    </dataValidation>
    <dataValidation type="list" allowBlank="1" showInputMessage="1" showErrorMessage="1" sqref="J118">
      <formula1>Likert_Labels</formula1>
    </dataValidation>
    <dataValidation type="list" allowBlank="1" showInputMessage="1" showErrorMessage="1" sqref="K118">
      <formula1>Likert_Labels</formula1>
    </dataValidation>
    <dataValidation type="list" allowBlank="1" showInputMessage="1" showErrorMessage="1" sqref="L118">
      <formula1>Likert_Labels</formula1>
    </dataValidation>
    <dataValidation type="list" allowBlank="1" showInputMessage="1" showErrorMessage="1" sqref="M118">
      <formula1>Likert_Labels</formula1>
    </dataValidation>
    <dataValidation type="list" allowBlank="1" showInputMessage="1" showErrorMessage="1" sqref="N118">
      <formula1>Likert_Labels</formula1>
    </dataValidation>
    <dataValidation type="list" allowBlank="1" showInputMessage="1" showErrorMessage="1" sqref="O118">
      <formula1>Likert_Labels</formula1>
    </dataValidation>
    <dataValidation type="list" allowBlank="1" showInputMessage="1" showErrorMessage="1" sqref="P118">
      <formula1>Likert_Labels</formula1>
    </dataValidation>
    <dataValidation type="list" allowBlank="1" showInputMessage="1" showErrorMessage="1" sqref="Q118">
      <formula1>Likert_Labels</formula1>
    </dataValidation>
    <dataValidation type="list" allowBlank="1" showInputMessage="1" showErrorMessage="1" sqref="R118">
      <formula1>Likert_Labels</formula1>
    </dataValidation>
    <dataValidation type="list" allowBlank="1" showInputMessage="1" showErrorMessage="1" sqref="S118">
      <formula1>Likert_Labels</formula1>
    </dataValidation>
    <dataValidation type="list" allowBlank="1" showInputMessage="1" showErrorMessage="1" sqref="T118">
      <formula1>Likert_Labels</formula1>
    </dataValidation>
    <dataValidation type="list" allowBlank="1" showInputMessage="1" showErrorMessage="1" sqref="B119">
      <formula1>Projects</formula1>
    </dataValidation>
    <dataValidation type="list" allowBlank="1" showInputMessage="1" showErrorMessage="1" sqref="E119">
      <formula1>Likert_Labels</formula1>
    </dataValidation>
    <dataValidation type="list" allowBlank="1" showInputMessage="1" showErrorMessage="1" sqref="F119">
      <formula1>Likert_Labels</formula1>
    </dataValidation>
    <dataValidation type="list" allowBlank="1" showInputMessage="1" showErrorMessage="1" sqref="G119">
      <formula1>Likert_Labels</formula1>
    </dataValidation>
    <dataValidation type="list" allowBlank="1" showInputMessage="1" showErrorMessage="1" sqref="H119">
      <formula1>Likert_Labels</formula1>
    </dataValidation>
    <dataValidation type="list" allowBlank="1" showInputMessage="1" showErrorMessage="1" sqref="I119">
      <formula1>Likert_Labels</formula1>
    </dataValidation>
    <dataValidation type="list" allowBlank="1" showInputMessage="1" showErrorMessage="1" sqref="J119">
      <formula1>Likert_Labels</formula1>
    </dataValidation>
    <dataValidation type="list" allowBlank="1" showInputMessage="1" showErrorMessage="1" sqref="K119">
      <formula1>Likert_Labels</formula1>
    </dataValidation>
    <dataValidation type="list" allowBlank="1" showInputMessage="1" showErrorMessage="1" sqref="L119">
      <formula1>Likert_Labels</formula1>
    </dataValidation>
    <dataValidation type="list" allowBlank="1" showInputMessage="1" showErrorMessage="1" sqref="M119">
      <formula1>Likert_Labels</formula1>
    </dataValidation>
    <dataValidation type="list" allowBlank="1" showInputMessage="1" showErrorMessage="1" sqref="N119">
      <formula1>Likert_Labels</formula1>
    </dataValidation>
    <dataValidation type="list" allowBlank="1" showInputMessage="1" showErrorMessage="1" sqref="O119">
      <formula1>Likert_Labels</formula1>
    </dataValidation>
    <dataValidation type="list" allowBlank="1" showInputMessage="1" showErrorMessage="1" sqref="P119">
      <formula1>Likert_Labels</formula1>
    </dataValidation>
    <dataValidation type="list" allowBlank="1" showInputMessage="1" showErrorMessage="1" sqref="Q119">
      <formula1>Likert_Labels</formula1>
    </dataValidation>
    <dataValidation type="list" allowBlank="1" showInputMessage="1" showErrorMessage="1" sqref="R119">
      <formula1>Likert_Labels</formula1>
    </dataValidation>
    <dataValidation type="list" allowBlank="1" showInputMessage="1" showErrorMessage="1" sqref="S119">
      <formula1>Likert_Labels</formula1>
    </dataValidation>
    <dataValidation type="list" allowBlank="1" showInputMessage="1" showErrorMessage="1" sqref="T119">
      <formula1>Likert_Labels</formula1>
    </dataValidation>
    <dataValidation type="list" allowBlank="1" showInputMessage="1" showErrorMessage="1" sqref="B120">
      <formula1>Projects</formula1>
    </dataValidation>
    <dataValidation type="list" allowBlank="1" showInputMessage="1" showErrorMessage="1" sqref="E120">
      <formula1>Likert_Labels</formula1>
    </dataValidation>
    <dataValidation type="list" allowBlank="1" showInputMessage="1" showErrorMessage="1" sqref="F120">
      <formula1>Likert_Labels</formula1>
    </dataValidation>
    <dataValidation type="list" allowBlank="1" showInputMessage="1" showErrorMessage="1" sqref="G120">
      <formula1>Likert_Labels</formula1>
    </dataValidation>
    <dataValidation type="list" allowBlank="1" showInputMessage="1" showErrorMessage="1" sqref="H120">
      <formula1>Likert_Labels</formula1>
    </dataValidation>
    <dataValidation type="list" allowBlank="1" showInputMessage="1" showErrorMessage="1" sqref="I120">
      <formula1>Likert_Labels</formula1>
    </dataValidation>
    <dataValidation type="list" allowBlank="1" showInputMessage="1" showErrorMessage="1" sqref="J120">
      <formula1>Likert_Labels</formula1>
    </dataValidation>
    <dataValidation type="list" allowBlank="1" showInputMessage="1" showErrorMessage="1" sqref="K120">
      <formula1>Likert_Labels</formula1>
    </dataValidation>
    <dataValidation type="list" allowBlank="1" showInputMessage="1" showErrorMessage="1" sqref="L120">
      <formula1>Likert_Labels</formula1>
    </dataValidation>
    <dataValidation type="list" allowBlank="1" showInputMessage="1" showErrorMessage="1" sqref="M120">
      <formula1>Likert_Labels</formula1>
    </dataValidation>
    <dataValidation type="list" allowBlank="1" showInputMessage="1" showErrorMessage="1" sqref="N120">
      <formula1>Likert_Labels</formula1>
    </dataValidation>
    <dataValidation type="list" allowBlank="1" showInputMessage="1" showErrorMessage="1" sqref="O120">
      <formula1>Likert_Labels</formula1>
    </dataValidation>
    <dataValidation type="list" allowBlank="1" showInputMessage="1" showErrorMessage="1" sqref="P120">
      <formula1>Likert_Labels</formula1>
    </dataValidation>
    <dataValidation type="list" allowBlank="1" showInputMessage="1" showErrorMessage="1" sqref="Q120">
      <formula1>Likert_Labels</formula1>
    </dataValidation>
    <dataValidation type="list" allowBlank="1" showInputMessage="1" showErrorMessage="1" sqref="R120">
      <formula1>Likert_Labels</formula1>
    </dataValidation>
    <dataValidation type="list" allowBlank="1" showInputMessage="1" showErrorMessage="1" sqref="S120">
      <formula1>Likert_Labels</formula1>
    </dataValidation>
    <dataValidation type="list" allowBlank="1" showInputMessage="1" showErrorMessage="1" sqref="T120">
      <formula1>Likert_Labels</formula1>
    </dataValidation>
    <dataValidation type="list" allowBlank="1" showInputMessage="1" showErrorMessage="1" sqref="B121">
      <formula1>Projects</formula1>
    </dataValidation>
    <dataValidation type="list" allowBlank="1" showInputMessage="1" showErrorMessage="1" sqref="E121">
      <formula1>Likert_Labels</formula1>
    </dataValidation>
    <dataValidation type="list" allowBlank="1" showInputMessage="1" showErrorMessage="1" sqref="F121">
      <formula1>Likert_Labels</formula1>
    </dataValidation>
    <dataValidation type="list" allowBlank="1" showInputMessage="1" showErrorMessage="1" sqref="G121">
      <formula1>Likert_Labels</formula1>
    </dataValidation>
    <dataValidation type="list" allowBlank="1" showInputMessage="1" showErrorMessage="1" sqref="H121">
      <formula1>Likert_Labels</formula1>
    </dataValidation>
    <dataValidation type="list" allowBlank="1" showInputMessage="1" showErrorMessage="1" sqref="I121">
      <formula1>Likert_Labels</formula1>
    </dataValidation>
    <dataValidation type="list" allowBlank="1" showInputMessage="1" showErrorMessage="1" sqref="J121">
      <formula1>Likert_Labels</formula1>
    </dataValidation>
    <dataValidation type="list" allowBlank="1" showInputMessage="1" showErrorMessage="1" sqref="K121">
      <formula1>Likert_Labels</formula1>
    </dataValidation>
    <dataValidation type="list" allowBlank="1" showInputMessage="1" showErrorMessage="1" sqref="L121">
      <formula1>Likert_Labels</formula1>
    </dataValidation>
    <dataValidation type="list" allowBlank="1" showInputMessage="1" showErrorMessage="1" sqref="M121">
      <formula1>Likert_Labels</formula1>
    </dataValidation>
    <dataValidation type="list" allowBlank="1" showInputMessage="1" showErrorMessage="1" sqref="N121">
      <formula1>Likert_Labels</formula1>
    </dataValidation>
    <dataValidation type="list" allowBlank="1" showInputMessage="1" showErrorMessage="1" sqref="O121">
      <formula1>Likert_Labels</formula1>
    </dataValidation>
    <dataValidation type="list" allowBlank="1" showInputMessage="1" showErrorMessage="1" sqref="P121">
      <formula1>Likert_Labels</formula1>
    </dataValidation>
    <dataValidation type="list" allowBlank="1" showInputMessage="1" showErrorMessage="1" sqref="Q121">
      <formula1>Likert_Labels</formula1>
    </dataValidation>
    <dataValidation type="list" allowBlank="1" showInputMessage="1" showErrorMessage="1" sqref="R121">
      <formula1>Likert_Labels</formula1>
    </dataValidation>
    <dataValidation type="list" allowBlank="1" showInputMessage="1" showErrorMessage="1" sqref="S121">
      <formula1>Likert_Labels</formula1>
    </dataValidation>
    <dataValidation type="list" allowBlank="1" showInputMessage="1" showErrorMessage="1" sqref="T121">
      <formula1>Likert_Labels</formula1>
    </dataValidation>
    <dataValidation type="list" allowBlank="1" showInputMessage="1" showErrorMessage="1" sqref="B122">
      <formula1>Projects</formula1>
    </dataValidation>
    <dataValidation type="list" allowBlank="1" showInputMessage="1" showErrorMessage="1" sqref="E122">
      <formula1>Likert_Labels</formula1>
    </dataValidation>
    <dataValidation type="list" allowBlank="1" showInputMessage="1" showErrorMessage="1" sqref="F122">
      <formula1>Likert_Labels</formula1>
    </dataValidation>
    <dataValidation type="list" allowBlank="1" showInputMessage="1" showErrorMessage="1" sqref="G122">
      <formula1>Likert_Labels</formula1>
    </dataValidation>
    <dataValidation type="list" allowBlank="1" showInputMessage="1" showErrorMessage="1" sqref="H122">
      <formula1>Likert_Labels</formula1>
    </dataValidation>
    <dataValidation type="list" allowBlank="1" showInputMessage="1" showErrorMessage="1" sqref="I122">
      <formula1>Likert_Labels</formula1>
    </dataValidation>
    <dataValidation type="list" allowBlank="1" showInputMessage="1" showErrorMessage="1" sqref="J122">
      <formula1>Likert_Labels</formula1>
    </dataValidation>
    <dataValidation type="list" allowBlank="1" showInputMessage="1" showErrorMessage="1" sqref="K122">
      <formula1>Likert_Labels</formula1>
    </dataValidation>
    <dataValidation type="list" allowBlank="1" showInputMessage="1" showErrorMessage="1" sqref="L122">
      <formula1>Likert_Labels</formula1>
    </dataValidation>
    <dataValidation type="list" allowBlank="1" showInputMessage="1" showErrorMessage="1" sqref="M122">
      <formula1>Likert_Labels</formula1>
    </dataValidation>
    <dataValidation type="list" allowBlank="1" showInputMessage="1" showErrorMessage="1" sqref="N122">
      <formula1>Likert_Labels</formula1>
    </dataValidation>
    <dataValidation type="list" allowBlank="1" showInputMessage="1" showErrorMessage="1" sqref="O122">
      <formula1>Likert_Labels</formula1>
    </dataValidation>
    <dataValidation type="list" allowBlank="1" showInputMessage="1" showErrorMessage="1" sqref="P122">
      <formula1>Likert_Labels</formula1>
    </dataValidation>
    <dataValidation type="list" allowBlank="1" showInputMessage="1" showErrorMessage="1" sqref="Q122">
      <formula1>Likert_Labels</formula1>
    </dataValidation>
    <dataValidation type="list" allowBlank="1" showInputMessage="1" showErrorMessage="1" sqref="R122">
      <formula1>Likert_Labels</formula1>
    </dataValidation>
    <dataValidation type="list" allowBlank="1" showInputMessage="1" showErrorMessage="1" sqref="S122">
      <formula1>Likert_Labels</formula1>
    </dataValidation>
    <dataValidation type="list" allowBlank="1" showInputMessage="1" showErrorMessage="1" sqref="T122">
      <formula1>Likert_Labels</formula1>
    </dataValidation>
    <dataValidation type="list" allowBlank="1" showInputMessage="1" showErrorMessage="1" sqref="B123">
      <formula1>Projects</formula1>
    </dataValidation>
    <dataValidation type="list" allowBlank="1" showInputMessage="1" showErrorMessage="1" sqref="E123">
      <formula1>Likert_Labels</formula1>
    </dataValidation>
    <dataValidation type="list" allowBlank="1" showInputMessage="1" showErrorMessage="1" sqref="F123">
      <formula1>Likert_Labels</formula1>
    </dataValidation>
    <dataValidation type="list" allowBlank="1" showInputMessage="1" showErrorMessage="1" sqref="G123">
      <formula1>Likert_Labels</formula1>
    </dataValidation>
    <dataValidation type="list" allowBlank="1" showInputMessage="1" showErrorMessage="1" sqref="H123">
      <formula1>Likert_Labels</formula1>
    </dataValidation>
    <dataValidation type="list" allowBlank="1" showInputMessage="1" showErrorMessage="1" sqref="I123">
      <formula1>Likert_Labels</formula1>
    </dataValidation>
    <dataValidation type="list" allowBlank="1" showInputMessage="1" showErrorMessage="1" sqref="J123">
      <formula1>Likert_Labels</formula1>
    </dataValidation>
    <dataValidation type="list" allowBlank="1" showInputMessage="1" showErrorMessage="1" sqref="K123">
      <formula1>Likert_Labels</formula1>
    </dataValidation>
    <dataValidation type="list" allowBlank="1" showInputMessage="1" showErrorMessage="1" sqref="L123">
      <formula1>Likert_Labels</formula1>
    </dataValidation>
    <dataValidation type="list" allowBlank="1" showInputMessage="1" showErrorMessage="1" sqref="M123">
      <formula1>Likert_Labels</formula1>
    </dataValidation>
    <dataValidation type="list" allowBlank="1" showInputMessage="1" showErrorMessage="1" sqref="N123">
      <formula1>Likert_Labels</formula1>
    </dataValidation>
    <dataValidation type="list" allowBlank="1" showInputMessage="1" showErrorMessage="1" sqref="O123">
      <formula1>Likert_Labels</formula1>
    </dataValidation>
    <dataValidation type="list" allowBlank="1" showInputMessage="1" showErrorMessage="1" sqref="P123">
      <formula1>Likert_Labels</formula1>
    </dataValidation>
    <dataValidation type="list" allowBlank="1" showInputMessage="1" showErrorMessage="1" sqref="Q123">
      <formula1>Likert_Labels</formula1>
    </dataValidation>
    <dataValidation type="list" allowBlank="1" showInputMessage="1" showErrorMessage="1" sqref="R123">
      <formula1>Likert_Labels</formula1>
    </dataValidation>
    <dataValidation type="list" allowBlank="1" showInputMessage="1" showErrorMessage="1" sqref="S123">
      <formula1>Likert_Labels</formula1>
    </dataValidation>
    <dataValidation type="list" allowBlank="1" showInputMessage="1" showErrorMessage="1" sqref="T123">
      <formula1>Likert_Labels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21"/>
  <sheetViews>
    <sheetView workbookViewId="0"/>
  </sheetViews>
  <sheetFormatPr defaultRowHeight="15"/>
  <cols>
    <col min="1" max="2" width="12.7109375" customWidth="1"/>
  </cols>
  <sheetData>
    <row r="1" spans="1:18">
      <c r="A1" s="3" t="s">
        <v>33</v>
      </c>
      <c r="B1" s="3" t="s">
        <v>22</v>
      </c>
      <c r="C1" s="3" t="s">
        <v>75</v>
      </c>
      <c r="D1" s="3" t="s">
        <v>76</v>
      </c>
      <c r="E1" s="3" t="s">
        <v>77</v>
      </c>
      <c r="F1" s="3" t="s">
        <v>78</v>
      </c>
      <c r="G1" s="3" t="s">
        <v>79</v>
      </c>
      <c r="H1" s="3" t="s">
        <v>80</v>
      </c>
      <c r="I1" s="3" t="s">
        <v>81</v>
      </c>
      <c r="J1" s="3" t="s">
        <v>82</v>
      </c>
      <c r="K1" s="3" t="s">
        <v>83</v>
      </c>
      <c r="L1" s="3" t="s">
        <v>84</v>
      </c>
      <c r="M1" s="3" t="s">
        <v>85</v>
      </c>
      <c r="N1" s="3" t="s">
        <v>86</v>
      </c>
      <c r="O1" s="3" t="s">
        <v>87</v>
      </c>
      <c r="P1" s="3" t="s">
        <v>88</v>
      </c>
      <c r="Q1" s="3" t="s">
        <v>89</v>
      </c>
      <c r="R1" s="3" t="s">
        <v>90</v>
      </c>
    </row>
    <row r="2" spans="1:18">
      <c r="A2" s="5">
        <f>Reponses!A4</f>
        <v>0</v>
      </c>
      <c r="B2" s="4">
        <f>Reponses!B4</f>
        <v>0</v>
      </c>
      <c r="C2" s="4">
        <f>IF(Reponses!E4="","",VLOOKUP(Reponses!E4,Likert_Map,1,FALSE))</f>
        <v>0</v>
      </c>
      <c r="D2" s="4">
        <f>IF(Reponses!F4="","",VLOOKUP(Reponses!F4,Likert_Map,1,FALSE))</f>
        <v>0</v>
      </c>
      <c r="E2" s="4">
        <f>IF(Reponses!G4="","",VLOOKUP(Reponses!G4,Likert_Map,1,FALSE))</f>
        <v>0</v>
      </c>
      <c r="F2" s="4">
        <f>IF(Reponses!H4="","",VLOOKUP(Reponses!H4,Likert_Map,1,FALSE))</f>
        <v>0</v>
      </c>
      <c r="G2" s="4">
        <f>IF(Reponses!I4="","",VLOOKUP(Reponses!I4,Likert_Map,1,FALSE))</f>
        <v>0</v>
      </c>
      <c r="H2" s="4">
        <f>IF(Reponses!J4="","",VLOOKUP(Reponses!J4,Likert_Map,1,FALSE))</f>
        <v>0</v>
      </c>
      <c r="I2" s="4">
        <f>IF(Reponses!K4="","",VLOOKUP(Reponses!K4,Likert_Map,1,FALSE))</f>
        <v>0</v>
      </c>
      <c r="J2" s="4">
        <f>IF(Reponses!L4="","",VLOOKUP(Reponses!L4,Likert_Map,1,FALSE))</f>
        <v>0</v>
      </c>
      <c r="K2" s="4">
        <f>IF(Reponses!M4="","",VLOOKUP(Reponses!M4,Likert_Map,1,FALSE))</f>
        <v>0</v>
      </c>
      <c r="L2" s="4">
        <f>IF(Reponses!N4="","",VLOOKUP(Reponses!N4,Likert_Map,1,FALSE))</f>
        <v>0</v>
      </c>
      <c r="M2" s="4">
        <f>IF(Reponses!O4="","",VLOOKUP(Reponses!O4,Likert_Map,1,FALSE))</f>
        <v>0</v>
      </c>
      <c r="N2" s="4">
        <f>IF(Reponses!P4="","",VLOOKUP(Reponses!P4,Likert_Map,1,FALSE))</f>
        <v>0</v>
      </c>
      <c r="O2" s="4">
        <f>IF(Reponses!Q4="","",VLOOKUP(Reponses!Q4,Likert_Map,1,FALSE))</f>
        <v>0</v>
      </c>
      <c r="P2" s="4">
        <f>IF(Reponses!R4="","",VLOOKUP(Reponses!R4,Likert_Map,1,FALSE))</f>
        <v>0</v>
      </c>
      <c r="Q2" s="4">
        <f>IF(Reponses!S4="","",VLOOKUP(Reponses!S4,Likert_Map,1,FALSE))</f>
        <v>0</v>
      </c>
      <c r="R2" s="4">
        <f>IF(Reponses!T4="","",VLOOKUP(Reponses!T4,Likert_Map,1,FALSE))</f>
        <v>0</v>
      </c>
    </row>
    <row r="3" spans="1:18">
      <c r="A3" s="5">
        <f>Reponses!A5</f>
        <v>0</v>
      </c>
      <c r="B3" s="4">
        <f>Reponses!B5</f>
        <v>0</v>
      </c>
      <c r="C3" s="4">
        <f>IF(Reponses!E5="","",VLOOKUP(Reponses!E5,Likert_Map,1,FALSE))</f>
        <v>0</v>
      </c>
      <c r="D3" s="4">
        <f>IF(Reponses!F5="","",VLOOKUP(Reponses!F5,Likert_Map,1,FALSE))</f>
        <v>0</v>
      </c>
      <c r="E3" s="4">
        <f>IF(Reponses!G5="","",VLOOKUP(Reponses!G5,Likert_Map,1,FALSE))</f>
        <v>0</v>
      </c>
      <c r="F3" s="4">
        <f>IF(Reponses!H5="","",VLOOKUP(Reponses!H5,Likert_Map,1,FALSE))</f>
        <v>0</v>
      </c>
      <c r="G3" s="4">
        <f>IF(Reponses!I5="","",VLOOKUP(Reponses!I5,Likert_Map,1,FALSE))</f>
        <v>0</v>
      </c>
      <c r="H3" s="4">
        <f>IF(Reponses!J5="","",VLOOKUP(Reponses!J5,Likert_Map,1,FALSE))</f>
        <v>0</v>
      </c>
      <c r="I3" s="4">
        <f>IF(Reponses!K5="","",VLOOKUP(Reponses!K5,Likert_Map,1,FALSE))</f>
        <v>0</v>
      </c>
      <c r="J3" s="4">
        <f>IF(Reponses!L5="","",VLOOKUP(Reponses!L5,Likert_Map,1,FALSE))</f>
        <v>0</v>
      </c>
      <c r="K3" s="4">
        <f>IF(Reponses!M5="","",VLOOKUP(Reponses!M5,Likert_Map,1,FALSE))</f>
        <v>0</v>
      </c>
      <c r="L3" s="4">
        <f>IF(Reponses!N5="","",VLOOKUP(Reponses!N5,Likert_Map,1,FALSE))</f>
        <v>0</v>
      </c>
      <c r="M3" s="4">
        <f>IF(Reponses!O5="","",VLOOKUP(Reponses!O5,Likert_Map,1,FALSE))</f>
        <v>0</v>
      </c>
      <c r="N3" s="4">
        <f>IF(Reponses!P5="","",VLOOKUP(Reponses!P5,Likert_Map,1,FALSE))</f>
        <v>0</v>
      </c>
      <c r="O3" s="4">
        <f>IF(Reponses!Q5="","",VLOOKUP(Reponses!Q5,Likert_Map,1,FALSE))</f>
        <v>0</v>
      </c>
      <c r="P3" s="4">
        <f>IF(Reponses!R5="","",VLOOKUP(Reponses!R5,Likert_Map,1,FALSE))</f>
        <v>0</v>
      </c>
      <c r="Q3" s="4">
        <f>IF(Reponses!S5="","",VLOOKUP(Reponses!S5,Likert_Map,1,FALSE))</f>
        <v>0</v>
      </c>
      <c r="R3" s="4">
        <f>IF(Reponses!T5="","",VLOOKUP(Reponses!T5,Likert_Map,1,FALSE))</f>
        <v>0</v>
      </c>
    </row>
    <row r="4" spans="1:18">
      <c r="A4" s="5">
        <f>Reponses!A6</f>
        <v>0</v>
      </c>
      <c r="B4" s="4">
        <f>Reponses!B6</f>
        <v>0</v>
      </c>
      <c r="C4" s="4">
        <f>IF(Reponses!E6="","",VLOOKUP(Reponses!E6,Likert_Map,1,FALSE))</f>
        <v>0</v>
      </c>
      <c r="D4" s="4">
        <f>IF(Reponses!F6="","",VLOOKUP(Reponses!F6,Likert_Map,1,FALSE))</f>
        <v>0</v>
      </c>
      <c r="E4" s="4">
        <f>IF(Reponses!G6="","",VLOOKUP(Reponses!G6,Likert_Map,1,FALSE))</f>
        <v>0</v>
      </c>
      <c r="F4" s="4">
        <f>IF(Reponses!H6="","",VLOOKUP(Reponses!H6,Likert_Map,1,FALSE))</f>
        <v>0</v>
      </c>
      <c r="G4" s="4">
        <f>IF(Reponses!I6="","",VLOOKUP(Reponses!I6,Likert_Map,1,FALSE))</f>
        <v>0</v>
      </c>
      <c r="H4" s="4">
        <f>IF(Reponses!J6="","",VLOOKUP(Reponses!J6,Likert_Map,1,FALSE))</f>
        <v>0</v>
      </c>
      <c r="I4" s="4">
        <f>IF(Reponses!K6="","",VLOOKUP(Reponses!K6,Likert_Map,1,FALSE))</f>
        <v>0</v>
      </c>
      <c r="J4" s="4">
        <f>IF(Reponses!L6="","",VLOOKUP(Reponses!L6,Likert_Map,1,FALSE))</f>
        <v>0</v>
      </c>
      <c r="K4" s="4">
        <f>IF(Reponses!M6="","",VLOOKUP(Reponses!M6,Likert_Map,1,FALSE))</f>
        <v>0</v>
      </c>
      <c r="L4" s="4">
        <f>IF(Reponses!N6="","",VLOOKUP(Reponses!N6,Likert_Map,1,FALSE))</f>
        <v>0</v>
      </c>
      <c r="M4" s="4">
        <f>IF(Reponses!O6="","",VLOOKUP(Reponses!O6,Likert_Map,1,FALSE))</f>
        <v>0</v>
      </c>
      <c r="N4" s="4">
        <f>IF(Reponses!P6="","",VLOOKUP(Reponses!P6,Likert_Map,1,FALSE))</f>
        <v>0</v>
      </c>
      <c r="O4" s="4">
        <f>IF(Reponses!Q6="","",VLOOKUP(Reponses!Q6,Likert_Map,1,FALSE))</f>
        <v>0</v>
      </c>
      <c r="P4" s="4">
        <f>IF(Reponses!R6="","",VLOOKUP(Reponses!R6,Likert_Map,1,FALSE))</f>
        <v>0</v>
      </c>
      <c r="Q4" s="4">
        <f>IF(Reponses!S6="","",VLOOKUP(Reponses!S6,Likert_Map,1,FALSE))</f>
        <v>0</v>
      </c>
      <c r="R4" s="4">
        <f>IF(Reponses!T6="","",VLOOKUP(Reponses!T6,Likert_Map,1,FALSE))</f>
        <v>0</v>
      </c>
    </row>
    <row r="5" spans="1:18">
      <c r="A5" s="5">
        <f>Reponses!A7</f>
        <v>0</v>
      </c>
      <c r="B5" s="4">
        <f>Reponses!B7</f>
        <v>0</v>
      </c>
      <c r="C5" s="4">
        <f>IF(Reponses!E7="","",VLOOKUP(Reponses!E7,Likert_Map,1,FALSE))</f>
        <v>0</v>
      </c>
      <c r="D5" s="4">
        <f>IF(Reponses!F7="","",VLOOKUP(Reponses!F7,Likert_Map,1,FALSE))</f>
        <v>0</v>
      </c>
      <c r="E5" s="4">
        <f>IF(Reponses!G7="","",VLOOKUP(Reponses!G7,Likert_Map,1,FALSE))</f>
        <v>0</v>
      </c>
      <c r="F5" s="4">
        <f>IF(Reponses!H7="","",VLOOKUP(Reponses!H7,Likert_Map,1,FALSE))</f>
        <v>0</v>
      </c>
      <c r="G5" s="4">
        <f>IF(Reponses!I7="","",VLOOKUP(Reponses!I7,Likert_Map,1,FALSE))</f>
        <v>0</v>
      </c>
      <c r="H5" s="4">
        <f>IF(Reponses!J7="","",VLOOKUP(Reponses!J7,Likert_Map,1,FALSE))</f>
        <v>0</v>
      </c>
      <c r="I5" s="4">
        <f>IF(Reponses!K7="","",VLOOKUP(Reponses!K7,Likert_Map,1,FALSE))</f>
        <v>0</v>
      </c>
      <c r="J5" s="4">
        <f>IF(Reponses!L7="","",VLOOKUP(Reponses!L7,Likert_Map,1,FALSE))</f>
        <v>0</v>
      </c>
      <c r="K5" s="4">
        <f>IF(Reponses!M7="","",VLOOKUP(Reponses!M7,Likert_Map,1,FALSE))</f>
        <v>0</v>
      </c>
      <c r="L5" s="4">
        <f>IF(Reponses!N7="","",VLOOKUP(Reponses!N7,Likert_Map,1,FALSE))</f>
        <v>0</v>
      </c>
      <c r="M5" s="4">
        <f>IF(Reponses!O7="","",VLOOKUP(Reponses!O7,Likert_Map,1,FALSE))</f>
        <v>0</v>
      </c>
      <c r="N5" s="4">
        <f>IF(Reponses!P7="","",VLOOKUP(Reponses!P7,Likert_Map,1,FALSE))</f>
        <v>0</v>
      </c>
      <c r="O5" s="4">
        <f>IF(Reponses!Q7="","",VLOOKUP(Reponses!Q7,Likert_Map,1,FALSE))</f>
        <v>0</v>
      </c>
      <c r="P5" s="4">
        <f>IF(Reponses!R7="","",VLOOKUP(Reponses!R7,Likert_Map,1,FALSE))</f>
        <v>0</v>
      </c>
      <c r="Q5" s="4">
        <f>IF(Reponses!S7="","",VLOOKUP(Reponses!S7,Likert_Map,1,FALSE))</f>
        <v>0</v>
      </c>
      <c r="R5" s="4">
        <f>IF(Reponses!T7="","",VLOOKUP(Reponses!T7,Likert_Map,1,FALSE))</f>
        <v>0</v>
      </c>
    </row>
    <row r="6" spans="1:18">
      <c r="A6" s="5">
        <f>Reponses!A8</f>
        <v>0</v>
      </c>
      <c r="B6" s="4">
        <f>Reponses!B8</f>
        <v>0</v>
      </c>
      <c r="C6" s="4">
        <f>IF(Reponses!E8="","",VLOOKUP(Reponses!E8,Likert_Map,1,FALSE))</f>
        <v>0</v>
      </c>
      <c r="D6" s="4">
        <f>IF(Reponses!F8="","",VLOOKUP(Reponses!F8,Likert_Map,1,FALSE))</f>
        <v>0</v>
      </c>
      <c r="E6" s="4">
        <f>IF(Reponses!G8="","",VLOOKUP(Reponses!G8,Likert_Map,1,FALSE))</f>
        <v>0</v>
      </c>
      <c r="F6" s="4">
        <f>IF(Reponses!H8="","",VLOOKUP(Reponses!H8,Likert_Map,1,FALSE))</f>
        <v>0</v>
      </c>
      <c r="G6" s="4">
        <f>IF(Reponses!I8="","",VLOOKUP(Reponses!I8,Likert_Map,1,FALSE))</f>
        <v>0</v>
      </c>
      <c r="H6" s="4">
        <f>IF(Reponses!J8="","",VLOOKUP(Reponses!J8,Likert_Map,1,FALSE))</f>
        <v>0</v>
      </c>
      <c r="I6" s="4">
        <f>IF(Reponses!K8="","",VLOOKUP(Reponses!K8,Likert_Map,1,FALSE))</f>
        <v>0</v>
      </c>
      <c r="J6" s="4">
        <f>IF(Reponses!L8="","",VLOOKUP(Reponses!L8,Likert_Map,1,FALSE))</f>
        <v>0</v>
      </c>
      <c r="K6" s="4">
        <f>IF(Reponses!M8="","",VLOOKUP(Reponses!M8,Likert_Map,1,FALSE))</f>
        <v>0</v>
      </c>
      <c r="L6" s="4">
        <f>IF(Reponses!N8="","",VLOOKUP(Reponses!N8,Likert_Map,1,FALSE))</f>
        <v>0</v>
      </c>
      <c r="M6" s="4">
        <f>IF(Reponses!O8="","",VLOOKUP(Reponses!O8,Likert_Map,1,FALSE))</f>
        <v>0</v>
      </c>
      <c r="N6" s="4">
        <f>IF(Reponses!P8="","",VLOOKUP(Reponses!P8,Likert_Map,1,FALSE))</f>
        <v>0</v>
      </c>
      <c r="O6" s="4">
        <f>IF(Reponses!Q8="","",VLOOKUP(Reponses!Q8,Likert_Map,1,FALSE))</f>
        <v>0</v>
      </c>
      <c r="P6" s="4">
        <f>IF(Reponses!R8="","",VLOOKUP(Reponses!R8,Likert_Map,1,FALSE))</f>
        <v>0</v>
      </c>
      <c r="Q6" s="4">
        <f>IF(Reponses!S8="","",VLOOKUP(Reponses!S8,Likert_Map,1,FALSE))</f>
        <v>0</v>
      </c>
      <c r="R6" s="4">
        <f>IF(Reponses!T8="","",VLOOKUP(Reponses!T8,Likert_Map,1,FALSE))</f>
        <v>0</v>
      </c>
    </row>
    <row r="7" spans="1:18">
      <c r="A7" s="5">
        <f>Reponses!A9</f>
        <v>0</v>
      </c>
      <c r="B7" s="4">
        <f>Reponses!B9</f>
        <v>0</v>
      </c>
      <c r="C7" s="4">
        <f>IF(Reponses!E9="","",VLOOKUP(Reponses!E9,Likert_Map,1,FALSE))</f>
        <v>0</v>
      </c>
      <c r="D7" s="4">
        <f>IF(Reponses!F9="","",VLOOKUP(Reponses!F9,Likert_Map,1,FALSE))</f>
        <v>0</v>
      </c>
      <c r="E7" s="4">
        <f>IF(Reponses!G9="","",VLOOKUP(Reponses!G9,Likert_Map,1,FALSE))</f>
        <v>0</v>
      </c>
      <c r="F7" s="4">
        <f>IF(Reponses!H9="","",VLOOKUP(Reponses!H9,Likert_Map,1,FALSE))</f>
        <v>0</v>
      </c>
      <c r="G7" s="4">
        <f>IF(Reponses!I9="","",VLOOKUP(Reponses!I9,Likert_Map,1,FALSE))</f>
        <v>0</v>
      </c>
      <c r="H7" s="4">
        <f>IF(Reponses!J9="","",VLOOKUP(Reponses!J9,Likert_Map,1,FALSE))</f>
        <v>0</v>
      </c>
      <c r="I7" s="4">
        <f>IF(Reponses!K9="","",VLOOKUP(Reponses!K9,Likert_Map,1,FALSE))</f>
        <v>0</v>
      </c>
      <c r="J7" s="4">
        <f>IF(Reponses!L9="","",VLOOKUP(Reponses!L9,Likert_Map,1,FALSE))</f>
        <v>0</v>
      </c>
      <c r="K7" s="4">
        <f>IF(Reponses!M9="","",VLOOKUP(Reponses!M9,Likert_Map,1,FALSE))</f>
        <v>0</v>
      </c>
      <c r="L7" s="4">
        <f>IF(Reponses!N9="","",VLOOKUP(Reponses!N9,Likert_Map,1,FALSE))</f>
        <v>0</v>
      </c>
      <c r="M7" s="4">
        <f>IF(Reponses!O9="","",VLOOKUP(Reponses!O9,Likert_Map,1,FALSE))</f>
        <v>0</v>
      </c>
      <c r="N7" s="4">
        <f>IF(Reponses!P9="","",VLOOKUP(Reponses!P9,Likert_Map,1,FALSE))</f>
        <v>0</v>
      </c>
      <c r="O7" s="4">
        <f>IF(Reponses!Q9="","",VLOOKUP(Reponses!Q9,Likert_Map,1,FALSE))</f>
        <v>0</v>
      </c>
      <c r="P7" s="4">
        <f>IF(Reponses!R9="","",VLOOKUP(Reponses!R9,Likert_Map,1,FALSE))</f>
        <v>0</v>
      </c>
      <c r="Q7" s="4">
        <f>IF(Reponses!S9="","",VLOOKUP(Reponses!S9,Likert_Map,1,FALSE))</f>
        <v>0</v>
      </c>
      <c r="R7" s="4">
        <f>IF(Reponses!T9="","",VLOOKUP(Reponses!T9,Likert_Map,1,FALSE))</f>
        <v>0</v>
      </c>
    </row>
    <row r="8" spans="1:18">
      <c r="A8" s="5">
        <f>Reponses!A10</f>
        <v>0</v>
      </c>
      <c r="B8" s="4">
        <f>Reponses!B10</f>
        <v>0</v>
      </c>
      <c r="C8" s="4">
        <f>IF(Reponses!E10="","",VLOOKUP(Reponses!E10,Likert_Map,1,FALSE))</f>
        <v>0</v>
      </c>
      <c r="D8" s="4">
        <f>IF(Reponses!F10="","",VLOOKUP(Reponses!F10,Likert_Map,1,FALSE))</f>
        <v>0</v>
      </c>
      <c r="E8" s="4">
        <f>IF(Reponses!G10="","",VLOOKUP(Reponses!G10,Likert_Map,1,FALSE))</f>
        <v>0</v>
      </c>
      <c r="F8" s="4">
        <f>IF(Reponses!H10="","",VLOOKUP(Reponses!H10,Likert_Map,1,FALSE))</f>
        <v>0</v>
      </c>
      <c r="G8" s="4">
        <f>IF(Reponses!I10="","",VLOOKUP(Reponses!I10,Likert_Map,1,FALSE))</f>
        <v>0</v>
      </c>
      <c r="H8" s="4">
        <f>IF(Reponses!J10="","",VLOOKUP(Reponses!J10,Likert_Map,1,FALSE))</f>
        <v>0</v>
      </c>
      <c r="I8" s="4">
        <f>IF(Reponses!K10="","",VLOOKUP(Reponses!K10,Likert_Map,1,FALSE))</f>
        <v>0</v>
      </c>
      <c r="J8" s="4">
        <f>IF(Reponses!L10="","",VLOOKUP(Reponses!L10,Likert_Map,1,FALSE))</f>
        <v>0</v>
      </c>
      <c r="K8" s="4">
        <f>IF(Reponses!M10="","",VLOOKUP(Reponses!M10,Likert_Map,1,FALSE))</f>
        <v>0</v>
      </c>
      <c r="L8" s="4">
        <f>IF(Reponses!N10="","",VLOOKUP(Reponses!N10,Likert_Map,1,FALSE))</f>
        <v>0</v>
      </c>
      <c r="M8" s="4">
        <f>IF(Reponses!O10="","",VLOOKUP(Reponses!O10,Likert_Map,1,FALSE))</f>
        <v>0</v>
      </c>
      <c r="N8" s="4">
        <f>IF(Reponses!P10="","",VLOOKUP(Reponses!P10,Likert_Map,1,FALSE))</f>
        <v>0</v>
      </c>
      <c r="O8" s="4">
        <f>IF(Reponses!Q10="","",VLOOKUP(Reponses!Q10,Likert_Map,1,FALSE))</f>
        <v>0</v>
      </c>
      <c r="P8" s="4">
        <f>IF(Reponses!R10="","",VLOOKUP(Reponses!R10,Likert_Map,1,FALSE))</f>
        <v>0</v>
      </c>
      <c r="Q8" s="4">
        <f>IF(Reponses!S10="","",VLOOKUP(Reponses!S10,Likert_Map,1,FALSE))</f>
        <v>0</v>
      </c>
      <c r="R8" s="4">
        <f>IF(Reponses!T10="","",VLOOKUP(Reponses!T10,Likert_Map,1,FALSE))</f>
        <v>0</v>
      </c>
    </row>
    <row r="9" spans="1:18">
      <c r="A9" s="5">
        <f>Reponses!A11</f>
        <v>0</v>
      </c>
      <c r="B9" s="4">
        <f>Reponses!B11</f>
        <v>0</v>
      </c>
      <c r="C9" s="4">
        <f>IF(Reponses!E11="","",VLOOKUP(Reponses!E11,Likert_Map,1,FALSE))</f>
        <v>0</v>
      </c>
      <c r="D9" s="4">
        <f>IF(Reponses!F11="","",VLOOKUP(Reponses!F11,Likert_Map,1,FALSE))</f>
        <v>0</v>
      </c>
      <c r="E9" s="4">
        <f>IF(Reponses!G11="","",VLOOKUP(Reponses!G11,Likert_Map,1,FALSE))</f>
        <v>0</v>
      </c>
      <c r="F9" s="4">
        <f>IF(Reponses!H11="","",VLOOKUP(Reponses!H11,Likert_Map,1,FALSE))</f>
        <v>0</v>
      </c>
      <c r="G9" s="4">
        <f>IF(Reponses!I11="","",VLOOKUP(Reponses!I11,Likert_Map,1,FALSE))</f>
        <v>0</v>
      </c>
      <c r="H9" s="4">
        <f>IF(Reponses!J11="","",VLOOKUP(Reponses!J11,Likert_Map,1,FALSE))</f>
        <v>0</v>
      </c>
      <c r="I9" s="4">
        <f>IF(Reponses!K11="","",VLOOKUP(Reponses!K11,Likert_Map,1,FALSE))</f>
        <v>0</v>
      </c>
      <c r="J9" s="4">
        <f>IF(Reponses!L11="","",VLOOKUP(Reponses!L11,Likert_Map,1,FALSE))</f>
        <v>0</v>
      </c>
      <c r="K9" s="4">
        <f>IF(Reponses!M11="","",VLOOKUP(Reponses!M11,Likert_Map,1,FALSE))</f>
        <v>0</v>
      </c>
      <c r="L9" s="4">
        <f>IF(Reponses!N11="","",VLOOKUP(Reponses!N11,Likert_Map,1,FALSE))</f>
        <v>0</v>
      </c>
      <c r="M9" s="4">
        <f>IF(Reponses!O11="","",VLOOKUP(Reponses!O11,Likert_Map,1,FALSE))</f>
        <v>0</v>
      </c>
      <c r="N9" s="4">
        <f>IF(Reponses!P11="","",VLOOKUP(Reponses!P11,Likert_Map,1,FALSE))</f>
        <v>0</v>
      </c>
      <c r="O9" s="4">
        <f>IF(Reponses!Q11="","",VLOOKUP(Reponses!Q11,Likert_Map,1,FALSE))</f>
        <v>0</v>
      </c>
      <c r="P9" s="4">
        <f>IF(Reponses!R11="","",VLOOKUP(Reponses!R11,Likert_Map,1,FALSE))</f>
        <v>0</v>
      </c>
      <c r="Q9" s="4">
        <f>IF(Reponses!S11="","",VLOOKUP(Reponses!S11,Likert_Map,1,FALSE))</f>
        <v>0</v>
      </c>
      <c r="R9" s="4">
        <f>IF(Reponses!T11="","",VLOOKUP(Reponses!T11,Likert_Map,1,FALSE))</f>
        <v>0</v>
      </c>
    </row>
    <row r="10" spans="1:18">
      <c r="A10" s="5">
        <f>Reponses!A12</f>
        <v>0</v>
      </c>
      <c r="B10" s="4">
        <f>Reponses!B12</f>
        <v>0</v>
      </c>
      <c r="C10" s="4">
        <f>IF(Reponses!E12="","",VLOOKUP(Reponses!E12,Likert_Map,1,FALSE))</f>
        <v>0</v>
      </c>
      <c r="D10" s="4">
        <f>IF(Reponses!F12="","",VLOOKUP(Reponses!F12,Likert_Map,1,FALSE))</f>
        <v>0</v>
      </c>
      <c r="E10" s="4">
        <f>IF(Reponses!G12="","",VLOOKUP(Reponses!G12,Likert_Map,1,FALSE))</f>
        <v>0</v>
      </c>
      <c r="F10" s="4">
        <f>IF(Reponses!H12="","",VLOOKUP(Reponses!H12,Likert_Map,1,FALSE))</f>
        <v>0</v>
      </c>
      <c r="G10" s="4">
        <f>IF(Reponses!I12="","",VLOOKUP(Reponses!I12,Likert_Map,1,FALSE))</f>
        <v>0</v>
      </c>
      <c r="H10" s="4">
        <f>IF(Reponses!J12="","",VLOOKUP(Reponses!J12,Likert_Map,1,FALSE))</f>
        <v>0</v>
      </c>
      <c r="I10" s="4">
        <f>IF(Reponses!K12="","",VLOOKUP(Reponses!K12,Likert_Map,1,FALSE))</f>
        <v>0</v>
      </c>
      <c r="J10" s="4">
        <f>IF(Reponses!L12="","",VLOOKUP(Reponses!L12,Likert_Map,1,FALSE))</f>
        <v>0</v>
      </c>
      <c r="K10" s="4">
        <f>IF(Reponses!M12="","",VLOOKUP(Reponses!M12,Likert_Map,1,FALSE))</f>
        <v>0</v>
      </c>
      <c r="L10" s="4">
        <f>IF(Reponses!N12="","",VLOOKUP(Reponses!N12,Likert_Map,1,FALSE))</f>
        <v>0</v>
      </c>
      <c r="M10" s="4">
        <f>IF(Reponses!O12="","",VLOOKUP(Reponses!O12,Likert_Map,1,FALSE))</f>
        <v>0</v>
      </c>
      <c r="N10" s="4">
        <f>IF(Reponses!P12="","",VLOOKUP(Reponses!P12,Likert_Map,1,FALSE))</f>
        <v>0</v>
      </c>
      <c r="O10" s="4">
        <f>IF(Reponses!Q12="","",VLOOKUP(Reponses!Q12,Likert_Map,1,FALSE))</f>
        <v>0</v>
      </c>
      <c r="P10" s="4">
        <f>IF(Reponses!R12="","",VLOOKUP(Reponses!R12,Likert_Map,1,FALSE))</f>
        <v>0</v>
      </c>
      <c r="Q10" s="4">
        <f>IF(Reponses!S12="","",VLOOKUP(Reponses!S12,Likert_Map,1,FALSE))</f>
        <v>0</v>
      </c>
      <c r="R10" s="4">
        <f>IF(Reponses!T12="","",VLOOKUP(Reponses!T12,Likert_Map,1,FALSE))</f>
        <v>0</v>
      </c>
    </row>
    <row r="11" spans="1:18">
      <c r="A11" s="5">
        <f>Reponses!A13</f>
        <v>0</v>
      </c>
      <c r="B11" s="4">
        <f>Reponses!B13</f>
        <v>0</v>
      </c>
      <c r="C11" s="4">
        <f>IF(Reponses!E13="","",VLOOKUP(Reponses!E13,Likert_Map,1,FALSE))</f>
        <v>0</v>
      </c>
      <c r="D11" s="4">
        <f>IF(Reponses!F13="","",VLOOKUP(Reponses!F13,Likert_Map,1,FALSE))</f>
        <v>0</v>
      </c>
      <c r="E11" s="4">
        <f>IF(Reponses!G13="","",VLOOKUP(Reponses!G13,Likert_Map,1,FALSE))</f>
        <v>0</v>
      </c>
      <c r="F11" s="4">
        <f>IF(Reponses!H13="","",VLOOKUP(Reponses!H13,Likert_Map,1,FALSE))</f>
        <v>0</v>
      </c>
      <c r="G11" s="4">
        <f>IF(Reponses!I13="","",VLOOKUP(Reponses!I13,Likert_Map,1,FALSE))</f>
        <v>0</v>
      </c>
      <c r="H11" s="4">
        <f>IF(Reponses!J13="","",VLOOKUP(Reponses!J13,Likert_Map,1,FALSE))</f>
        <v>0</v>
      </c>
      <c r="I11" s="4">
        <f>IF(Reponses!K13="","",VLOOKUP(Reponses!K13,Likert_Map,1,FALSE))</f>
        <v>0</v>
      </c>
      <c r="J11" s="4">
        <f>IF(Reponses!L13="","",VLOOKUP(Reponses!L13,Likert_Map,1,FALSE))</f>
        <v>0</v>
      </c>
      <c r="K11" s="4">
        <f>IF(Reponses!M13="","",VLOOKUP(Reponses!M13,Likert_Map,1,FALSE))</f>
        <v>0</v>
      </c>
      <c r="L11" s="4">
        <f>IF(Reponses!N13="","",VLOOKUP(Reponses!N13,Likert_Map,1,FALSE))</f>
        <v>0</v>
      </c>
      <c r="M11" s="4">
        <f>IF(Reponses!O13="","",VLOOKUP(Reponses!O13,Likert_Map,1,FALSE))</f>
        <v>0</v>
      </c>
      <c r="N11" s="4">
        <f>IF(Reponses!P13="","",VLOOKUP(Reponses!P13,Likert_Map,1,FALSE))</f>
        <v>0</v>
      </c>
      <c r="O11" s="4">
        <f>IF(Reponses!Q13="","",VLOOKUP(Reponses!Q13,Likert_Map,1,FALSE))</f>
        <v>0</v>
      </c>
      <c r="P11" s="4">
        <f>IF(Reponses!R13="","",VLOOKUP(Reponses!R13,Likert_Map,1,FALSE))</f>
        <v>0</v>
      </c>
      <c r="Q11" s="4">
        <f>IF(Reponses!S13="","",VLOOKUP(Reponses!S13,Likert_Map,1,FALSE))</f>
        <v>0</v>
      </c>
      <c r="R11" s="4">
        <f>IF(Reponses!T13="","",VLOOKUP(Reponses!T13,Likert_Map,1,FALSE))</f>
        <v>0</v>
      </c>
    </row>
    <row r="12" spans="1:18">
      <c r="A12" s="5">
        <f>Reponses!A14</f>
        <v>0</v>
      </c>
      <c r="B12" s="4">
        <f>Reponses!B14</f>
        <v>0</v>
      </c>
      <c r="C12" s="4">
        <f>IF(Reponses!E14="","",VLOOKUP(Reponses!E14,Likert_Map,1,FALSE))</f>
        <v>0</v>
      </c>
      <c r="D12" s="4">
        <f>IF(Reponses!F14="","",VLOOKUP(Reponses!F14,Likert_Map,1,FALSE))</f>
        <v>0</v>
      </c>
      <c r="E12" s="4">
        <f>IF(Reponses!G14="","",VLOOKUP(Reponses!G14,Likert_Map,1,FALSE))</f>
        <v>0</v>
      </c>
      <c r="F12" s="4">
        <f>IF(Reponses!H14="","",VLOOKUP(Reponses!H14,Likert_Map,1,FALSE))</f>
        <v>0</v>
      </c>
      <c r="G12" s="4">
        <f>IF(Reponses!I14="","",VLOOKUP(Reponses!I14,Likert_Map,1,FALSE))</f>
        <v>0</v>
      </c>
      <c r="H12" s="4">
        <f>IF(Reponses!J14="","",VLOOKUP(Reponses!J14,Likert_Map,1,FALSE))</f>
        <v>0</v>
      </c>
      <c r="I12" s="4">
        <f>IF(Reponses!K14="","",VLOOKUP(Reponses!K14,Likert_Map,1,FALSE))</f>
        <v>0</v>
      </c>
      <c r="J12" s="4">
        <f>IF(Reponses!L14="","",VLOOKUP(Reponses!L14,Likert_Map,1,FALSE))</f>
        <v>0</v>
      </c>
      <c r="K12" s="4">
        <f>IF(Reponses!M14="","",VLOOKUP(Reponses!M14,Likert_Map,1,FALSE))</f>
        <v>0</v>
      </c>
      <c r="L12" s="4">
        <f>IF(Reponses!N14="","",VLOOKUP(Reponses!N14,Likert_Map,1,FALSE))</f>
        <v>0</v>
      </c>
      <c r="M12" s="4">
        <f>IF(Reponses!O14="","",VLOOKUP(Reponses!O14,Likert_Map,1,FALSE))</f>
        <v>0</v>
      </c>
      <c r="N12" s="4">
        <f>IF(Reponses!P14="","",VLOOKUP(Reponses!P14,Likert_Map,1,FALSE))</f>
        <v>0</v>
      </c>
      <c r="O12" s="4">
        <f>IF(Reponses!Q14="","",VLOOKUP(Reponses!Q14,Likert_Map,1,FALSE))</f>
        <v>0</v>
      </c>
      <c r="P12" s="4">
        <f>IF(Reponses!R14="","",VLOOKUP(Reponses!R14,Likert_Map,1,FALSE))</f>
        <v>0</v>
      </c>
      <c r="Q12" s="4">
        <f>IF(Reponses!S14="","",VLOOKUP(Reponses!S14,Likert_Map,1,FALSE))</f>
        <v>0</v>
      </c>
      <c r="R12" s="4">
        <f>IF(Reponses!T14="","",VLOOKUP(Reponses!T14,Likert_Map,1,FALSE))</f>
        <v>0</v>
      </c>
    </row>
    <row r="13" spans="1:18">
      <c r="A13" s="5">
        <f>Reponses!A15</f>
        <v>0</v>
      </c>
      <c r="B13" s="4">
        <f>Reponses!B15</f>
        <v>0</v>
      </c>
      <c r="C13" s="4">
        <f>IF(Reponses!E15="","",VLOOKUP(Reponses!E15,Likert_Map,1,FALSE))</f>
        <v>0</v>
      </c>
      <c r="D13" s="4">
        <f>IF(Reponses!F15="","",VLOOKUP(Reponses!F15,Likert_Map,1,FALSE))</f>
        <v>0</v>
      </c>
      <c r="E13" s="4">
        <f>IF(Reponses!G15="","",VLOOKUP(Reponses!G15,Likert_Map,1,FALSE))</f>
        <v>0</v>
      </c>
      <c r="F13" s="4">
        <f>IF(Reponses!H15="","",VLOOKUP(Reponses!H15,Likert_Map,1,FALSE))</f>
        <v>0</v>
      </c>
      <c r="G13" s="4">
        <f>IF(Reponses!I15="","",VLOOKUP(Reponses!I15,Likert_Map,1,FALSE))</f>
        <v>0</v>
      </c>
      <c r="H13" s="4">
        <f>IF(Reponses!J15="","",VLOOKUP(Reponses!J15,Likert_Map,1,FALSE))</f>
        <v>0</v>
      </c>
      <c r="I13" s="4">
        <f>IF(Reponses!K15="","",VLOOKUP(Reponses!K15,Likert_Map,1,FALSE))</f>
        <v>0</v>
      </c>
      <c r="J13" s="4">
        <f>IF(Reponses!L15="","",VLOOKUP(Reponses!L15,Likert_Map,1,FALSE))</f>
        <v>0</v>
      </c>
      <c r="K13" s="4">
        <f>IF(Reponses!M15="","",VLOOKUP(Reponses!M15,Likert_Map,1,FALSE))</f>
        <v>0</v>
      </c>
      <c r="L13" s="4">
        <f>IF(Reponses!N15="","",VLOOKUP(Reponses!N15,Likert_Map,1,FALSE))</f>
        <v>0</v>
      </c>
      <c r="M13" s="4">
        <f>IF(Reponses!O15="","",VLOOKUP(Reponses!O15,Likert_Map,1,FALSE))</f>
        <v>0</v>
      </c>
      <c r="N13" s="4">
        <f>IF(Reponses!P15="","",VLOOKUP(Reponses!P15,Likert_Map,1,FALSE))</f>
        <v>0</v>
      </c>
      <c r="O13" s="4">
        <f>IF(Reponses!Q15="","",VLOOKUP(Reponses!Q15,Likert_Map,1,FALSE))</f>
        <v>0</v>
      </c>
      <c r="P13" s="4">
        <f>IF(Reponses!R15="","",VLOOKUP(Reponses!R15,Likert_Map,1,FALSE))</f>
        <v>0</v>
      </c>
      <c r="Q13" s="4">
        <f>IF(Reponses!S15="","",VLOOKUP(Reponses!S15,Likert_Map,1,FALSE))</f>
        <v>0</v>
      </c>
      <c r="R13" s="4">
        <f>IF(Reponses!T15="","",VLOOKUP(Reponses!T15,Likert_Map,1,FALSE))</f>
        <v>0</v>
      </c>
    </row>
    <row r="14" spans="1:18">
      <c r="A14" s="5">
        <f>Reponses!A16</f>
        <v>0</v>
      </c>
      <c r="B14" s="4">
        <f>Reponses!B16</f>
        <v>0</v>
      </c>
      <c r="C14" s="4">
        <f>IF(Reponses!E16="","",VLOOKUP(Reponses!E16,Likert_Map,1,FALSE))</f>
        <v>0</v>
      </c>
      <c r="D14" s="4">
        <f>IF(Reponses!F16="","",VLOOKUP(Reponses!F16,Likert_Map,1,FALSE))</f>
        <v>0</v>
      </c>
      <c r="E14" s="4">
        <f>IF(Reponses!G16="","",VLOOKUP(Reponses!G16,Likert_Map,1,FALSE))</f>
        <v>0</v>
      </c>
      <c r="F14" s="4">
        <f>IF(Reponses!H16="","",VLOOKUP(Reponses!H16,Likert_Map,1,FALSE))</f>
        <v>0</v>
      </c>
      <c r="G14" s="4">
        <f>IF(Reponses!I16="","",VLOOKUP(Reponses!I16,Likert_Map,1,FALSE))</f>
        <v>0</v>
      </c>
      <c r="H14" s="4">
        <f>IF(Reponses!J16="","",VLOOKUP(Reponses!J16,Likert_Map,1,FALSE))</f>
        <v>0</v>
      </c>
      <c r="I14" s="4">
        <f>IF(Reponses!K16="","",VLOOKUP(Reponses!K16,Likert_Map,1,FALSE))</f>
        <v>0</v>
      </c>
      <c r="J14" s="4">
        <f>IF(Reponses!L16="","",VLOOKUP(Reponses!L16,Likert_Map,1,FALSE))</f>
        <v>0</v>
      </c>
      <c r="K14" s="4">
        <f>IF(Reponses!M16="","",VLOOKUP(Reponses!M16,Likert_Map,1,FALSE))</f>
        <v>0</v>
      </c>
      <c r="L14" s="4">
        <f>IF(Reponses!N16="","",VLOOKUP(Reponses!N16,Likert_Map,1,FALSE))</f>
        <v>0</v>
      </c>
      <c r="M14" s="4">
        <f>IF(Reponses!O16="","",VLOOKUP(Reponses!O16,Likert_Map,1,FALSE))</f>
        <v>0</v>
      </c>
      <c r="N14" s="4">
        <f>IF(Reponses!P16="","",VLOOKUP(Reponses!P16,Likert_Map,1,FALSE))</f>
        <v>0</v>
      </c>
      <c r="O14" s="4">
        <f>IF(Reponses!Q16="","",VLOOKUP(Reponses!Q16,Likert_Map,1,FALSE))</f>
        <v>0</v>
      </c>
      <c r="P14" s="4">
        <f>IF(Reponses!R16="","",VLOOKUP(Reponses!R16,Likert_Map,1,FALSE))</f>
        <v>0</v>
      </c>
      <c r="Q14" s="4">
        <f>IF(Reponses!S16="","",VLOOKUP(Reponses!S16,Likert_Map,1,FALSE))</f>
        <v>0</v>
      </c>
      <c r="R14" s="4">
        <f>IF(Reponses!T16="","",VLOOKUP(Reponses!T16,Likert_Map,1,FALSE))</f>
        <v>0</v>
      </c>
    </row>
    <row r="15" spans="1:18">
      <c r="A15" s="5">
        <f>Reponses!A17</f>
        <v>0</v>
      </c>
      <c r="B15" s="4">
        <f>Reponses!B17</f>
        <v>0</v>
      </c>
      <c r="C15" s="4">
        <f>IF(Reponses!E17="","",VLOOKUP(Reponses!E17,Likert_Map,1,FALSE))</f>
        <v>0</v>
      </c>
      <c r="D15" s="4">
        <f>IF(Reponses!F17="","",VLOOKUP(Reponses!F17,Likert_Map,1,FALSE))</f>
        <v>0</v>
      </c>
      <c r="E15" s="4">
        <f>IF(Reponses!G17="","",VLOOKUP(Reponses!G17,Likert_Map,1,FALSE))</f>
        <v>0</v>
      </c>
      <c r="F15" s="4">
        <f>IF(Reponses!H17="","",VLOOKUP(Reponses!H17,Likert_Map,1,FALSE))</f>
        <v>0</v>
      </c>
      <c r="G15" s="4">
        <f>IF(Reponses!I17="","",VLOOKUP(Reponses!I17,Likert_Map,1,FALSE))</f>
        <v>0</v>
      </c>
      <c r="H15" s="4">
        <f>IF(Reponses!J17="","",VLOOKUP(Reponses!J17,Likert_Map,1,FALSE))</f>
        <v>0</v>
      </c>
      <c r="I15" s="4">
        <f>IF(Reponses!K17="","",VLOOKUP(Reponses!K17,Likert_Map,1,FALSE))</f>
        <v>0</v>
      </c>
      <c r="J15" s="4">
        <f>IF(Reponses!L17="","",VLOOKUP(Reponses!L17,Likert_Map,1,FALSE))</f>
        <v>0</v>
      </c>
      <c r="K15" s="4">
        <f>IF(Reponses!M17="","",VLOOKUP(Reponses!M17,Likert_Map,1,FALSE))</f>
        <v>0</v>
      </c>
      <c r="L15" s="4">
        <f>IF(Reponses!N17="","",VLOOKUP(Reponses!N17,Likert_Map,1,FALSE))</f>
        <v>0</v>
      </c>
      <c r="M15" s="4">
        <f>IF(Reponses!O17="","",VLOOKUP(Reponses!O17,Likert_Map,1,FALSE))</f>
        <v>0</v>
      </c>
      <c r="N15" s="4">
        <f>IF(Reponses!P17="","",VLOOKUP(Reponses!P17,Likert_Map,1,FALSE))</f>
        <v>0</v>
      </c>
      <c r="O15" s="4">
        <f>IF(Reponses!Q17="","",VLOOKUP(Reponses!Q17,Likert_Map,1,FALSE))</f>
        <v>0</v>
      </c>
      <c r="P15" s="4">
        <f>IF(Reponses!R17="","",VLOOKUP(Reponses!R17,Likert_Map,1,FALSE))</f>
        <v>0</v>
      </c>
      <c r="Q15" s="4">
        <f>IF(Reponses!S17="","",VLOOKUP(Reponses!S17,Likert_Map,1,FALSE))</f>
        <v>0</v>
      </c>
      <c r="R15" s="4">
        <f>IF(Reponses!T17="","",VLOOKUP(Reponses!T17,Likert_Map,1,FALSE))</f>
        <v>0</v>
      </c>
    </row>
    <row r="16" spans="1:18">
      <c r="A16" s="5">
        <f>Reponses!A18</f>
        <v>0</v>
      </c>
      <c r="B16" s="4">
        <f>Reponses!B18</f>
        <v>0</v>
      </c>
      <c r="C16" s="4">
        <f>IF(Reponses!E18="","",VLOOKUP(Reponses!E18,Likert_Map,1,FALSE))</f>
        <v>0</v>
      </c>
      <c r="D16" s="4">
        <f>IF(Reponses!F18="","",VLOOKUP(Reponses!F18,Likert_Map,1,FALSE))</f>
        <v>0</v>
      </c>
      <c r="E16" s="4">
        <f>IF(Reponses!G18="","",VLOOKUP(Reponses!G18,Likert_Map,1,FALSE))</f>
        <v>0</v>
      </c>
      <c r="F16" s="4">
        <f>IF(Reponses!H18="","",VLOOKUP(Reponses!H18,Likert_Map,1,FALSE))</f>
        <v>0</v>
      </c>
      <c r="G16" s="4">
        <f>IF(Reponses!I18="","",VLOOKUP(Reponses!I18,Likert_Map,1,FALSE))</f>
        <v>0</v>
      </c>
      <c r="H16" s="4">
        <f>IF(Reponses!J18="","",VLOOKUP(Reponses!J18,Likert_Map,1,FALSE))</f>
        <v>0</v>
      </c>
      <c r="I16" s="4">
        <f>IF(Reponses!K18="","",VLOOKUP(Reponses!K18,Likert_Map,1,FALSE))</f>
        <v>0</v>
      </c>
      <c r="J16" s="4">
        <f>IF(Reponses!L18="","",VLOOKUP(Reponses!L18,Likert_Map,1,FALSE))</f>
        <v>0</v>
      </c>
      <c r="K16" s="4">
        <f>IF(Reponses!M18="","",VLOOKUP(Reponses!M18,Likert_Map,1,FALSE))</f>
        <v>0</v>
      </c>
      <c r="L16" s="4">
        <f>IF(Reponses!N18="","",VLOOKUP(Reponses!N18,Likert_Map,1,FALSE))</f>
        <v>0</v>
      </c>
      <c r="M16" s="4">
        <f>IF(Reponses!O18="","",VLOOKUP(Reponses!O18,Likert_Map,1,FALSE))</f>
        <v>0</v>
      </c>
      <c r="N16" s="4">
        <f>IF(Reponses!P18="","",VLOOKUP(Reponses!P18,Likert_Map,1,FALSE))</f>
        <v>0</v>
      </c>
      <c r="O16" s="4">
        <f>IF(Reponses!Q18="","",VLOOKUP(Reponses!Q18,Likert_Map,1,FALSE))</f>
        <v>0</v>
      </c>
      <c r="P16" s="4">
        <f>IF(Reponses!R18="","",VLOOKUP(Reponses!R18,Likert_Map,1,FALSE))</f>
        <v>0</v>
      </c>
      <c r="Q16" s="4">
        <f>IF(Reponses!S18="","",VLOOKUP(Reponses!S18,Likert_Map,1,FALSE))</f>
        <v>0</v>
      </c>
      <c r="R16" s="4">
        <f>IF(Reponses!T18="","",VLOOKUP(Reponses!T18,Likert_Map,1,FALSE))</f>
        <v>0</v>
      </c>
    </row>
    <row r="17" spans="1:18">
      <c r="A17" s="5">
        <f>Reponses!A19</f>
        <v>0</v>
      </c>
      <c r="B17" s="4">
        <f>Reponses!B19</f>
        <v>0</v>
      </c>
      <c r="C17" s="4">
        <f>IF(Reponses!E19="","",VLOOKUP(Reponses!E19,Likert_Map,1,FALSE))</f>
        <v>0</v>
      </c>
      <c r="D17" s="4">
        <f>IF(Reponses!F19="","",VLOOKUP(Reponses!F19,Likert_Map,1,FALSE))</f>
        <v>0</v>
      </c>
      <c r="E17" s="4">
        <f>IF(Reponses!G19="","",VLOOKUP(Reponses!G19,Likert_Map,1,FALSE))</f>
        <v>0</v>
      </c>
      <c r="F17" s="4">
        <f>IF(Reponses!H19="","",VLOOKUP(Reponses!H19,Likert_Map,1,FALSE))</f>
        <v>0</v>
      </c>
      <c r="G17" s="4">
        <f>IF(Reponses!I19="","",VLOOKUP(Reponses!I19,Likert_Map,1,FALSE))</f>
        <v>0</v>
      </c>
      <c r="H17" s="4">
        <f>IF(Reponses!J19="","",VLOOKUP(Reponses!J19,Likert_Map,1,FALSE))</f>
        <v>0</v>
      </c>
      <c r="I17" s="4">
        <f>IF(Reponses!K19="","",VLOOKUP(Reponses!K19,Likert_Map,1,FALSE))</f>
        <v>0</v>
      </c>
      <c r="J17" s="4">
        <f>IF(Reponses!L19="","",VLOOKUP(Reponses!L19,Likert_Map,1,FALSE))</f>
        <v>0</v>
      </c>
      <c r="K17" s="4">
        <f>IF(Reponses!M19="","",VLOOKUP(Reponses!M19,Likert_Map,1,FALSE))</f>
        <v>0</v>
      </c>
      <c r="L17" s="4">
        <f>IF(Reponses!N19="","",VLOOKUP(Reponses!N19,Likert_Map,1,FALSE))</f>
        <v>0</v>
      </c>
      <c r="M17" s="4">
        <f>IF(Reponses!O19="","",VLOOKUP(Reponses!O19,Likert_Map,1,FALSE))</f>
        <v>0</v>
      </c>
      <c r="N17" s="4">
        <f>IF(Reponses!P19="","",VLOOKUP(Reponses!P19,Likert_Map,1,FALSE))</f>
        <v>0</v>
      </c>
      <c r="O17" s="4">
        <f>IF(Reponses!Q19="","",VLOOKUP(Reponses!Q19,Likert_Map,1,FALSE))</f>
        <v>0</v>
      </c>
      <c r="P17" s="4">
        <f>IF(Reponses!R19="","",VLOOKUP(Reponses!R19,Likert_Map,1,FALSE))</f>
        <v>0</v>
      </c>
      <c r="Q17" s="4">
        <f>IF(Reponses!S19="","",VLOOKUP(Reponses!S19,Likert_Map,1,FALSE))</f>
        <v>0</v>
      </c>
      <c r="R17" s="4">
        <f>IF(Reponses!T19="","",VLOOKUP(Reponses!T19,Likert_Map,1,FALSE))</f>
        <v>0</v>
      </c>
    </row>
    <row r="18" spans="1:18">
      <c r="A18" s="5">
        <f>Reponses!A20</f>
        <v>0</v>
      </c>
      <c r="B18" s="4">
        <f>Reponses!B20</f>
        <v>0</v>
      </c>
      <c r="C18" s="4">
        <f>IF(Reponses!E20="","",VLOOKUP(Reponses!E20,Likert_Map,1,FALSE))</f>
        <v>0</v>
      </c>
      <c r="D18" s="4">
        <f>IF(Reponses!F20="","",VLOOKUP(Reponses!F20,Likert_Map,1,FALSE))</f>
        <v>0</v>
      </c>
      <c r="E18" s="4">
        <f>IF(Reponses!G20="","",VLOOKUP(Reponses!G20,Likert_Map,1,FALSE))</f>
        <v>0</v>
      </c>
      <c r="F18" s="4">
        <f>IF(Reponses!H20="","",VLOOKUP(Reponses!H20,Likert_Map,1,FALSE))</f>
        <v>0</v>
      </c>
      <c r="G18" s="4">
        <f>IF(Reponses!I20="","",VLOOKUP(Reponses!I20,Likert_Map,1,FALSE))</f>
        <v>0</v>
      </c>
      <c r="H18" s="4">
        <f>IF(Reponses!J20="","",VLOOKUP(Reponses!J20,Likert_Map,1,FALSE))</f>
        <v>0</v>
      </c>
      <c r="I18" s="4">
        <f>IF(Reponses!K20="","",VLOOKUP(Reponses!K20,Likert_Map,1,FALSE))</f>
        <v>0</v>
      </c>
      <c r="J18" s="4">
        <f>IF(Reponses!L20="","",VLOOKUP(Reponses!L20,Likert_Map,1,FALSE))</f>
        <v>0</v>
      </c>
      <c r="K18" s="4">
        <f>IF(Reponses!M20="","",VLOOKUP(Reponses!M20,Likert_Map,1,FALSE))</f>
        <v>0</v>
      </c>
      <c r="L18" s="4">
        <f>IF(Reponses!N20="","",VLOOKUP(Reponses!N20,Likert_Map,1,FALSE))</f>
        <v>0</v>
      </c>
      <c r="M18" s="4">
        <f>IF(Reponses!O20="","",VLOOKUP(Reponses!O20,Likert_Map,1,FALSE))</f>
        <v>0</v>
      </c>
      <c r="N18" s="4">
        <f>IF(Reponses!P20="","",VLOOKUP(Reponses!P20,Likert_Map,1,FALSE))</f>
        <v>0</v>
      </c>
      <c r="O18" s="4">
        <f>IF(Reponses!Q20="","",VLOOKUP(Reponses!Q20,Likert_Map,1,FALSE))</f>
        <v>0</v>
      </c>
      <c r="P18" s="4">
        <f>IF(Reponses!R20="","",VLOOKUP(Reponses!R20,Likert_Map,1,FALSE))</f>
        <v>0</v>
      </c>
      <c r="Q18" s="4">
        <f>IF(Reponses!S20="","",VLOOKUP(Reponses!S20,Likert_Map,1,FALSE))</f>
        <v>0</v>
      </c>
      <c r="R18" s="4">
        <f>IF(Reponses!T20="","",VLOOKUP(Reponses!T20,Likert_Map,1,FALSE))</f>
        <v>0</v>
      </c>
    </row>
    <row r="19" spans="1:18">
      <c r="A19" s="5">
        <f>Reponses!A21</f>
        <v>0</v>
      </c>
      <c r="B19" s="4">
        <f>Reponses!B21</f>
        <v>0</v>
      </c>
      <c r="C19" s="4">
        <f>IF(Reponses!E21="","",VLOOKUP(Reponses!E21,Likert_Map,1,FALSE))</f>
        <v>0</v>
      </c>
      <c r="D19" s="4">
        <f>IF(Reponses!F21="","",VLOOKUP(Reponses!F21,Likert_Map,1,FALSE))</f>
        <v>0</v>
      </c>
      <c r="E19" s="4">
        <f>IF(Reponses!G21="","",VLOOKUP(Reponses!G21,Likert_Map,1,FALSE))</f>
        <v>0</v>
      </c>
      <c r="F19" s="4">
        <f>IF(Reponses!H21="","",VLOOKUP(Reponses!H21,Likert_Map,1,FALSE))</f>
        <v>0</v>
      </c>
      <c r="G19" s="4">
        <f>IF(Reponses!I21="","",VLOOKUP(Reponses!I21,Likert_Map,1,FALSE))</f>
        <v>0</v>
      </c>
      <c r="H19" s="4">
        <f>IF(Reponses!J21="","",VLOOKUP(Reponses!J21,Likert_Map,1,FALSE))</f>
        <v>0</v>
      </c>
      <c r="I19" s="4">
        <f>IF(Reponses!K21="","",VLOOKUP(Reponses!K21,Likert_Map,1,FALSE))</f>
        <v>0</v>
      </c>
      <c r="J19" s="4">
        <f>IF(Reponses!L21="","",VLOOKUP(Reponses!L21,Likert_Map,1,FALSE))</f>
        <v>0</v>
      </c>
      <c r="K19" s="4">
        <f>IF(Reponses!M21="","",VLOOKUP(Reponses!M21,Likert_Map,1,FALSE))</f>
        <v>0</v>
      </c>
      <c r="L19" s="4">
        <f>IF(Reponses!N21="","",VLOOKUP(Reponses!N21,Likert_Map,1,FALSE))</f>
        <v>0</v>
      </c>
      <c r="M19" s="4">
        <f>IF(Reponses!O21="","",VLOOKUP(Reponses!O21,Likert_Map,1,FALSE))</f>
        <v>0</v>
      </c>
      <c r="N19" s="4">
        <f>IF(Reponses!P21="","",VLOOKUP(Reponses!P21,Likert_Map,1,FALSE))</f>
        <v>0</v>
      </c>
      <c r="O19" s="4">
        <f>IF(Reponses!Q21="","",VLOOKUP(Reponses!Q21,Likert_Map,1,FALSE))</f>
        <v>0</v>
      </c>
      <c r="P19" s="4">
        <f>IF(Reponses!R21="","",VLOOKUP(Reponses!R21,Likert_Map,1,FALSE))</f>
        <v>0</v>
      </c>
      <c r="Q19" s="4">
        <f>IF(Reponses!S21="","",VLOOKUP(Reponses!S21,Likert_Map,1,FALSE))</f>
        <v>0</v>
      </c>
      <c r="R19" s="4">
        <f>IF(Reponses!T21="","",VLOOKUP(Reponses!T21,Likert_Map,1,FALSE))</f>
        <v>0</v>
      </c>
    </row>
    <row r="20" spans="1:18">
      <c r="A20" s="5">
        <f>Reponses!A22</f>
        <v>0</v>
      </c>
      <c r="B20" s="4">
        <f>Reponses!B22</f>
        <v>0</v>
      </c>
      <c r="C20" s="4">
        <f>IF(Reponses!E22="","",VLOOKUP(Reponses!E22,Likert_Map,1,FALSE))</f>
        <v>0</v>
      </c>
      <c r="D20" s="4">
        <f>IF(Reponses!F22="","",VLOOKUP(Reponses!F22,Likert_Map,1,FALSE))</f>
        <v>0</v>
      </c>
      <c r="E20" s="4">
        <f>IF(Reponses!G22="","",VLOOKUP(Reponses!G22,Likert_Map,1,FALSE))</f>
        <v>0</v>
      </c>
      <c r="F20" s="4">
        <f>IF(Reponses!H22="","",VLOOKUP(Reponses!H22,Likert_Map,1,FALSE))</f>
        <v>0</v>
      </c>
      <c r="G20" s="4">
        <f>IF(Reponses!I22="","",VLOOKUP(Reponses!I22,Likert_Map,1,FALSE))</f>
        <v>0</v>
      </c>
      <c r="H20" s="4">
        <f>IF(Reponses!J22="","",VLOOKUP(Reponses!J22,Likert_Map,1,FALSE))</f>
        <v>0</v>
      </c>
      <c r="I20" s="4">
        <f>IF(Reponses!K22="","",VLOOKUP(Reponses!K22,Likert_Map,1,FALSE))</f>
        <v>0</v>
      </c>
      <c r="J20" s="4">
        <f>IF(Reponses!L22="","",VLOOKUP(Reponses!L22,Likert_Map,1,FALSE))</f>
        <v>0</v>
      </c>
      <c r="K20" s="4">
        <f>IF(Reponses!M22="","",VLOOKUP(Reponses!M22,Likert_Map,1,FALSE))</f>
        <v>0</v>
      </c>
      <c r="L20" s="4">
        <f>IF(Reponses!N22="","",VLOOKUP(Reponses!N22,Likert_Map,1,FALSE))</f>
        <v>0</v>
      </c>
      <c r="M20" s="4">
        <f>IF(Reponses!O22="","",VLOOKUP(Reponses!O22,Likert_Map,1,FALSE))</f>
        <v>0</v>
      </c>
      <c r="N20" s="4">
        <f>IF(Reponses!P22="","",VLOOKUP(Reponses!P22,Likert_Map,1,FALSE))</f>
        <v>0</v>
      </c>
      <c r="O20" s="4">
        <f>IF(Reponses!Q22="","",VLOOKUP(Reponses!Q22,Likert_Map,1,FALSE))</f>
        <v>0</v>
      </c>
      <c r="P20" s="4">
        <f>IF(Reponses!R22="","",VLOOKUP(Reponses!R22,Likert_Map,1,FALSE))</f>
        <v>0</v>
      </c>
      <c r="Q20" s="4">
        <f>IF(Reponses!S22="","",VLOOKUP(Reponses!S22,Likert_Map,1,FALSE))</f>
        <v>0</v>
      </c>
      <c r="R20" s="4">
        <f>IF(Reponses!T22="","",VLOOKUP(Reponses!T22,Likert_Map,1,FALSE))</f>
        <v>0</v>
      </c>
    </row>
    <row r="21" spans="1:18">
      <c r="A21" s="5">
        <f>Reponses!A23</f>
        <v>0</v>
      </c>
      <c r="B21" s="4">
        <f>Reponses!B23</f>
        <v>0</v>
      </c>
      <c r="C21" s="4">
        <f>IF(Reponses!E23="","",VLOOKUP(Reponses!E23,Likert_Map,1,FALSE))</f>
        <v>0</v>
      </c>
      <c r="D21" s="4">
        <f>IF(Reponses!F23="","",VLOOKUP(Reponses!F23,Likert_Map,1,FALSE))</f>
        <v>0</v>
      </c>
      <c r="E21" s="4">
        <f>IF(Reponses!G23="","",VLOOKUP(Reponses!G23,Likert_Map,1,FALSE))</f>
        <v>0</v>
      </c>
      <c r="F21" s="4">
        <f>IF(Reponses!H23="","",VLOOKUP(Reponses!H23,Likert_Map,1,FALSE))</f>
        <v>0</v>
      </c>
      <c r="G21" s="4">
        <f>IF(Reponses!I23="","",VLOOKUP(Reponses!I23,Likert_Map,1,FALSE))</f>
        <v>0</v>
      </c>
      <c r="H21" s="4">
        <f>IF(Reponses!J23="","",VLOOKUP(Reponses!J23,Likert_Map,1,FALSE))</f>
        <v>0</v>
      </c>
      <c r="I21" s="4">
        <f>IF(Reponses!K23="","",VLOOKUP(Reponses!K23,Likert_Map,1,FALSE))</f>
        <v>0</v>
      </c>
      <c r="J21" s="4">
        <f>IF(Reponses!L23="","",VLOOKUP(Reponses!L23,Likert_Map,1,FALSE))</f>
        <v>0</v>
      </c>
      <c r="K21" s="4">
        <f>IF(Reponses!M23="","",VLOOKUP(Reponses!M23,Likert_Map,1,FALSE))</f>
        <v>0</v>
      </c>
      <c r="L21" s="4">
        <f>IF(Reponses!N23="","",VLOOKUP(Reponses!N23,Likert_Map,1,FALSE))</f>
        <v>0</v>
      </c>
      <c r="M21" s="4">
        <f>IF(Reponses!O23="","",VLOOKUP(Reponses!O23,Likert_Map,1,FALSE))</f>
        <v>0</v>
      </c>
      <c r="N21" s="4">
        <f>IF(Reponses!P23="","",VLOOKUP(Reponses!P23,Likert_Map,1,FALSE))</f>
        <v>0</v>
      </c>
      <c r="O21" s="4">
        <f>IF(Reponses!Q23="","",VLOOKUP(Reponses!Q23,Likert_Map,1,FALSE))</f>
        <v>0</v>
      </c>
      <c r="P21" s="4">
        <f>IF(Reponses!R23="","",VLOOKUP(Reponses!R23,Likert_Map,1,FALSE))</f>
        <v>0</v>
      </c>
      <c r="Q21" s="4">
        <f>IF(Reponses!S23="","",VLOOKUP(Reponses!S23,Likert_Map,1,FALSE))</f>
        <v>0</v>
      </c>
      <c r="R21" s="4">
        <f>IF(Reponses!T23="","",VLOOKUP(Reponses!T23,Likert_Map,1,FALSE))</f>
        <v>0</v>
      </c>
    </row>
    <row r="22" spans="1:18">
      <c r="A22" s="5">
        <f>Reponses!A24</f>
        <v>0</v>
      </c>
      <c r="B22" s="4">
        <f>Reponses!B24</f>
        <v>0</v>
      </c>
      <c r="C22" s="4">
        <f>IF(Reponses!E24="","",VLOOKUP(Reponses!E24,Likert_Map,1,FALSE))</f>
        <v>0</v>
      </c>
      <c r="D22" s="4">
        <f>IF(Reponses!F24="","",VLOOKUP(Reponses!F24,Likert_Map,1,FALSE))</f>
        <v>0</v>
      </c>
      <c r="E22" s="4">
        <f>IF(Reponses!G24="","",VLOOKUP(Reponses!G24,Likert_Map,1,FALSE))</f>
        <v>0</v>
      </c>
      <c r="F22" s="4">
        <f>IF(Reponses!H24="","",VLOOKUP(Reponses!H24,Likert_Map,1,FALSE))</f>
        <v>0</v>
      </c>
      <c r="G22" s="4">
        <f>IF(Reponses!I24="","",VLOOKUP(Reponses!I24,Likert_Map,1,FALSE))</f>
        <v>0</v>
      </c>
      <c r="H22" s="4">
        <f>IF(Reponses!J24="","",VLOOKUP(Reponses!J24,Likert_Map,1,FALSE))</f>
        <v>0</v>
      </c>
      <c r="I22" s="4">
        <f>IF(Reponses!K24="","",VLOOKUP(Reponses!K24,Likert_Map,1,FALSE))</f>
        <v>0</v>
      </c>
      <c r="J22" s="4">
        <f>IF(Reponses!L24="","",VLOOKUP(Reponses!L24,Likert_Map,1,FALSE))</f>
        <v>0</v>
      </c>
      <c r="K22" s="4">
        <f>IF(Reponses!M24="","",VLOOKUP(Reponses!M24,Likert_Map,1,FALSE))</f>
        <v>0</v>
      </c>
      <c r="L22" s="4">
        <f>IF(Reponses!N24="","",VLOOKUP(Reponses!N24,Likert_Map,1,FALSE))</f>
        <v>0</v>
      </c>
      <c r="M22" s="4">
        <f>IF(Reponses!O24="","",VLOOKUP(Reponses!O24,Likert_Map,1,FALSE))</f>
        <v>0</v>
      </c>
      <c r="N22" s="4">
        <f>IF(Reponses!P24="","",VLOOKUP(Reponses!P24,Likert_Map,1,FALSE))</f>
        <v>0</v>
      </c>
      <c r="O22" s="4">
        <f>IF(Reponses!Q24="","",VLOOKUP(Reponses!Q24,Likert_Map,1,FALSE))</f>
        <v>0</v>
      </c>
      <c r="P22" s="4">
        <f>IF(Reponses!R24="","",VLOOKUP(Reponses!R24,Likert_Map,1,FALSE))</f>
        <v>0</v>
      </c>
      <c r="Q22" s="4">
        <f>IF(Reponses!S24="","",VLOOKUP(Reponses!S24,Likert_Map,1,FALSE))</f>
        <v>0</v>
      </c>
      <c r="R22" s="4">
        <f>IF(Reponses!T24="","",VLOOKUP(Reponses!T24,Likert_Map,1,FALSE))</f>
        <v>0</v>
      </c>
    </row>
    <row r="23" spans="1:18">
      <c r="A23" s="5">
        <f>Reponses!A25</f>
        <v>0</v>
      </c>
      <c r="B23" s="4">
        <f>Reponses!B25</f>
        <v>0</v>
      </c>
      <c r="C23" s="4">
        <f>IF(Reponses!E25="","",VLOOKUP(Reponses!E25,Likert_Map,1,FALSE))</f>
        <v>0</v>
      </c>
      <c r="D23" s="4">
        <f>IF(Reponses!F25="","",VLOOKUP(Reponses!F25,Likert_Map,1,FALSE))</f>
        <v>0</v>
      </c>
      <c r="E23" s="4">
        <f>IF(Reponses!G25="","",VLOOKUP(Reponses!G25,Likert_Map,1,FALSE))</f>
        <v>0</v>
      </c>
      <c r="F23" s="4">
        <f>IF(Reponses!H25="","",VLOOKUP(Reponses!H25,Likert_Map,1,FALSE))</f>
        <v>0</v>
      </c>
      <c r="G23" s="4">
        <f>IF(Reponses!I25="","",VLOOKUP(Reponses!I25,Likert_Map,1,FALSE))</f>
        <v>0</v>
      </c>
      <c r="H23" s="4">
        <f>IF(Reponses!J25="","",VLOOKUP(Reponses!J25,Likert_Map,1,FALSE))</f>
        <v>0</v>
      </c>
      <c r="I23" s="4">
        <f>IF(Reponses!K25="","",VLOOKUP(Reponses!K25,Likert_Map,1,FALSE))</f>
        <v>0</v>
      </c>
      <c r="J23" s="4">
        <f>IF(Reponses!L25="","",VLOOKUP(Reponses!L25,Likert_Map,1,FALSE))</f>
        <v>0</v>
      </c>
      <c r="K23" s="4">
        <f>IF(Reponses!M25="","",VLOOKUP(Reponses!M25,Likert_Map,1,FALSE))</f>
        <v>0</v>
      </c>
      <c r="L23" s="4">
        <f>IF(Reponses!N25="","",VLOOKUP(Reponses!N25,Likert_Map,1,FALSE))</f>
        <v>0</v>
      </c>
      <c r="M23" s="4">
        <f>IF(Reponses!O25="","",VLOOKUP(Reponses!O25,Likert_Map,1,FALSE))</f>
        <v>0</v>
      </c>
      <c r="N23" s="4">
        <f>IF(Reponses!P25="","",VLOOKUP(Reponses!P25,Likert_Map,1,FALSE))</f>
        <v>0</v>
      </c>
      <c r="O23" s="4">
        <f>IF(Reponses!Q25="","",VLOOKUP(Reponses!Q25,Likert_Map,1,FALSE))</f>
        <v>0</v>
      </c>
      <c r="P23" s="4">
        <f>IF(Reponses!R25="","",VLOOKUP(Reponses!R25,Likert_Map,1,FALSE))</f>
        <v>0</v>
      </c>
      <c r="Q23" s="4">
        <f>IF(Reponses!S25="","",VLOOKUP(Reponses!S25,Likert_Map,1,FALSE))</f>
        <v>0</v>
      </c>
      <c r="R23" s="4">
        <f>IF(Reponses!T25="","",VLOOKUP(Reponses!T25,Likert_Map,1,FALSE))</f>
        <v>0</v>
      </c>
    </row>
    <row r="24" spans="1:18">
      <c r="A24" s="5">
        <f>Reponses!A26</f>
        <v>0</v>
      </c>
      <c r="B24" s="4">
        <f>Reponses!B26</f>
        <v>0</v>
      </c>
      <c r="C24" s="4">
        <f>IF(Reponses!E26="","",VLOOKUP(Reponses!E26,Likert_Map,1,FALSE))</f>
        <v>0</v>
      </c>
      <c r="D24" s="4">
        <f>IF(Reponses!F26="","",VLOOKUP(Reponses!F26,Likert_Map,1,FALSE))</f>
        <v>0</v>
      </c>
      <c r="E24" s="4">
        <f>IF(Reponses!G26="","",VLOOKUP(Reponses!G26,Likert_Map,1,FALSE))</f>
        <v>0</v>
      </c>
      <c r="F24" s="4">
        <f>IF(Reponses!H26="","",VLOOKUP(Reponses!H26,Likert_Map,1,FALSE))</f>
        <v>0</v>
      </c>
      <c r="G24" s="4">
        <f>IF(Reponses!I26="","",VLOOKUP(Reponses!I26,Likert_Map,1,FALSE))</f>
        <v>0</v>
      </c>
      <c r="H24" s="4">
        <f>IF(Reponses!J26="","",VLOOKUP(Reponses!J26,Likert_Map,1,FALSE))</f>
        <v>0</v>
      </c>
      <c r="I24" s="4">
        <f>IF(Reponses!K26="","",VLOOKUP(Reponses!K26,Likert_Map,1,FALSE))</f>
        <v>0</v>
      </c>
      <c r="J24" s="4">
        <f>IF(Reponses!L26="","",VLOOKUP(Reponses!L26,Likert_Map,1,FALSE))</f>
        <v>0</v>
      </c>
      <c r="K24" s="4">
        <f>IF(Reponses!M26="","",VLOOKUP(Reponses!M26,Likert_Map,1,FALSE))</f>
        <v>0</v>
      </c>
      <c r="L24" s="4">
        <f>IF(Reponses!N26="","",VLOOKUP(Reponses!N26,Likert_Map,1,FALSE))</f>
        <v>0</v>
      </c>
      <c r="M24" s="4">
        <f>IF(Reponses!O26="","",VLOOKUP(Reponses!O26,Likert_Map,1,FALSE))</f>
        <v>0</v>
      </c>
      <c r="N24" s="4">
        <f>IF(Reponses!P26="","",VLOOKUP(Reponses!P26,Likert_Map,1,FALSE))</f>
        <v>0</v>
      </c>
      <c r="O24" s="4">
        <f>IF(Reponses!Q26="","",VLOOKUP(Reponses!Q26,Likert_Map,1,FALSE))</f>
        <v>0</v>
      </c>
      <c r="P24" s="4">
        <f>IF(Reponses!R26="","",VLOOKUP(Reponses!R26,Likert_Map,1,FALSE))</f>
        <v>0</v>
      </c>
      <c r="Q24" s="4">
        <f>IF(Reponses!S26="","",VLOOKUP(Reponses!S26,Likert_Map,1,FALSE))</f>
        <v>0</v>
      </c>
      <c r="R24" s="4">
        <f>IF(Reponses!T26="","",VLOOKUP(Reponses!T26,Likert_Map,1,FALSE))</f>
        <v>0</v>
      </c>
    </row>
    <row r="25" spans="1:18">
      <c r="A25" s="5">
        <f>Reponses!A27</f>
        <v>0</v>
      </c>
      <c r="B25" s="4">
        <f>Reponses!B27</f>
        <v>0</v>
      </c>
      <c r="C25" s="4">
        <f>IF(Reponses!E27="","",VLOOKUP(Reponses!E27,Likert_Map,1,FALSE))</f>
        <v>0</v>
      </c>
      <c r="D25" s="4">
        <f>IF(Reponses!F27="","",VLOOKUP(Reponses!F27,Likert_Map,1,FALSE))</f>
        <v>0</v>
      </c>
      <c r="E25" s="4">
        <f>IF(Reponses!G27="","",VLOOKUP(Reponses!G27,Likert_Map,1,FALSE))</f>
        <v>0</v>
      </c>
      <c r="F25" s="4">
        <f>IF(Reponses!H27="","",VLOOKUP(Reponses!H27,Likert_Map,1,FALSE))</f>
        <v>0</v>
      </c>
      <c r="G25" s="4">
        <f>IF(Reponses!I27="","",VLOOKUP(Reponses!I27,Likert_Map,1,FALSE))</f>
        <v>0</v>
      </c>
      <c r="H25" s="4">
        <f>IF(Reponses!J27="","",VLOOKUP(Reponses!J27,Likert_Map,1,FALSE))</f>
        <v>0</v>
      </c>
      <c r="I25" s="4">
        <f>IF(Reponses!K27="","",VLOOKUP(Reponses!K27,Likert_Map,1,FALSE))</f>
        <v>0</v>
      </c>
      <c r="J25" s="4">
        <f>IF(Reponses!L27="","",VLOOKUP(Reponses!L27,Likert_Map,1,FALSE))</f>
        <v>0</v>
      </c>
      <c r="K25" s="4">
        <f>IF(Reponses!M27="","",VLOOKUP(Reponses!M27,Likert_Map,1,FALSE))</f>
        <v>0</v>
      </c>
      <c r="L25" s="4">
        <f>IF(Reponses!N27="","",VLOOKUP(Reponses!N27,Likert_Map,1,FALSE))</f>
        <v>0</v>
      </c>
      <c r="M25" s="4">
        <f>IF(Reponses!O27="","",VLOOKUP(Reponses!O27,Likert_Map,1,FALSE))</f>
        <v>0</v>
      </c>
      <c r="N25" s="4">
        <f>IF(Reponses!P27="","",VLOOKUP(Reponses!P27,Likert_Map,1,FALSE))</f>
        <v>0</v>
      </c>
      <c r="O25" s="4">
        <f>IF(Reponses!Q27="","",VLOOKUP(Reponses!Q27,Likert_Map,1,FALSE))</f>
        <v>0</v>
      </c>
      <c r="P25" s="4">
        <f>IF(Reponses!R27="","",VLOOKUP(Reponses!R27,Likert_Map,1,FALSE))</f>
        <v>0</v>
      </c>
      <c r="Q25" s="4">
        <f>IF(Reponses!S27="","",VLOOKUP(Reponses!S27,Likert_Map,1,FALSE))</f>
        <v>0</v>
      </c>
      <c r="R25" s="4">
        <f>IF(Reponses!T27="","",VLOOKUP(Reponses!T27,Likert_Map,1,FALSE))</f>
        <v>0</v>
      </c>
    </row>
    <row r="26" spans="1:18">
      <c r="A26" s="5">
        <f>Reponses!A28</f>
        <v>0</v>
      </c>
      <c r="B26" s="4">
        <f>Reponses!B28</f>
        <v>0</v>
      </c>
      <c r="C26" s="4">
        <f>IF(Reponses!E28="","",VLOOKUP(Reponses!E28,Likert_Map,1,FALSE))</f>
        <v>0</v>
      </c>
      <c r="D26" s="4">
        <f>IF(Reponses!F28="","",VLOOKUP(Reponses!F28,Likert_Map,1,FALSE))</f>
        <v>0</v>
      </c>
      <c r="E26" s="4">
        <f>IF(Reponses!G28="","",VLOOKUP(Reponses!G28,Likert_Map,1,FALSE))</f>
        <v>0</v>
      </c>
      <c r="F26" s="4">
        <f>IF(Reponses!H28="","",VLOOKUP(Reponses!H28,Likert_Map,1,FALSE))</f>
        <v>0</v>
      </c>
      <c r="G26" s="4">
        <f>IF(Reponses!I28="","",VLOOKUP(Reponses!I28,Likert_Map,1,FALSE))</f>
        <v>0</v>
      </c>
      <c r="H26" s="4">
        <f>IF(Reponses!J28="","",VLOOKUP(Reponses!J28,Likert_Map,1,FALSE))</f>
        <v>0</v>
      </c>
      <c r="I26" s="4">
        <f>IF(Reponses!K28="","",VLOOKUP(Reponses!K28,Likert_Map,1,FALSE))</f>
        <v>0</v>
      </c>
      <c r="J26" s="4">
        <f>IF(Reponses!L28="","",VLOOKUP(Reponses!L28,Likert_Map,1,FALSE))</f>
        <v>0</v>
      </c>
      <c r="K26" s="4">
        <f>IF(Reponses!M28="","",VLOOKUP(Reponses!M28,Likert_Map,1,FALSE))</f>
        <v>0</v>
      </c>
      <c r="L26" s="4">
        <f>IF(Reponses!N28="","",VLOOKUP(Reponses!N28,Likert_Map,1,FALSE))</f>
        <v>0</v>
      </c>
      <c r="M26" s="4">
        <f>IF(Reponses!O28="","",VLOOKUP(Reponses!O28,Likert_Map,1,FALSE))</f>
        <v>0</v>
      </c>
      <c r="N26" s="4">
        <f>IF(Reponses!P28="","",VLOOKUP(Reponses!P28,Likert_Map,1,FALSE))</f>
        <v>0</v>
      </c>
      <c r="O26" s="4">
        <f>IF(Reponses!Q28="","",VLOOKUP(Reponses!Q28,Likert_Map,1,FALSE))</f>
        <v>0</v>
      </c>
      <c r="P26" s="4">
        <f>IF(Reponses!R28="","",VLOOKUP(Reponses!R28,Likert_Map,1,FALSE))</f>
        <v>0</v>
      </c>
      <c r="Q26" s="4">
        <f>IF(Reponses!S28="","",VLOOKUP(Reponses!S28,Likert_Map,1,FALSE))</f>
        <v>0</v>
      </c>
      <c r="R26" s="4">
        <f>IF(Reponses!T28="","",VLOOKUP(Reponses!T28,Likert_Map,1,FALSE))</f>
        <v>0</v>
      </c>
    </row>
    <row r="27" spans="1:18">
      <c r="A27" s="5">
        <f>Reponses!A29</f>
        <v>0</v>
      </c>
      <c r="B27" s="4">
        <f>Reponses!B29</f>
        <v>0</v>
      </c>
      <c r="C27" s="4">
        <f>IF(Reponses!E29="","",VLOOKUP(Reponses!E29,Likert_Map,1,FALSE))</f>
        <v>0</v>
      </c>
      <c r="D27" s="4">
        <f>IF(Reponses!F29="","",VLOOKUP(Reponses!F29,Likert_Map,1,FALSE))</f>
        <v>0</v>
      </c>
      <c r="E27" s="4">
        <f>IF(Reponses!G29="","",VLOOKUP(Reponses!G29,Likert_Map,1,FALSE))</f>
        <v>0</v>
      </c>
      <c r="F27" s="4">
        <f>IF(Reponses!H29="","",VLOOKUP(Reponses!H29,Likert_Map,1,FALSE))</f>
        <v>0</v>
      </c>
      <c r="G27" s="4">
        <f>IF(Reponses!I29="","",VLOOKUP(Reponses!I29,Likert_Map,1,FALSE))</f>
        <v>0</v>
      </c>
      <c r="H27" s="4">
        <f>IF(Reponses!J29="","",VLOOKUP(Reponses!J29,Likert_Map,1,FALSE))</f>
        <v>0</v>
      </c>
      <c r="I27" s="4">
        <f>IF(Reponses!K29="","",VLOOKUP(Reponses!K29,Likert_Map,1,FALSE))</f>
        <v>0</v>
      </c>
      <c r="J27" s="4">
        <f>IF(Reponses!L29="","",VLOOKUP(Reponses!L29,Likert_Map,1,FALSE))</f>
        <v>0</v>
      </c>
      <c r="K27" s="4">
        <f>IF(Reponses!M29="","",VLOOKUP(Reponses!M29,Likert_Map,1,FALSE))</f>
        <v>0</v>
      </c>
      <c r="L27" s="4">
        <f>IF(Reponses!N29="","",VLOOKUP(Reponses!N29,Likert_Map,1,FALSE))</f>
        <v>0</v>
      </c>
      <c r="M27" s="4">
        <f>IF(Reponses!O29="","",VLOOKUP(Reponses!O29,Likert_Map,1,FALSE))</f>
        <v>0</v>
      </c>
      <c r="N27" s="4">
        <f>IF(Reponses!P29="","",VLOOKUP(Reponses!P29,Likert_Map,1,FALSE))</f>
        <v>0</v>
      </c>
      <c r="O27" s="4">
        <f>IF(Reponses!Q29="","",VLOOKUP(Reponses!Q29,Likert_Map,1,FALSE))</f>
        <v>0</v>
      </c>
      <c r="P27" s="4">
        <f>IF(Reponses!R29="","",VLOOKUP(Reponses!R29,Likert_Map,1,FALSE))</f>
        <v>0</v>
      </c>
      <c r="Q27" s="4">
        <f>IF(Reponses!S29="","",VLOOKUP(Reponses!S29,Likert_Map,1,FALSE))</f>
        <v>0</v>
      </c>
      <c r="R27" s="4">
        <f>IF(Reponses!T29="","",VLOOKUP(Reponses!T29,Likert_Map,1,FALSE))</f>
        <v>0</v>
      </c>
    </row>
    <row r="28" spans="1:18">
      <c r="A28" s="5">
        <f>Reponses!A30</f>
        <v>0</v>
      </c>
      <c r="B28" s="4">
        <f>Reponses!B30</f>
        <v>0</v>
      </c>
      <c r="C28" s="4">
        <f>IF(Reponses!E30="","",VLOOKUP(Reponses!E30,Likert_Map,1,FALSE))</f>
        <v>0</v>
      </c>
      <c r="D28" s="4">
        <f>IF(Reponses!F30="","",VLOOKUP(Reponses!F30,Likert_Map,1,FALSE))</f>
        <v>0</v>
      </c>
      <c r="E28" s="4">
        <f>IF(Reponses!G30="","",VLOOKUP(Reponses!G30,Likert_Map,1,FALSE))</f>
        <v>0</v>
      </c>
      <c r="F28" s="4">
        <f>IF(Reponses!H30="","",VLOOKUP(Reponses!H30,Likert_Map,1,FALSE))</f>
        <v>0</v>
      </c>
      <c r="G28" s="4">
        <f>IF(Reponses!I30="","",VLOOKUP(Reponses!I30,Likert_Map,1,FALSE))</f>
        <v>0</v>
      </c>
      <c r="H28" s="4">
        <f>IF(Reponses!J30="","",VLOOKUP(Reponses!J30,Likert_Map,1,FALSE))</f>
        <v>0</v>
      </c>
      <c r="I28" s="4">
        <f>IF(Reponses!K30="","",VLOOKUP(Reponses!K30,Likert_Map,1,FALSE))</f>
        <v>0</v>
      </c>
      <c r="J28" s="4">
        <f>IF(Reponses!L30="","",VLOOKUP(Reponses!L30,Likert_Map,1,FALSE))</f>
        <v>0</v>
      </c>
      <c r="K28" s="4">
        <f>IF(Reponses!M30="","",VLOOKUP(Reponses!M30,Likert_Map,1,FALSE))</f>
        <v>0</v>
      </c>
      <c r="L28" s="4">
        <f>IF(Reponses!N30="","",VLOOKUP(Reponses!N30,Likert_Map,1,FALSE))</f>
        <v>0</v>
      </c>
      <c r="M28" s="4">
        <f>IF(Reponses!O30="","",VLOOKUP(Reponses!O30,Likert_Map,1,FALSE))</f>
        <v>0</v>
      </c>
      <c r="N28" s="4">
        <f>IF(Reponses!P30="","",VLOOKUP(Reponses!P30,Likert_Map,1,FALSE))</f>
        <v>0</v>
      </c>
      <c r="O28" s="4">
        <f>IF(Reponses!Q30="","",VLOOKUP(Reponses!Q30,Likert_Map,1,FALSE))</f>
        <v>0</v>
      </c>
      <c r="P28" s="4">
        <f>IF(Reponses!R30="","",VLOOKUP(Reponses!R30,Likert_Map,1,FALSE))</f>
        <v>0</v>
      </c>
      <c r="Q28" s="4">
        <f>IF(Reponses!S30="","",VLOOKUP(Reponses!S30,Likert_Map,1,FALSE))</f>
        <v>0</v>
      </c>
      <c r="R28" s="4">
        <f>IF(Reponses!T30="","",VLOOKUP(Reponses!T30,Likert_Map,1,FALSE))</f>
        <v>0</v>
      </c>
    </row>
    <row r="29" spans="1:18">
      <c r="A29" s="5">
        <f>Reponses!A31</f>
        <v>0</v>
      </c>
      <c r="B29" s="4">
        <f>Reponses!B31</f>
        <v>0</v>
      </c>
      <c r="C29" s="4">
        <f>IF(Reponses!E31="","",VLOOKUP(Reponses!E31,Likert_Map,1,FALSE))</f>
        <v>0</v>
      </c>
      <c r="D29" s="4">
        <f>IF(Reponses!F31="","",VLOOKUP(Reponses!F31,Likert_Map,1,FALSE))</f>
        <v>0</v>
      </c>
      <c r="E29" s="4">
        <f>IF(Reponses!G31="","",VLOOKUP(Reponses!G31,Likert_Map,1,FALSE))</f>
        <v>0</v>
      </c>
      <c r="F29" s="4">
        <f>IF(Reponses!H31="","",VLOOKUP(Reponses!H31,Likert_Map,1,FALSE))</f>
        <v>0</v>
      </c>
      <c r="G29" s="4">
        <f>IF(Reponses!I31="","",VLOOKUP(Reponses!I31,Likert_Map,1,FALSE))</f>
        <v>0</v>
      </c>
      <c r="H29" s="4">
        <f>IF(Reponses!J31="","",VLOOKUP(Reponses!J31,Likert_Map,1,FALSE))</f>
        <v>0</v>
      </c>
      <c r="I29" s="4">
        <f>IF(Reponses!K31="","",VLOOKUP(Reponses!K31,Likert_Map,1,FALSE))</f>
        <v>0</v>
      </c>
      <c r="J29" s="4">
        <f>IF(Reponses!L31="","",VLOOKUP(Reponses!L31,Likert_Map,1,FALSE))</f>
        <v>0</v>
      </c>
      <c r="K29" s="4">
        <f>IF(Reponses!M31="","",VLOOKUP(Reponses!M31,Likert_Map,1,FALSE))</f>
        <v>0</v>
      </c>
      <c r="L29" s="4">
        <f>IF(Reponses!N31="","",VLOOKUP(Reponses!N31,Likert_Map,1,FALSE))</f>
        <v>0</v>
      </c>
      <c r="M29" s="4">
        <f>IF(Reponses!O31="","",VLOOKUP(Reponses!O31,Likert_Map,1,FALSE))</f>
        <v>0</v>
      </c>
      <c r="N29" s="4">
        <f>IF(Reponses!P31="","",VLOOKUP(Reponses!P31,Likert_Map,1,FALSE))</f>
        <v>0</v>
      </c>
      <c r="O29" s="4">
        <f>IF(Reponses!Q31="","",VLOOKUP(Reponses!Q31,Likert_Map,1,FALSE))</f>
        <v>0</v>
      </c>
      <c r="P29" s="4">
        <f>IF(Reponses!R31="","",VLOOKUP(Reponses!R31,Likert_Map,1,FALSE))</f>
        <v>0</v>
      </c>
      <c r="Q29" s="4">
        <f>IF(Reponses!S31="","",VLOOKUP(Reponses!S31,Likert_Map,1,FALSE))</f>
        <v>0</v>
      </c>
      <c r="R29" s="4">
        <f>IF(Reponses!T31="","",VLOOKUP(Reponses!T31,Likert_Map,1,FALSE))</f>
        <v>0</v>
      </c>
    </row>
    <row r="30" spans="1:18">
      <c r="A30" s="5">
        <f>Reponses!A32</f>
        <v>0</v>
      </c>
      <c r="B30" s="4">
        <f>Reponses!B32</f>
        <v>0</v>
      </c>
      <c r="C30" s="4">
        <f>IF(Reponses!E32="","",VLOOKUP(Reponses!E32,Likert_Map,1,FALSE))</f>
        <v>0</v>
      </c>
      <c r="D30" s="4">
        <f>IF(Reponses!F32="","",VLOOKUP(Reponses!F32,Likert_Map,1,FALSE))</f>
        <v>0</v>
      </c>
      <c r="E30" s="4">
        <f>IF(Reponses!G32="","",VLOOKUP(Reponses!G32,Likert_Map,1,FALSE))</f>
        <v>0</v>
      </c>
      <c r="F30" s="4">
        <f>IF(Reponses!H32="","",VLOOKUP(Reponses!H32,Likert_Map,1,FALSE))</f>
        <v>0</v>
      </c>
      <c r="G30" s="4">
        <f>IF(Reponses!I32="","",VLOOKUP(Reponses!I32,Likert_Map,1,FALSE))</f>
        <v>0</v>
      </c>
      <c r="H30" s="4">
        <f>IF(Reponses!J32="","",VLOOKUP(Reponses!J32,Likert_Map,1,FALSE))</f>
        <v>0</v>
      </c>
      <c r="I30" s="4">
        <f>IF(Reponses!K32="","",VLOOKUP(Reponses!K32,Likert_Map,1,FALSE))</f>
        <v>0</v>
      </c>
      <c r="J30" s="4">
        <f>IF(Reponses!L32="","",VLOOKUP(Reponses!L32,Likert_Map,1,FALSE))</f>
        <v>0</v>
      </c>
      <c r="K30" s="4">
        <f>IF(Reponses!M32="","",VLOOKUP(Reponses!M32,Likert_Map,1,FALSE))</f>
        <v>0</v>
      </c>
      <c r="L30" s="4">
        <f>IF(Reponses!N32="","",VLOOKUP(Reponses!N32,Likert_Map,1,FALSE))</f>
        <v>0</v>
      </c>
      <c r="M30" s="4">
        <f>IF(Reponses!O32="","",VLOOKUP(Reponses!O32,Likert_Map,1,FALSE))</f>
        <v>0</v>
      </c>
      <c r="N30" s="4">
        <f>IF(Reponses!P32="","",VLOOKUP(Reponses!P32,Likert_Map,1,FALSE))</f>
        <v>0</v>
      </c>
      <c r="O30" s="4">
        <f>IF(Reponses!Q32="","",VLOOKUP(Reponses!Q32,Likert_Map,1,FALSE))</f>
        <v>0</v>
      </c>
      <c r="P30" s="4">
        <f>IF(Reponses!R32="","",VLOOKUP(Reponses!R32,Likert_Map,1,FALSE))</f>
        <v>0</v>
      </c>
      <c r="Q30" s="4">
        <f>IF(Reponses!S32="","",VLOOKUP(Reponses!S32,Likert_Map,1,FALSE))</f>
        <v>0</v>
      </c>
      <c r="R30" s="4">
        <f>IF(Reponses!T32="","",VLOOKUP(Reponses!T32,Likert_Map,1,FALSE))</f>
        <v>0</v>
      </c>
    </row>
    <row r="31" spans="1:18">
      <c r="A31" s="5">
        <f>Reponses!A33</f>
        <v>0</v>
      </c>
      <c r="B31" s="4">
        <f>Reponses!B33</f>
        <v>0</v>
      </c>
      <c r="C31" s="4">
        <f>IF(Reponses!E33="","",VLOOKUP(Reponses!E33,Likert_Map,1,FALSE))</f>
        <v>0</v>
      </c>
      <c r="D31" s="4">
        <f>IF(Reponses!F33="","",VLOOKUP(Reponses!F33,Likert_Map,1,FALSE))</f>
        <v>0</v>
      </c>
      <c r="E31" s="4">
        <f>IF(Reponses!G33="","",VLOOKUP(Reponses!G33,Likert_Map,1,FALSE))</f>
        <v>0</v>
      </c>
      <c r="F31" s="4">
        <f>IF(Reponses!H33="","",VLOOKUP(Reponses!H33,Likert_Map,1,FALSE))</f>
        <v>0</v>
      </c>
      <c r="G31" s="4">
        <f>IF(Reponses!I33="","",VLOOKUP(Reponses!I33,Likert_Map,1,FALSE))</f>
        <v>0</v>
      </c>
      <c r="H31" s="4">
        <f>IF(Reponses!J33="","",VLOOKUP(Reponses!J33,Likert_Map,1,FALSE))</f>
        <v>0</v>
      </c>
      <c r="I31" s="4">
        <f>IF(Reponses!K33="","",VLOOKUP(Reponses!K33,Likert_Map,1,FALSE))</f>
        <v>0</v>
      </c>
      <c r="J31" s="4">
        <f>IF(Reponses!L33="","",VLOOKUP(Reponses!L33,Likert_Map,1,FALSE))</f>
        <v>0</v>
      </c>
      <c r="K31" s="4">
        <f>IF(Reponses!M33="","",VLOOKUP(Reponses!M33,Likert_Map,1,FALSE))</f>
        <v>0</v>
      </c>
      <c r="L31" s="4">
        <f>IF(Reponses!N33="","",VLOOKUP(Reponses!N33,Likert_Map,1,FALSE))</f>
        <v>0</v>
      </c>
      <c r="M31" s="4">
        <f>IF(Reponses!O33="","",VLOOKUP(Reponses!O33,Likert_Map,1,FALSE))</f>
        <v>0</v>
      </c>
      <c r="N31" s="4">
        <f>IF(Reponses!P33="","",VLOOKUP(Reponses!P33,Likert_Map,1,FALSE))</f>
        <v>0</v>
      </c>
      <c r="O31" s="4">
        <f>IF(Reponses!Q33="","",VLOOKUP(Reponses!Q33,Likert_Map,1,FALSE))</f>
        <v>0</v>
      </c>
      <c r="P31" s="4">
        <f>IF(Reponses!R33="","",VLOOKUP(Reponses!R33,Likert_Map,1,FALSE))</f>
        <v>0</v>
      </c>
      <c r="Q31" s="4">
        <f>IF(Reponses!S33="","",VLOOKUP(Reponses!S33,Likert_Map,1,FALSE))</f>
        <v>0</v>
      </c>
      <c r="R31" s="4">
        <f>IF(Reponses!T33="","",VLOOKUP(Reponses!T33,Likert_Map,1,FALSE))</f>
        <v>0</v>
      </c>
    </row>
    <row r="32" spans="1:18">
      <c r="A32" s="5">
        <f>Reponses!A34</f>
        <v>0</v>
      </c>
      <c r="B32" s="4">
        <f>Reponses!B34</f>
        <v>0</v>
      </c>
      <c r="C32" s="4">
        <f>IF(Reponses!E34="","",VLOOKUP(Reponses!E34,Likert_Map,1,FALSE))</f>
        <v>0</v>
      </c>
      <c r="D32" s="4">
        <f>IF(Reponses!F34="","",VLOOKUP(Reponses!F34,Likert_Map,1,FALSE))</f>
        <v>0</v>
      </c>
      <c r="E32" s="4">
        <f>IF(Reponses!G34="","",VLOOKUP(Reponses!G34,Likert_Map,1,FALSE))</f>
        <v>0</v>
      </c>
      <c r="F32" s="4">
        <f>IF(Reponses!H34="","",VLOOKUP(Reponses!H34,Likert_Map,1,FALSE))</f>
        <v>0</v>
      </c>
      <c r="G32" s="4">
        <f>IF(Reponses!I34="","",VLOOKUP(Reponses!I34,Likert_Map,1,FALSE))</f>
        <v>0</v>
      </c>
      <c r="H32" s="4">
        <f>IF(Reponses!J34="","",VLOOKUP(Reponses!J34,Likert_Map,1,FALSE))</f>
        <v>0</v>
      </c>
      <c r="I32" s="4">
        <f>IF(Reponses!K34="","",VLOOKUP(Reponses!K34,Likert_Map,1,FALSE))</f>
        <v>0</v>
      </c>
      <c r="J32" s="4">
        <f>IF(Reponses!L34="","",VLOOKUP(Reponses!L34,Likert_Map,1,FALSE))</f>
        <v>0</v>
      </c>
      <c r="K32" s="4">
        <f>IF(Reponses!M34="","",VLOOKUP(Reponses!M34,Likert_Map,1,FALSE))</f>
        <v>0</v>
      </c>
      <c r="L32" s="4">
        <f>IF(Reponses!N34="","",VLOOKUP(Reponses!N34,Likert_Map,1,FALSE))</f>
        <v>0</v>
      </c>
      <c r="M32" s="4">
        <f>IF(Reponses!O34="","",VLOOKUP(Reponses!O34,Likert_Map,1,FALSE))</f>
        <v>0</v>
      </c>
      <c r="N32" s="4">
        <f>IF(Reponses!P34="","",VLOOKUP(Reponses!P34,Likert_Map,1,FALSE))</f>
        <v>0</v>
      </c>
      <c r="O32" s="4">
        <f>IF(Reponses!Q34="","",VLOOKUP(Reponses!Q34,Likert_Map,1,FALSE))</f>
        <v>0</v>
      </c>
      <c r="P32" s="4">
        <f>IF(Reponses!R34="","",VLOOKUP(Reponses!R34,Likert_Map,1,FALSE))</f>
        <v>0</v>
      </c>
      <c r="Q32" s="4">
        <f>IF(Reponses!S34="","",VLOOKUP(Reponses!S34,Likert_Map,1,FALSE))</f>
        <v>0</v>
      </c>
      <c r="R32" s="4">
        <f>IF(Reponses!T34="","",VLOOKUP(Reponses!T34,Likert_Map,1,FALSE))</f>
        <v>0</v>
      </c>
    </row>
    <row r="33" spans="1:18">
      <c r="A33" s="5">
        <f>Reponses!A35</f>
        <v>0</v>
      </c>
      <c r="B33" s="4">
        <f>Reponses!B35</f>
        <v>0</v>
      </c>
      <c r="C33" s="4">
        <f>IF(Reponses!E35="","",VLOOKUP(Reponses!E35,Likert_Map,1,FALSE))</f>
        <v>0</v>
      </c>
      <c r="D33" s="4">
        <f>IF(Reponses!F35="","",VLOOKUP(Reponses!F35,Likert_Map,1,FALSE))</f>
        <v>0</v>
      </c>
      <c r="E33" s="4">
        <f>IF(Reponses!G35="","",VLOOKUP(Reponses!G35,Likert_Map,1,FALSE))</f>
        <v>0</v>
      </c>
      <c r="F33" s="4">
        <f>IF(Reponses!H35="","",VLOOKUP(Reponses!H35,Likert_Map,1,FALSE))</f>
        <v>0</v>
      </c>
      <c r="G33" s="4">
        <f>IF(Reponses!I35="","",VLOOKUP(Reponses!I35,Likert_Map,1,FALSE))</f>
        <v>0</v>
      </c>
      <c r="H33" s="4">
        <f>IF(Reponses!J35="","",VLOOKUP(Reponses!J35,Likert_Map,1,FALSE))</f>
        <v>0</v>
      </c>
      <c r="I33" s="4">
        <f>IF(Reponses!K35="","",VLOOKUP(Reponses!K35,Likert_Map,1,FALSE))</f>
        <v>0</v>
      </c>
      <c r="J33" s="4">
        <f>IF(Reponses!L35="","",VLOOKUP(Reponses!L35,Likert_Map,1,FALSE))</f>
        <v>0</v>
      </c>
      <c r="K33" s="4">
        <f>IF(Reponses!M35="","",VLOOKUP(Reponses!M35,Likert_Map,1,FALSE))</f>
        <v>0</v>
      </c>
      <c r="L33" s="4">
        <f>IF(Reponses!N35="","",VLOOKUP(Reponses!N35,Likert_Map,1,FALSE))</f>
        <v>0</v>
      </c>
      <c r="M33" s="4">
        <f>IF(Reponses!O35="","",VLOOKUP(Reponses!O35,Likert_Map,1,FALSE))</f>
        <v>0</v>
      </c>
      <c r="N33" s="4">
        <f>IF(Reponses!P35="","",VLOOKUP(Reponses!P35,Likert_Map,1,FALSE))</f>
        <v>0</v>
      </c>
      <c r="O33" s="4">
        <f>IF(Reponses!Q35="","",VLOOKUP(Reponses!Q35,Likert_Map,1,FALSE))</f>
        <v>0</v>
      </c>
      <c r="P33" s="4">
        <f>IF(Reponses!R35="","",VLOOKUP(Reponses!R35,Likert_Map,1,FALSE))</f>
        <v>0</v>
      </c>
      <c r="Q33" s="4">
        <f>IF(Reponses!S35="","",VLOOKUP(Reponses!S35,Likert_Map,1,FALSE))</f>
        <v>0</v>
      </c>
      <c r="R33" s="4">
        <f>IF(Reponses!T35="","",VLOOKUP(Reponses!T35,Likert_Map,1,FALSE))</f>
        <v>0</v>
      </c>
    </row>
    <row r="34" spans="1:18">
      <c r="A34" s="5">
        <f>Reponses!A36</f>
        <v>0</v>
      </c>
      <c r="B34" s="4">
        <f>Reponses!B36</f>
        <v>0</v>
      </c>
      <c r="C34" s="4">
        <f>IF(Reponses!E36="","",VLOOKUP(Reponses!E36,Likert_Map,1,FALSE))</f>
        <v>0</v>
      </c>
      <c r="D34" s="4">
        <f>IF(Reponses!F36="","",VLOOKUP(Reponses!F36,Likert_Map,1,FALSE))</f>
        <v>0</v>
      </c>
      <c r="E34" s="4">
        <f>IF(Reponses!G36="","",VLOOKUP(Reponses!G36,Likert_Map,1,FALSE))</f>
        <v>0</v>
      </c>
      <c r="F34" s="4">
        <f>IF(Reponses!H36="","",VLOOKUP(Reponses!H36,Likert_Map,1,FALSE))</f>
        <v>0</v>
      </c>
      <c r="G34" s="4">
        <f>IF(Reponses!I36="","",VLOOKUP(Reponses!I36,Likert_Map,1,FALSE))</f>
        <v>0</v>
      </c>
      <c r="H34" s="4">
        <f>IF(Reponses!J36="","",VLOOKUP(Reponses!J36,Likert_Map,1,FALSE))</f>
        <v>0</v>
      </c>
      <c r="I34" s="4">
        <f>IF(Reponses!K36="","",VLOOKUP(Reponses!K36,Likert_Map,1,FALSE))</f>
        <v>0</v>
      </c>
      <c r="J34" s="4">
        <f>IF(Reponses!L36="","",VLOOKUP(Reponses!L36,Likert_Map,1,FALSE))</f>
        <v>0</v>
      </c>
      <c r="K34" s="4">
        <f>IF(Reponses!M36="","",VLOOKUP(Reponses!M36,Likert_Map,1,FALSE))</f>
        <v>0</v>
      </c>
      <c r="L34" s="4">
        <f>IF(Reponses!N36="","",VLOOKUP(Reponses!N36,Likert_Map,1,FALSE))</f>
        <v>0</v>
      </c>
      <c r="M34" s="4">
        <f>IF(Reponses!O36="","",VLOOKUP(Reponses!O36,Likert_Map,1,FALSE))</f>
        <v>0</v>
      </c>
      <c r="N34" s="4">
        <f>IF(Reponses!P36="","",VLOOKUP(Reponses!P36,Likert_Map,1,FALSE))</f>
        <v>0</v>
      </c>
      <c r="O34" s="4">
        <f>IF(Reponses!Q36="","",VLOOKUP(Reponses!Q36,Likert_Map,1,FALSE))</f>
        <v>0</v>
      </c>
      <c r="P34" s="4">
        <f>IF(Reponses!R36="","",VLOOKUP(Reponses!R36,Likert_Map,1,FALSE))</f>
        <v>0</v>
      </c>
      <c r="Q34" s="4">
        <f>IF(Reponses!S36="","",VLOOKUP(Reponses!S36,Likert_Map,1,FALSE))</f>
        <v>0</v>
      </c>
      <c r="R34" s="4">
        <f>IF(Reponses!T36="","",VLOOKUP(Reponses!T36,Likert_Map,1,FALSE))</f>
        <v>0</v>
      </c>
    </row>
    <row r="35" spans="1:18">
      <c r="A35" s="5">
        <f>Reponses!A37</f>
        <v>0</v>
      </c>
      <c r="B35" s="4">
        <f>Reponses!B37</f>
        <v>0</v>
      </c>
      <c r="C35" s="4">
        <f>IF(Reponses!E37="","",VLOOKUP(Reponses!E37,Likert_Map,1,FALSE))</f>
        <v>0</v>
      </c>
      <c r="D35" s="4">
        <f>IF(Reponses!F37="","",VLOOKUP(Reponses!F37,Likert_Map,1,FALSE))</f>
        <v>0</v>
      </c>
      <c r="E35" s="4">
        <f>IF(Reponses!G37="","",VLOOKUP(Reponses!G37,Likert_Map,1,FALSE))</f>
        <v>0</v>
      </c>
      <c r="F35" s="4">
        <f>IF(Reponses!H37="","",VLOOKUP(Reponses!H37,Likert_Map,1,FALSE))</f>
        <v>0</v>
      </c>
      <c r="G35" s="4">
        <f>IF(Reponses!I37="","",VLOOKUP(Reponses!I37,Likert_Map,1,FALSE))</f>
        <v>0</v>
      </c>
      <c r="H35" s="4">
        <f>IF(Reponses!J37="","",VLOOKUP(Reponses!J37,Likert_Map,1,FALSE))</f>
        <v>0</v>
      </c>
      <c r="I35" s="4">
        <f>IF(Reponses!K37="","",VLOOKUP(Reponses!K37,Likert_Map,1,FALSE))</f>
        <v>0</v>
      </c>
      <c r="J35" s="4">
        <f>IF(Reponses!L37="","",VLOOKUP(Reponses!L37,Likert_Map,1,FALSE))</f>
        <v>0</v>
      </c>
      <c r="K35" s="4">
        <f>IF(Reponses!M37="","",VLOOKUP(Reponses!M37,Likert_Map,1,FALSE))</f>
        <v>0</v>
      </c>
      <c r="L35" s="4">
        <f>IF(Reponses!N37="","",VLOOKUP(Reponses!N37,Likert_Map,1,FALSE))</f>
        <v>0</v>
      </c>
      <c r="M35" s="4">
        <f>IF(Reponses!O37="","",VLOOKUP(Reponses!O37,Likert_Map,1,FALSE))</f>
        <v>0</v>
      </c>
      <c r="N35" s="4">
        <f>IF(Reponses!P37="","",VLOOKUP(Reponses!P37,Likert_Map,1,FALSE))</f>
        <v>0</v>
      </c>
      <c r="O35" s="4">
        <f>IF(Reponses!Q37="","",VLOOKUP(Reponses!Q37,Likert_Map,1,FALSE))</f>
        <v>0</v>
      </c>
      <c r="P35" s="4">
        <f>IF(Reponses!R37="","",VLOOKUP(Reponses!R37,Likert_Map,1,FALSE))</f>
        <v>0</v>
      </c>
      <c r="Q35" s="4">
        <f>IF(Reponses!S37="","",VLOOKUP(Reponses!S37,Likert_Map,1,FALSE))</f>
        <v>0</v>
      </c>
      <c r="R35" s="4">
        <f>IF(Reponses!T37="","",VLOOKUP(Reponses!T37,Likert_Map,1,FALSE))</f>
        <v>0</v>
      </c>
    </row>
    <row r="36" spans="1:18">
      <c r="A36" s="5">
        <f>Reponses!A38</f>
        <v>0</v>
      </c>
      <c r="B36" s="4">
        <f>Reponses!B38</f>
        <v>0</v>
      </c>
      <c r="C36" s="4">
        <f>IF(Reponses!E38="","",VLOOKUP(Reponses!E38,Likert_Map,1,FALSE))</f>
        <v>0</v>
      </c>
      <c r="D36" s="4">
        <f>IF(Reponses!F38="","",VLOOKUP(Reponses!F38,Likert_Map,1,FALSE))</f>
        <v>0</v>
      </c>
      <c r="E36" s="4">
        <f>IF(Reponses!G38="","",VLOOKUP(Reponses!G38,Likert_Map,1,FALSE))</f>
        <v>0</v>
      </c>
      <c r="F36" s="4">
        <f>IF(Reponses!H38="","",VLOOKUP(Reponses!H38,Likert_Map,1,FALSE))</f>
        <v>0</v>
      </c>
      <c r="G36" s="4">
        <f>IF(Reponses!I38="","",VLOOKUP(Reponses!I38,Likert_Map,1,FALSE))</f>
        <v>0</v>
      </c>
      <c r="H36" s="4">
        <f>IF(Reponses!J38="","",VLOOKUP(Reponses!J38,Likert_Map,1,FALSE))</f>
        <v>0</v>
      </c>
      <c r="I36" s="4">
        <f>IF(Reponses!K38="","",VLOOKUP(Reponses!K38,Likert_Map,1,FALSE))</f>
        <v>0</v>
      </c>
      <c r="J36" s="4">
        <f>IF(Reponses!L38="","",VLOOKUP(Reponses!L38,Likert_Map,1,FALSE))</f>
        <v>0</v>
      </c>
      <c r="K36" s="4">
        <f>IF(Reponses!M38="","",VLOOKUP(Reponses!M38,Likert_Map,1,FALSE))</f>
        <v>0</v>
      </c>
      <c r="L36" s="4">
        <f>IF(Reponses!N38="","",VLOOKUP(Reponses!N38,Likert_Map,1,FALSE))</f>
        <v>0</v>
      </c>
      <c r="M36" s="4">
        <f>IF(Reponses!O38="","",VLOOKUP(Reponses!O38,Likert_Map,1,FALSE))</f>
        <v>0</v>
      </c>
      <c r="N36" s="4">
        <f>IF(Reponses!P38="","",VLOOKUP(Reponses!P38,Likert_Map,1,FALSE))</f>
        <v>0</v>
      </c>
      <c r="O36" s="4">
        <f>IF(Reponses!Q38="","",VLOOKUP(Reponses!Q38,Likert_Map,1,FALSE))</f>
        <v>0</v>
      </c>
      <c r="P36" s="4">
        <f>IF(Reponses!R38="","",VLOOKUP(Reponses!R38,Likert_Map,1,FALSE))</f>
        <v>0</v>
      </c>
      <c r="Q36" s="4">
        <f>IF(Reponses!S38="","",VLOOKUP(Reponses!S38,Likert_Map,1,FALSE))</f>
        <v>0</v>
      </c>
      <c r="R36" s="4">
        <f>IF(Reponses!T38="","",VLOOKUP(Reponses!T38,Likert_Map,1,FALSE))</f>
        <v>0</v>
      </c>
    </row>
    <row r="37" spans="1:18">
      <c r="A37" s="5">
        <f>Reponses!A39</f>
        <v>0</v>
      </c>
      <c r="B37" s="4">
        <f>Reponses!B39</f>
        <v>0</v>
      </c>
      <c r="C37" s="4">
        <f>IF(Reponses!E39="","",VLOOKUP(Reponses!E39,Likert_Map,1,FALSE))</f>
        <v>0</v>
      </c>
      <c r="D37" s="4">
        <f>IF(Reponses!F39="","",VLOOKUP(Reponses!F39,Likert_Map,1,FALSE))</f>
        <v>0</v>
      </c>
      <c r="E37" s="4">
        <f>IF(Reponses!G39="","",VLOOKUP(Reponses!G39,Likert_Map,1,FALSE))</f>
        <v>0</v>
      </c>
      <c r="F37" s="4">
        <f>IF(Reponses!H39="","",VLOOKUP(Reponses!H39,Likert_Map,1,FALSE))</f>
        <v>0</v>
      </c>
      <c r="G37" s="4">
        <f>IF(Reponses!I39="","",VLOOKUP(Reponses!I39,Likert_Map,1,FALSE))</f>
        <v>0</v>
      </c>
      <c r="H37" s="4">
        <f>IF(Reponses!J39="","",VLOOKUP(Reponses!J39,Likert_Map,1,FALSE))</f>
        <v>0</v>
      </c>
      <c r="I37" s="4">
        <f>IF(Reponses!K39="","",VLOOKUP(Reponses!K39,Likert_Map,1,FALSE))</f>
        <v>0</v>
      </c>
      <c r="J37" s="4">
        <f>IF(Reponses!L39="","",VLOOKUP(Reponses!L39,Likert_Map,1,FALSE))</f>
        <v>0</v>
      </c>
      <c r="K37" s="4">
        <f>IF(Reponses!M39="","",VLOOKUP(Reponses!M39,Likert_Map,1,FALSE))</f>
        <v>0</v>
      </c>
      <c r="L37" s="4">
        <f>IF(Reponses!N39="","",VLOOKUP(Reponses!N39,Likert_Map,1,FALSE))</f>
        <v>0</v>
      </c>
      <c r="M37" s="4">
        <f>IF(Reponses!O39="","",VLOOKUP(Reponses!O39,Likert_Map,1,FALSE))</f>
        <v>0</v>
      </c>
      <c r="N37" s="4">
        <f>IF(Reponses!P39="","",VLOOKUP(Reponses!P39,Likert_Map,1,FALSE))</f>
        <v>0</v>
      </c>
      <c r="O37" s="4">
        <f>IF(Reponses!Q39="","",VLOOKUP(Reponses!Q39,Likert_Map,1,FALSE))</f>
        <v>0</v>
      </c>
      <c r="P37" s="4">
        <f>IF(Reponses!R39="","",VLOOKUP(Reponses!R39,Likert_Map,1,FALSE))</f>
        <v>0</v>
      </c>
      <c r="Q37" s="4">
        <f>IF(Reponses!S39="","",VLOOKUP(Reponses!S39,Likert_Map,1,FALSE))</f>
        <v>0</v>
      </c>
      <c r="R37" s="4">
        <f>IF(Reponses!T39="","",VLOOKUP(Reponses!T39,Likert_Map,1,FALSE))</f>
        <v>0</v>
      </c>
    </row>
    <row r="38" spans="1:18">
      <c r="A38" s="5">
        <f>Reponses!A40</f>
        <v>0</v>
      </c>
      <c r="B38" s="4">
        <f>Reponses!B40</f>
        <v>0</v>
      </c>
      <c r="C38" s="4">
        <f>IF(Reponses!E40="","",VLOOKUP(Reponses!E40,Likert_Map,1,FALSE))</f>
        <v>0</v>
      </c>
      <c r="D38" s="4">
        <f>IF(Reponses!F40="","",VLOOKUP(Reponses!F40,Likert_Map,1,FALSE))</f>
        <v>0</v>
      </c>
      <c r="E38" s="4">
        <f>IF(Reponses!G40="","",VLOOKUP(Reponses!G40,Likert_Map,1,FALSE))</f>
        <v>0</v>
      </c>
      <c r="F38" s="4">
        <f>IF(Reponses!H40="","",VLOOKUP(Reponses!H40,Likert_Map,1,FALSE))</f>
        <v>0</v>
      </c>
      <c r="G38" s="4">
        <f>IF(Reponses!I40="","",VLOOKUP(Reponses!I40,Likert_Map,1,FALSE))</f>
        <v>0</v>
      </c>
      <c r="H38" s="4">
        <f>IF(Reponses!J40="","",VLOOKUP(Reponses!J40,Likert_Map,1,FALSE))</f>
        <v>0</v>
      </c>
      <c r="I38" s="4">
        <f>IF(Reponses!K40="","",VLOOKUP(Reponses!K40,Likert_Map,1,FALSE))</f>
        <v>0</v>
      </c>
      <c r="J38" s="4">
        <f>IF(Reponses!L40="","",VLOOKUP(Reponses!L40,Likert_Map,1,FALSE))</f>
        <v>0</v>
      </c>
      <c r="K38" s="4">
        <f>IF(Reponses!M40="","",VLOOKUP(Reponses!M40,Likert_Map,1,FALSE))</f>
        <v>0</v>
      </c>
      <c r="L38" s="4">
        <f>IF(Reponses!N40="","",VLOOKUP(Reponses!N40,Likert_Map,1,FALSE))</f>
        <v>0</v>
      </c>
      <c r="M38" s="4">
        <f>IF(Reponses!O40="","",VLOOKUP(Reponses!O40,Likert_Map,1,FALSE))</f>
        <v>0</v>
      </c>
      <c r="N38" s="4">
        <f>IF(Reponses!P40="","",VLOOKUP(Reponses!P40,Likert_Map,1,FALSE))</f>
        <v>0</v>
      </c>
      <c r="O38" s="4">
        <f>IF(Reponses!Q40="","",VLOOKUP(Reponses!Q40,Likert_Map,1,FALSE))</f>
        <v>0</v>
      </c>
      <c r="P38" s="4">
        <f>IF(Reponses!R40="","",VLOOKUP(Reponses!R40,Likert_Map,1,FALSE))</f>
        <v>0</v>
      </c>
      <c r="Q38" s="4">
        <f>IF(Reponses!S40="","",VLOOKUP(Reponses!S40,Likert_Map,1,FALSE))</f>
        <v>0</v>
      </c>
      <c r="R38" s="4">
        <f>IF(Reponses!T40="","",VLOOKUP(Reponses!T40,Likert_Map,1,FALSE))</f>
        <v>0</v>
      </c>
    </row>
    <row r="39" spans="1:18">
      <c r="A39" s="5">
        <f>Reponses!A41</f>
        <v>0</v>
      </c>
      <c r="B39" s="4">
        <f>Reponses!B41</f>
        <v>0</v>
      </c>
      <c r="C39" s="4">
        <f>IF(Reponses!E41="","",VLOOKUP(Reponses!E41,Likert_Map,1,FALSE))</f>
        <v>0</v>
      </c>
      <c r="D39" s="4">
        <f>IF(Reponses!F41="","",VLOOKUP(Reponses!F41,Likert_Map,1,FALSE))</f>
        <v>0</v>
      </c>
      <c r="E39" s="4">
        <f>IF(Reponses!G41="","",VLOOKUP(Reponses!G41,Likert_Map,1,FALSE))</f>
        <v>0</v>
      </c>
      <c r="F39" s="4">
        <f>IF(Reponses!H41="","",VLOOKUP(Reponses!H41,Likert_Map,1,FALSE))</f>
        <v>0</v>
      </c>
      <c r="G39" s="4">
        <f>IF(Reponses!I41="","",VLOOKUP(Reponses!I41,Likert_Map,1,FALSE))</f>
        <v>0</v>
      </c>
      <c r="H39" s="4">
        <f>IF(Reponses!J41="","",VLOOKUP(Reponses!J41,Likert_Map,1,FALSE))</f>
        <v>0</v>
      </c>
      <c r="I39" s="4">
        <f>IF(Reponses!K41="","",VLOOKUP(Reponses!K41,Likert_Map,1,FALSE))</f>
        <v>0</v>
      </c>
      <c r="J39" s="4">
        <f>IF(Reponses!L41="","",VLOOKUP(Reponses!L41,Likert_Map,1,FALSE))</f>
        <v>0</v>
      </c>
      <c r="K39" s="4">
        <f>IF(Reponses!M41="","",VLOOKUP(Reponses!M41,Likert_Map,1,FALSE))</f>
        <v>0</v>
      </c>
      <c r="L39" s="4">
        <f>IF(Reponses!N41="","",VLOOKUP(Reponses!N41,Likert_Map,1,FALSE))</f>
        <v>0</v>
      </c>
      <c r="M39" s="4">
        <f>IF(Reponses!O41="","",VLOOKUP(Reponses!O41,Likert_Map,1,FALSE))</f>
        <v>0</v>
      </c>
      <c r="N39" s="4">
        <f>IF(Reponses!P41="","",VLOOKUP(Reponses!P41,Likert_Map,1,FALSE))</f>
        <v>0</v>
      </c>
      <c r="O39" s="4">
        <f>IF(Reponses!Q41="","",VLOOKUP(Reponses!Q41,Likert_Map,1,FALSE))</f>
        <v>0</v>
      </c>
      <c r="P39" s="4">
        <f>IF(Reponses!R41="","",VLOOKUP(Reponses!R41,Likert_Map,1,FALSE))</f>
        <v>0</v>
      </c>
      <c r="Q39" s="4">
        <f>IF(Reponses!S41="","",VLOOKUP(Reponses!S41,Likert_Map,1,FALSE))</f>
        <v>0</v>
      </c>
      <c r="R39" s="4">
        <f>IF(Reponses!T41="","",VLOOKUP(Reponses!T41,Likert_Map,1,FALSE))</f>
        <v>0</v>
      </c>
    </row>
    <row r="40" spans="1:18">
      <c r="A40" s="5">
        <f>Reponses!A42</f>
        <v>0</v>
      </c>
      <c r="B40" s="4">
        <f>Reponses!B42</f>
        <v>0</v>
      </c>
      <c r="C40" s="4">
        <f>IF(Reponses!E42="","",VLOOKUP(Reponses!E42,Likert_Map,1,FALSE))</f>
        <v>0</v>
      </c>
      <c r="D40" s="4">
        <f>IF(Reponses!F42="","",VLOOKUP(Reponses!F42,Likert_Map,1,FALSE))</f>
        <v>0</v>
      </c>
      <c r="E40" s="4">
        <f>IF(Reponses!G42="","",VLOOKUP(Reponses!G42,Likert_Map,1,FALSE))</f>
        <v>0</v>
      </c>
      <c r="F40" s="4">
        <f>IF(Reponses!H42="","",VLOOKUP(Reponses!H42,Likert_Map,1,FALSE))</f>
        <v>0</v>
      </c>
      <c r="G40" s="4">
        <f>IF(Reponses!I42="","",VLOOKUP(Reponses!I42,Likert_Map,1,FALSE))</f>
        <v>0</v>
      </c>
      <c r="H40" s="4">
        <f>IF(Reponses!J42="","",VLOOKUP(Reponses!J42,Likert_Map,1,FALSE))</f>
        <v>0</v>
      </c>
      <c r="I40" s="4">
        <f>IF(Reponses!K42="","",VLOOKUP(Reponses!K42,Likert_Map,1,FALSE))</f>
        <v>0</v>
      </c>
      <c r="J40" s="4">
        <f>IF(Reponses!L42="","",VLOOKUP(Reponses!L42,Likert_Map,1,FALSE))</f>
        <v>0</v>
      </c>
      <c r="K40" s="4">
        <f>IF(Reponses!M42="","",VLOOKUP(Reponses!M42,Likert_Map,1,FALSE))</f>
        <v>0</v>
      </c>
      <c r="L40" s="4">
        <f>IF(Reponses!N42="","",VLOOKUP(Reponses!N42,Likert_Map,1,FALSE))</f>
        <v>0</v>
      </c>
      <c r="M40" s="4">
        <f>IF(Reponses!O42="","",VLOOKUP(Reponses!O42,Likert_Map,1,FALSE))</f>
        <v>0</v>
      </c>
      <c r="N40" s="4">
        <f>IF(Reponses!P42="","",VLOOKUP(Reponses!P42,Likert_Map,1,FALSE))</f>
        <v>0</v>
      </c>
      <c r="O40" s="4">
        <f>IF(Reponses!Q42="","",VLOOKUP(Reponses!Q42,Likert_Map,1,FALSE))</f>
        <v>0</v>
      </c>
      <c r="P40" s="4">
        <f>IF(Reponses!R42="","",VLOOKUP(Reponses!R42,Likert_Map,1,FALSE))</f>
        <v>0</v>
      </c>
      <c r="Q40" s="4">
        <f>IF(Reponses!S42="","",VLOOKUP(Reponses!S42,Likert_Map,1,FALSE))</f>
        <v>0</v>
      </c>
      <c r="R40" s="4">
        <f>IF(Reponses!T42="","",VLOOKUP(Reponses!T42,Likert_Map,1,FALSE))</f>
        <v>0</v>
      </c>
    </row>
    <row r="41" spans="1:18">
      <c r="A41" s="5">
        <f>Reponses!A43</f>
        <v>0</v>
      </c>
      <c r="B41" s="4">
        <f>Reponses!B43</f>
        <v>0</v>
      </c>
      <c r="C41" s="4">
        <f>IF(Reponses!E43="","",VLOOKUP(Reponses!E43,Likert_Map,1,FALSE))</f>
        <v>0</v>
      </c>
      <c r="D41" s="4">
        <f>IF(Reponses!F43="","",VLOOKUP(Reponses!F43,Likert_Map,1,FALSE))</f>
        <v>0</v>
      </c>
      <c r="E41" s="4">
        <f>IF(Reponses!G43="","",VLOOKUP(Reponses!G43,Likert_Map,1,FALSE))</f>
        <v>0</v>
      </c>
      <c r="F41" s="4">
        <f>IF(Reponses!H43="","",VLOOKUP(Reponses!H43,Likert_Map,1,FALSE))</f>
        <v>0</v>
      </c>
      <c r="G41" s="4">
        <f>IF(Reponses!I43="","",VLOOKUP(Reponses!I43,Likert_Map,1,FALSE))</f>
        <v>0</v>
      </c>
      <c r="H41" s="4">
        <f>IF(Reponses!J43="","",VLOOKUP(Reponses!J43,Likert_Map,1,FALSE))</f>
        <v>0</v>
      </c>
      <c r="I41" s="4">
        <f>IF(Reponses!K43="","",VLOOKUP(Reponses!K43,Likert_Map,1,FALSE))</f>
        <v>0</v>
      </c>
      <c r="J41" s="4">
        <f>IF(Reponses!L43="","",VLOOKUP(Reponses!L43,Likert_Map,1,FALSE))</f>
        <v>0</v>
      </c>
      <c r="K41" s="4">
        <f>IF(Reponses!M43="","",VLOOKUP(Reponses!M43,Likert_Map,1,FALSE))</f>
        <v>0</v>
      </c>
      <c r="L41" s="4">
        <f>IF(Reponses!N43="","",VLOOKUP(Reponses!N43,Likert_Map,1,FALSE))</f>
        <v>0</v>
      </c>
      <c r="M41" s="4">
        <f>IF(Reponses!O43="","",VLOOKUP(Reponses!O43,Likert_Map,1,FALSE))</f>
        <v>0</v>
      </c>
      <c r="N41" s="4">
        <f>IF(Reponses!P43="","",VLOOKUP(Reponses!P43,Likert_Map,1,FALSE))</f>
        <v>0</v>
      </c>
      <c r="O41" s="4">
        <f>IF(Reponses!Q43="","",VLOOKUP(Reponses!Q43,Likert_Map,1,FALSE))</f>
        <v>0</v>
      </c>
      <c r="P41" s="4">
        <f>IF(Reponses!R43="","",VLOOKUP(Reponses!R43,Likert_Map,1,FALSE))</f>
        <v>0</v>
      </c>
      <c r="Q41" s="4">
        <f>IF(Reponses!S43="","",VLOOKUP(Reponses!S43,Likert_Map,1,FALSE))</f>
        <v>0</v>
      </c>
      <c r="R41" s="4">
        <f>IF(Reponses!T43="","",VLOOKUP(Reponses!T43,Likert_Map,1,FALSE))</f>
        <v>0</v>
      </c>
    </row>
    <row r="42" spans="1:18">
      <c r="A42" s="5">
        <f>Reponses!A44</f>
        <v>0</v>
      </c>
      <c r="B42" s="4">
        <f>Reponses!B44</f>
        <v>0</v>
      </c>
      <c r="C42" s="4">
        <f>IF(Reponses!E44="","",VLOOKUP(Reponses!E44,Likert_Map,1,FALSE))</f>
        <v>0</v>
      </c>
      <c r="D42" s="4">
        <f>IF(Reponses!F44="","",VLOOKUP(Reponses!F44,Likert_Map,1,FALSE))</f>
        <v>0</v>
      </c>
      <c r="E42" s="4">
        <f>IF(Reponses!G44="","",VLOOKUP(Reponses!G44,Likert_Map,1,FALSE))</f>
        <v>0</v>
      </c>
      <c r="F42" s="4">
        <f>IF(Reponses!H44="","",VLOOKUP(Reponses!H44,Likert_Map,1,FALSE))</f>
        <v>0</v>
      </c>
      <c r="G42" s="4">
        <f>IF(Reponses!I44="","",VLOOKUP(Reponses!I44,Likert_Map,1,FALSE))</f>
        <v>0</v>
      </c>
      <c r="H42" s="4">
        <f>IF(Reponses!J44="","",VLOOKUP(Reponses!J44,Likert_Map,1,FALSE))</f>
        <v>0</v>
      </c>
      <c r="I42" s="4">
        <f>IF(Reponses!K44="","",VLOOKUP(Reponses!K44,Likert_Map,1,FALSE))</f>
        <v>0</v>
      </c>
      <c r="J42" s="4">
        <f>IF(Reponses!L44="","",VLOOKUP(Reponses!L44,Likert_Map,1,FALSE))</f>
        <v>0</v>
      </c>
      <c r="K42" s="4">
        <f>IF(Reponses!M44="","",VLOOKUP(Reponses!M44,Likert_Map,1,FALSE))</f>
        <v>0</v>
      </c>
      <c r="L42" s="4">
        <f>IF(Reponses!N44="","",VLOOKUP(Reponses!N44,Likert_Map,1,FALSE))</f>
        <v>0</v>
      </c>
      <c r="M42" s="4">
        <f>IF(Reponses!O44="","",VLOOKUP(Reponses!O44,Likert_Map,1,FALSE))</f>
        <v>0</v>
      </c>
      <c r="N42" s="4">
        <f>IF(Reponses!P44="","",VLOOKUP(Reponses!P44,Likert_Map,1,FALSE))</f>
        <v>0</v>
      </c>
      <c r="O42" s="4">
        <f>IF(Reponses!Q44="","",VLOOKUP(Reponses!Q44,Likert_Map,1,FALSE))</f>
        <v>0</v>
      </c>
      <c r="P42" s="4">
        <f>IF(Reponses!R44="","",VLOOKUP(Reponses!R44,Likert_Map,1,FALSE))</f>
        <v>0</v>
      </c>
      <c r="Q42" s="4">
        <f>IF(Reponses!S44="","",VLOOKUP(Reponses!S44,Likert_Map,1,FALSE))</f>
        <v>0</v>
      </c>
      <c r="R42" s="4">
        <f>IF(Reponses!T44="","",VLOOKUP(Reponses!T44,Likert_Map,1,FALSE))</f>
        <v>0</v>
      </c>
    </row>
    <row r="43" spans="1:18">
      <c r="A43" s="5">
        <f>Reponses!A45</f>
        <v>0</v>
      </c>
      <c r="B43" s="4">
        <f>Reponses!B45</f>
        <v>0</v>
      </c>
      <c r="C43" s="4">
        <f>IF(Reponses!E45="","",VLOOKUP(Reponses!E45,Likert_Map,1,FALSE))</f>
        <v>0</v>
      </c>
      <c r="D43" s="4">
        <f>IF(Reponses!F45="","",VLOOKUP(Reponses!F45,Likert_Map,1,FALSE))</f>
        <v>0</v>
      </c>
      <c r="E43" s="4">
        <f>IF(Reponses!G45="","",VLOOKUP(Reponses!G45,Likert_Map,1,FALSE))</f>
        <v>0</v>
      </c>
      <c r="F43" s="4">
        <f>IF(Reponses!H45="","",VLOOKUP(Reponses!H45,Likert_Map,1,FALSE))</f>
        <v>0</v>
      </c>
      <c r="G43" s="4">
        <f>IF(Reponses!I45="","",VLOOKUP(Reponses!I45,Likert_Map,1,FALSE))</f>
        <v>0</v>
      </c>
      <c r="H43" s="4">
        <f>IF(Reponses!J45="","",VLOOKUP(Reponses!J45,Likert_Map,1,FALSE))</f>
        <v>0</v>
      </c>
      <c r="I43" s="4">
        <f>IF(Reponses!K45="","",VLOOKUP(Reponses!K45,Likert_Map,1,FALSE))</f>
        <v>0</v>
      </c>
      <c r="J43" s="4">
        <f>IF(Reponses!L45="","",VLOOKUP(Reponses!L45,Likert_Map,1,FALSE))</f>
        <v>0</v>
      </c>
      <c r="K43" s="4">
        <f>IF(Reponses!M45="","",VLOOKUP(Reponses!M45,Likert_Map,1,FALSE))</f>
        <v>0</v>
      </c>
      <c r="L43" s="4">
        <f>IF(Reponses!N45="","",VLOOKUP(Reponses!N45,Likert_Map,1,FALSE))</f>
        <v>0</v>
      </c>
      <c r="M43" s="4">
        <f>IF(Reponses!O45="","",VLOOKUP(Reponses!O45,Likert_Map,1,FALSE))</f>
        <v>0</v>
      </c>
      <c r="N43" s="4">
        <f>IF(Reponses!P45="","",VLOOKUP(Reponses!P45,Likert_Map,1,FALSE))</f>
        <v>0</v>
      </c>
      <c r="O43" s="4">
        <f>IF(Reponses!Q45="","",VLOOKUP(Reponses!Q45,Likert_Map,1,FALSE))</f>
        <v>0</v>
      </c>
      <c r="P43" s="4">
        <f>IF(Reponses!R45="","",VLOOKUP(Reponses!R45,Likert_Map,1,FALSE))</f>
        <v>0</v>
      </c>
      <c r="Q43" s="4">
        <f>IF(Reponses!S45="","",VLOOKUP(Reponses!S45,Likert_Map,1,FALSE))</f>
        <v>0</v>
      </c>
      <c r="R43" s="4">
        <f>IF(Reponses!T45="","",VLOOKUP(Reponses!T45,Likert_Map,1,FALSE))</f>
        <v>0</v>
      </c>
    </row>
    <row r="44" spans="1:18">
      <c r="A44" s="5">
        <f>Reponses!A46</f>
        <v>0</v>
      </c>
      <c r="B44" s="4">
        <f>Reponses!B46</f>
        <v>0</v>
      </c>
      <c r="C44" s="4">
        <f>IF(Reponses!E46="","",VLOOKUP(Reponses!E46,Likert_Map,1,FALSE))</f>
        <v>0</v>
      </c>
      <c r="D44" s="4">
        <f>IF(Reponses!F46="","",VLOOKUP(Reponses!F46,Likert_Map,1,FALSE))</f>
        <v>0</v>
      </c>
      <c r="E44" s="4">
        <f>IF(Reponses!G46="","",VLOOKUP(Reponses!G46,Likert_Map,1,FALSE))</f>
        <v>0</v>
      </c>
      <c r="F44" s="4">
        <f>IF(Reponses!H46="","",VLOOKUP(Reponses!H46,Likert_Map,1,FALSE))</f>
        <v>0</v>
      </c>
      <c r="G44" s="4">
        <f>IF(Reponses!I46="","",VLOOKUP(Reponses!I46,Likert_Map,1,FALSE))</f>
        <v>0</v>
      </c>
      <c r="H44" s="4">
        <f>IF(Reponses!J46="","",VLOOKUP(Reponses!J46,Likert_Map,1,FALSE))</f>
        <v>0</v>
      </c>
      <c r="I44" s="4">
        <f>IF(Reponses!K46="","",VLOOKUP(Reponses!K46,Likert_Map,1,FALSE))</f>
        <v>0</v>
      </c>
      <c r="J44" s="4">
        <f>IF(Reponses!L46="","",VLOOKUP(Reponses!L46,Likert_Map,1,FALSE))</f>
        <v>0</v>
      </c>
      <c r="K44" s="4">
        <f>IF(Reponses!M46="","",VLOOKUP(Reponses!M46,Likert_Map,1,FALSE))</f>
        <v>0</v>
      </c>
      <c r="L44" s="4">
        <f>IF(Reponses!N46="","",VLOOKUP(Reponses!N46,Likert_Map,1,FALSE))</f>
        <v>0</v>
      </c>
      <c r="M44" s="4">
        <f>IF(Reponses!O46="","",VLOOKUP(Reponses!O46,Likert_Map,1,FALSE))</f>
        <v>0</v>
      </c>
      <c r="N44" s="4">
        <f>IF(Reponses!P46="","",VLOOKUP(Reponses!P46,Likert_Map,1,FALSE))</f>
        <v>0</v>
      </c>
      <c r="O44" s="4">
        <f>IF(Reponses!Q46="","",VLOOKUP(Reponses!Q46,Likert_Map,1,FALSE))</f>
        <v>0</v>
      </c>
      <c r="P44" s="4">
        <f>IF(Reponses!R46="","",VLOOKUP(Reponses!R46,Likert_Map,1,FALSE))</f>
        <v>0</v>
      </c>
      <c r="Q44" s="4">
        <f>IF(Reponses!S46="","",VLOOKUP(Reponses!S46,Likert_Map,1,FALSE))</f>
        <v>0</v>
      </c>
      <c r="R44" s="4">
        <f>IF(Reponses!T46="","",VLOOKUP(Reponses!T46,Likert_Map,1,FALSE))</f>
        <v>0</v>
      </c>
    </row>
    <row r="45" spans="1:18">
      <c r="A45" s="5">
        <f>Reponses!A47</f>
        <v>0</v>
      </c>
      <c r="B45" s="4">
        <f>Reponses!B47</f>
        <v>0</v>
      </c>
      <c r="C45" s="4">
        <f>IF(Reponses!E47="","",VLOOKUP(Reponses!E47,Likert_Map,1,FALSE))</f>
        <v>0</v>
      </c>
      <c r="D45" s="4">
        <f>IF(Reponses!F47="","",VLOOKUP(Reponses!F47,Likert_Map,1,FALSE))</f>
        <v>0</v>
      </c>
      <c r="E45" s="4">
        <f>IF(Reponses!G47="","",VLOOKUP(Reponses!G47,Likert_Map,1,FALSE))</f>
        <v>0</v>
      </c>
      <c r="F45" s="4">
        <f>IF(Reponses!H47="","",VLOOKUP(Reponses!H47,Likert_Map,1,FALSE))</f>
        <v>0</v>
      </c>
      <c r="G45" s="4">
        <f>IF(Reponses!I47="","",VLOOKUP(Reponses!I47,Likert_Map,1,FALSE))</f>
        <v>0</v>
      </c>
      <c r="H45" s="4">
        <f>IF(Reponses!J47="","",VLOOKUP(Reponses!J47,Likert_Map,1,FALSE))</f>
        <v>0</v>
      </c>
      <c r="I45" s="4">
        <f>IF(Reponses!K47="","",VLOOKUP(Reponses!K47,Likert_Map,1,FALSE))</f>
        <v>0</v>
      </c>
      <c r="J45" s="4">
        <f>IF(Reponses!L47="","",VLOOKUP(Reponses!L47,Likert_Map,1,FALSE))</f>
        <v>0</v>
      </c>
      <c r="K45" s="4">
        <f>IF(Reponses!M47="","",VLOOKUP(Reponses!M47,Likert_Map,1,FALSE))</f>
        <v>0</v>
      </c>
      <c r="L45" s="4">
        <f>IF(Reponses!N47="","",VLOOKUP(Reponses!N47,Likert_Map,1,FALSE))</f>
        <v>0</v>
      </c>
      <c r="M45" s="4">
        <f>IF(Reponses!O47="","",VLOOKUP(Reponses!O47,Likert_Map,1,FALSE))</f>
        <v>0</v>
      </c>
      <c r="N45" s="4">
        <f>IF(Reponses!P47="","",VLOOKUP(Reponses!P47,Likert_Map,1,FALSE))</f>
        <v>0</v>
      </c>
      <c r="O45" s="4">
        <f>IF(Reponses!Q47="","",VLOOKUP(Reponses!Q47,Likert_Map,1,FALSE))</f>
        <v>0</v>
      </c>
      <c r="P45" s="4">
        <f>IF(Reponses!R47="","",VLOOKUP(Reponses!R47,Likert_Map,1,FALSE))</f>
        <v>0</v>
      </c>
      <c r="Q45" s="4">
        <f>IF(Reponses!S47="","",VLOOKUP(Reponses!S47,Likert_Map,1,FALSE))</f>
        <v>0</v>
      </c>
      <c r="R45" s="4">
        <f>IF(Reponses!T47="","",VLOOKUP(Reponses!T47,Likert_Map,1,FALSE))</f>
        <v>0</v>
      </c>
    </row>
    <row r="46" spans="1:18">
      <c r="A46" s="5">
        <f>Reponses!A48</f>
        <v>0</v>
      </c>
      <c r="B46" s="4">
        <f>Reponses!B48</f>
        <v>0</v>
      </c>
      <c r="C46" s="4">
        <f>IF(Reponses!E48="","",VLOOKUP(Reponses!E48,Likert_Map,1,FALSE))</f>
        <v>0</v>
      </c>
      <c r="D46" s="4">
        <f>IF(Reponses!F48="","",VLOOKUP(Reponses!F48,Likert_Map,1,FALSE))</f>
        <v>0</v>
      </c>
      <c r="E46" s="4">
        <f>IF(Reponses!G48="","",VLOOKUP(Reponses!G48,Likert_Map,1,FALSE))</f>
        <v>0</v>
      </c>
      <c r="F46" s="4">
        <f>IF(Reponses!H48="","",VLOOKUP(Reponses!H48,Likert_Map,1,FALSE))</f>
        <v>0</v>
      </c>
      <c r="G46" s="4">
        <f>IF(Reponses!I48="","",VLOOKUP(Reponses!I48,Likert_Map,1,FALSE))</f>
        <v>0</v>
      </c>
      <c r="H46" s="4">
        <f>IF(Reponses!J48="","",VLOOKUP(Reponses!J48,Likert_Map,1,FALSE))</f>
        <v>0</v>
      </c>
      <c r="I46" s="4">
        <f>IF(Reponses!K48="","",VLOOKUP(Reponses!K48,Likert_Map,1,FALSE))</f>
        <v>0</v>
      </c>
      <c r="J46" s="4">
        <f>IF(Reponses!L48="","",VLOOKUP(Reponses!L48,Likert_Map,1,FALSE))</f>
        <v>0</v>
      </c>
      <c r="K46" s="4">
        <f>IF(Reponses!M48="","",VLOOKUP(Reponses!M48,Likert_Map,1,FALSE))</f>
        <v>0</v>
      </c>
      <c r="L46" s="4">
        <f>IF(Reponses!N48="","",VLOOKUP(Reponses!N48,Likert_Map,1,FALSE))</f>
        <v>0</v>
      </c>
      <c r="M46" s="4">
        <f>IF(Reponses!O48="","",VLOOKUP(Reponses!O48,Likert_Map,1,FALSE))</f>
        <v>0</v>
      </c>
      <c r="N46" s="4">
        <f>IF(Reponses!P48="","",VLOOKUP(Reponses!P48,Likert_Map,1,FALSE))</f>
        <v>0</v>
      </c>
      <c r="O46" s="4">
        <f>IF(Reponses!Q48="","",VLOOKUP(Reponses!Q48,Likert_Map,1,FALSE))</f>
        <v>0</v>
      </c>
      <c r="P46" s="4">
        <f>IF(Reponses!R48="","",VLOOKUP(Reponses!R48,Likert_Map,1,FALSE))</f>
        <v>0</v>
      </c>
      <c r="Q46" s="4">
        <f>IF(Reponses!S48="","",VLOOKUP(Reponses!S48,Likert_Map,1,FALSE))</f>
        <v>0</v>
      </c>
      <c r="R46" s="4">
        <f>IF(Reponses!T48="","",VLOOKUP(Reponses!T48,Likert_Map,1,FALSE))</f>
        <v>0</v>
      </c>
    </row>
    <row r="47" spans="1:18">
      <c r="A47" s="5">
        <f>Reponses!A49</f>
        <v>0</v>
      </c>
      <c r="B47" s="4">
        <f>Reponses!B49</f>
        <v>0</v>
      </c>
      <c r="C47" s="4">
        <f>IF(Reponses!E49="","",VLOOKUP(Reponses!E49,Likert_Map,1,FALSE))</f>
        <v>0</v>
      </c>
      <c r="D47" s="4">
        <f>IF(Reponses!F49="","",VLOOKUP(Reponses!F49,Likert_Map,1,FALSE))</f>
        <v>0</v>
      </c>
      <c r="E47" s="4">
        <f>IF(Reponses!G49="","",VLOOKUP(Reponses!G49,Likert_Map,1,FALSE))</f>
        <v>0</v>
      </c>
      <c r="F47" s="4">
        <f>IF(Reponses!H49="","",VLOOKUP(Reponses!H49,Likert_Map,1,FALSE))</f>
        <v>0</v>
      </c>
      <c r="G47" s="4">
        <f>IF(Reponses!I49="","",VLOOKUP(Reponses!I49,Likert_Map,1,FALSE))</f>
        <v>0</v>
      </c>
      <c r="H47" s="4">
        <f>IF(Reponses!J49="","",VLOOKUP(Reponses!J49,Likert_Map,1,FALSE))</f>
        <v>0</v>
      </c>
      <c r="I47" s="4">
        <f>IF(Reponses!K49="","",VLOOKUP(Reponses!K49,Likert_Map,1,FALSE))</f>
        <v>0</v>
      </c>
      <c r="J47" s="4">
        <f>IF(Reponses!L49="","",VLOOKUP(Reponses!L49,Likert_Map,1,FALSE))</f>
        <v>0</v>
      </c>
      <c r="K47" s="4">
        <f>IF(Reponses!M49="","",VLOOKUP(Reponses!M49,Likert_Map,1,FALSE))</f>
        <v>0</v>
      </c>
      <c r="L47" s="4">
        <f>IF(Reponses!N49="","",VLOOKUP(Reponses!N49,Likert_Map,1,FALSE))</f>
        <v>0</v>
      </c>
      <c r="M47" s="4">
        <f>IF(Reponses!O49="","",VLOOKUP(Reponses!O49,Likert_Map,1,FALSE))</f>
        <v>0</v>
      </c>
      <c r="N47" s="4">
        <f>IF(Reponses!P49="","",VLOOKUP(Reponses!P49,Likert_Map,1,FALSE))</f>
        <v>0</v>
      </c>
      <c r="O47" s="4">
        <f>IF(Reponses!Q49="","",VLOOKUP(Reponses!Q49,Likert_Map,1,FALSE))</f>
        <v>0</v>
      </c>
      <c r="P47" s="4">
        <f>IF(Reponses!R49="","",VLOOKUP(Reponses!R49,Likert_Map,1,FALSE))</f>
        <v>0</v>
      </c>
      <c r="Q47" s="4">
        <f>IF(Reponses!S49="","",VLOOKUP(Reponses!S49,Likert_Map,1,FALSE))</f>
        <v>0</v>
      </c>
      <c r="R47" s="4">
        <f>IF(Reponses!T49="","",VLOOKUP(Reponses!T49,Likert_Map,1,FALSE))</f>
        <v>0</v>
      </c>
    </row>
    <row r="48" spans="1:18">
      <c r="A48" s="5">
        <f>Reponses!A50</f>
        <v>0</v>
      </c>
      <c r="B48" s="4">
        <f>Reponses!B50</f>
        <v>0</v>
      </c>
      <c r="C48" s="4">
        <f>IF(Reponses!E50="","",VLOOKUP(Reponses!E50,Likert_Map,1,FALSE))</f>
        <v>0</v>
      </c>
      <c r="D48" s="4">
        <f>IF(Reponses!F50="","",VLOOKUP(Reponses!F50,Likert_Map,1,FALSE))</f>
        <v>0</v>
      </c>
      <c r="E48" s="4">
        <f>IF(Reponses!G50="","",VLOOKUP(Reponses!G50,Likert_Map,1,FALSE))</f>
        <v>0</v>
      </c>
      <c r="F48" s="4">
        <f>IF(Reponses!H50="","",VLOOKUP(Reponses!H50,Likert_Map,1,FALSE))</f>
        <v>0</v>
      </c>
      <c r="G48" s="4">
        <f>IF(Reponses!I50="","",VLOOKUP(Reponses!I50,Likert_Map,1,FALSE))</f>
        <v>0</v>
      </c>
      <c r="H48" s="4">
        <f>IF(Reponses!J50="","",VLOOKUP(Reponses!J50,Likert_Map,1,FALSE))</f>
        <v>0</v>
      </c>
      <c r="I48" s="4">
        <f>IF(Reponses!K50="","",VLOOKUP(Reponses!K50,Likert_Map,1,FALSE))</f>
        <v>0</v>
      </c>
      <c r="J48" s="4">
        <f>IF(Reponses!L50="","",VLOOKUP(Reponses!L50,Likert_Map,1,FALSE))</f>
        <v>0</v>
      </c>
      <c r="K48" s="4">
        <f>IF(Reponses!M50="","",VLOOKUP(Reponses!M50,Likert_Map,1,FALSE))</f>
        <v>0</v>
      </c>
      <c r="L48" s="4">
        <f>IF(Reponses!N50="","",VLOOKUP(Reponses!N50,Likert_Map,1,FALSE))</f>
        <v>0</v>
      </c>
      <c r="M48" s="4">
        <f>IF(Reponses!O50="","",VLOOKUP(Reponses!O50,Likert_Map,1,FALSE))</f>
        <v>0</v>
      </c>
      <c r="N48" s="4">
        <f>IF(Reponses!P50="","",VLOOKUP(Reponses!P50,Likert_Map,1,FALSE))</f>
        <v>0</v>
      </c>
      <c r="O48" s="4">
        <f>IF(Reponses!Q50="","",VLOOKUP(Reponses!Q50,Likert_Map,1,FALSE))</f>
        <v>0</v>
      </c>
      <c r="P48" s="4">
        <f>IF(Reponses!R50="","",VLOOKUP(Reponses!R50,Likert_Map,1,FALSE))</f>
        <v>0</v>
      </c>
      <c r="Q48" s="4">
        <f>IF(Reponses!S50="","",VLOOKUP(Reponses!S50,Likert_Map,1,FALSE))</f>
        <v>0</v>
      </c>
      <c r="R48" s="4">
        <f>IF(Reponses!T50="","",VLOOKUP(Reponses!T50,Likert_Map,1,FALSE))</f>
        <v>0</v>
      </c>
    </row>
    <row r="49" spans="1:18">
      <c r="A49" s="5">
        <f>Reponses!A51</f>
        <v>0</v>
      </c>
      <c r="B49" s="4">
        <f>Reponses!B51</f>
        <v>0</v>
      </c>
      <c r="C49" s="4">
        <f>IF(Reponses!E51="","",VLOOKUP(Reponses!E51,Likert_Map,1,FALSE))</f>
        <v>0</v>
      </c>
      <c r="D49" s="4">
        <f>IF(Reponses!F51="","",VLOOKUP(Reponses!F51,Likert_Map,1,FALSE))</f>
        <v>0</v>
      </c>
      <c r="E49" s="4">
        <f>IF(Reponses!G51="","",VLOOKUP(Reponses!G51,Likert_Map,1,FALSE))</f>
        <v>0</v>
      </c>
      <c r="F49" s="4">
        <f>IF(Reponses!H51="","",VLOOKUP(Reponses!H51,Likert_Map,1,FALSE))</f>
        <v>0</v>
      </c>
      <c r="G49" s="4">
        <f>IF(Reponses!I51="","",VLOOKUP(Reponses!I51,Likert_Map,1,FALSE))</f>
        <v>0</v>
      </c>
      <c r="H49" s="4">
        <f>IF(Reponses!J51="","",VLOOKUP(Reponses!J51,Likert_Map,1,FALSE))</f>
        <v>0</v>
      </c>
      <c r="I49" s="4">
        <f>IF(Reponses!K51="","",VLOOKUP(Reponses!K51,Likert_Map,1,FALSE))</f>
        <v>0</v>
      </c>
      <c r="J49" s="4">
        <f>IF(Reponses!L51="","",VLOOKUP(Reponses!L51,Likert_Map,1,FALSE))</f>
        <v>0</v>
      </c>
      <c r="K49" s="4">
        <f>IF(Reponses!M51="","",VLOOKUP(Reponses!M51,Likert_Map,1,FALSE))</f>
        <v>0</v>
      </c>
      <c r="L49" s="4">
        <f>IF(Reponses!N51="","",VLOOKUP(Reponses!N51,Likert_Map,1,FALSE))</f>
        <v>0</v>
      </c>
      <c r="M49" s="4">
        <f>IF(Reponses!O51="","",VLOOKUP(Reponses!O51,Likert_Map,1,FALSE))</f>
        <v>0</v>
      </c>
      <c r="N49" s="4">
        <f>IF(Reponses!P51="","",VLOOKUP(Reponses!P51,Likert_Map,1,FALSE))</f>
        <v>0</v>
      </c>
      <c r="O49" s="4">
        <f>IF(Reponses!Q51="","",VLOOKUP(Reponses!Q51,Likert_Map,1,FALSE))</f>
        <v>0</v>
      </c>
      <c r="P49" s="4">
        <f>IF(Reponses!R51="","",VLOOKUP(Reponses!R51,Likert_Map,1,FALSE))</f>
        <v>0</v>
      </c>
      <c r="Q49" s="4">
        <f>IF(Reponses!S51="","",VLOOKUP(Reponses!S51,Likert_Map,1,FALSE))</f>
        <v>0</v>
      </c>
      <c r="R49" s="4">
        <f>IF(Reponses!T51="","",VLOOKUP(Reponses!T51,Likert_Map,1,FALSE))</f>
        <v>0</v>
      </c>
    </row>
    <row r="50" spans="1:18">
      <c r="A50" s="5">
        <f>Reponses!A52</f>
        <v>0</v>
      </c>
      <c r="B50" s="4">
        <f>Reponses!B52</f>
        <v>0</v>
      </c>
      <c r="C50" s="4">
        <f>IF(Reponses!E52="","",VLOOKUP(Reponses!E52,Likert_Map,1,FALSE))</f>
        <v>0</v>
      </c>
      <c r="D50" s="4">
        <f>IF(Reponses!F52="","",VLOOKUP(Reponses!F52,Likert_Map,1,FALSE))</f>
        <v>0</v>
      </c>
      <c r="E50" s="4">
        <f>IF(Reponses!G52="","",VLOOKUP(Reponses!G52,Likert_Map,1,FALSE))</f>
        <v>0</v>
      </c>
      <c r="F50" s="4">
        <f>IF(Reponses!H52="","",VLOOKUP(Reponses!H52,Likert_Map,1,FALSE))</f>
        <v>0</v>
      </c>
      <c r="G50" s="4">
        <f>IF(Reponses!I52="","",VLOOKUP(Reponses!I52,Likert_Map,1,FALSE))</f>
        <v>0</v>
      </c>
      <c r="H50" s="4">
        <f>IF(Reponses!J52="","",VLOOKUP(Reponses!J52,Likert_Map,1,FALSE))</f>
        <v>0</v>
      </c>
      <c r="I50" s="4">
        <f>IF(Reponses!K52="","",VLOOKUP(Reponses!K52,Likert_Map,1,FALSE))</f>
        <v>0</v>
      </c>
      <c r="J50" s="4">
        <f>IF(Reponses!L52="","",VLOOKUP(Reponses!L52,Likert_Map,1,FALSE))</f>
        <v>0</v>
      </c>
      <c r="K50" s="4">
        <f>IF(Reponses!M52="","",VLOOKUP(Reponses!M52,Likert_Map,1,FALSE))</f>
        <v>0</v>
      </c>
      <c r="L50" s="4">
        <f>IF(Reponses!N52="","",VLOOKUP(Reponses!N52,Likert_Map,1,FALSE))</f>
        <v>0</v>
      </c>
      <c r="M50" s="4">
        <f>IF(Reponses!O52="","",VLOOKUP(Reponses!O52,Likert_Map,1,FALSE))</f>
        <v>0</v>
      </c>
      <c r="N50" s="4">
        <f>IF(Reponses!P52="","",VLOOKUP(Reponses!P52,Likert_Map,1,FALSE))</f>
        <v>0</v>
      </c>
      <c r="O50" s="4">
        <f>IF(Reponses!Q52="","",VLOOKUP(Reponses!Q52,Likert_Map,1,FALSE))</f>
        <v>0</v>
      </c>
      <c r="P50" s="4">
        <f>IF(Reponses!R52="","",VLOOKUP(Reponses!R52,Likert_Map,1,FALSE))</f>
        <v>0</v>
      </c>
      <c r="Q50" s="4">
        <f>IF(Reponses!S52="","",VLOOKUP(Reponses!S52,Likert_Map,1,FALSE))</f>
        <v>0</v>
      </c>
      <c r="R50" s="4">
        <f>IF(Reponses!T52="","",VLOOKUP(Reponses!T52,Likert_Map,1,FALSE))</f>
        <v>0</v>
      </c>
    </row>
    <row r="51" spans="1:18">
      <c r="A51" s="5">
        <f>Reponses!A53</f>
        <v>0</v>
      </c>
      <c r="B51" s="4">
        <f>Reponses!B53</f>
        <v>0</v>
      </c>
      <c r="C51" s="4">
        <f>IF(Reponses!E53="","",VLOOKUP(Reponses!E53,Likert_Map,1,FALSE))</f>
        <v>0</v>
      </c>
      <c r="D51" s="4">
        <f>IF(Reponses!F53="","",VLOOKUP(Reponses!F53,Likert_Map,1,FALSE))</f>
        <v>0</v>
      </c>
      <c r="E51" s="4">
        <f>IF(Reponses!G53="","",VLOOKUP(Reponses!G53,Likert_Map,1,FALSE))</f>
        <v>0</v>
      </c>
      <c r="F51" s="4">
        <f>IF(Reponses!H53="","",VLOOKUP(Reponses!H53,Likert_Map,1,FALSE))</f>
        <v>0</v>
      </c>
      <c r="G51" s="4">
        <f>IF(Reponses!I53="","",VLOOKUP(Reponses!I53,Likert_Map,1,FALSE))</f>
        <v>0</v>
      </c>
      <c r="H51" s="4">
        <f>IF(Reponses!J53="","",VLOOKUP(Reponses!J53,Likert_Map,1,FALSE))</f>
        <v>0</v>
      </c>
      <c r="I51" s="4">
        <f>IF(Reponses!K53="","",VLOOKUP(Reponses!K53,Likert_Map,1,FALSE))</f>
        <v>0</v>
      </c>
      <c r="J51" s="4">
        <f>IF(Reponses!L53="","",VLOOKUP(Reponses!L53,Likert_Map,1,FALSE))</f>
        <v>0</v>
      </c>
      <c r="K51" s="4">
        <f>IF(Reponses!M53="","",VLOOKUP(Reponses!M53,Likert_Map,1,FALSE))</f>
        <v>0</v>
      </c>
      <c r="L51" s="4">
        <f>IF(Reponses!N53="","",VLOOKUP(Reponses!N53,Likert_Map,1,FALSE))</f>
        <v>0</v>
      </c>
      <c r="M51" s="4">
        <f>IF(Reponses!O53="","",VLOOKUP(Reponses!O53,Likert_Map,1,FALSE))</f>
        <v>0</v>
      </c>
      <c r="N51" s="4">
        <f>IF(Reponses!P53="","",VLOOKUP(Reponses!P53,Likert_Map,1,FALSE))</f>
        <v>0</v>
      </c>
      <c r="O51" s="4">
        <f>IF(Reponses!Q53="","",VLOOKUP(Reponses!Q53,Likert_Map,1,FALSE))</f>
        <v>0</v>
      </c>
      <c r="P51" s="4">
        <f>IF(Reponses!R53="","",VLOOKUP(Reponses!R53,Likert_Map,1,FALSE))</f>
        <v>0</v>
      </c>
      <c r="Q51" s="4">
        <f>IF(Reponses!S53="","",VLOOKUP(Reponses!S53,Likert_Map,1,FALSE))</f>
        <v>0</v>
      </c>
      <c r="R51" s="4">
        <f>IF(Reponses!T53="","",VLOOKUP(Reponses!T53,Likert_Map,1,FALSE))</f>
        <v>0</v>
      </c>
    </row>
    <row r="52" spans="1:18">
      <c r="A52" s="5">
        <f>Reponses!A54</f>
        <v>0</v>
      </c>
      <c r="B52" s="4">
        <f>Reponses!B54</f>
        <v>0</v>
      </c>
      <c r="C52" s="4">
        <f>IF(Reponses!E54="","",VLOOKUP(Reponses!E54,Likert_Map,1,FALSE))</f>
        <v>0</v>
      </c>
      <c r="D52" s="4">
        <f>IF(Reponses!F54="","",VLOOKUP(Reponses!F54,Likert_Map,1,FALSE))</f>
        <v>0</v>
      </c>
      <c r="E52" s="4">
        <f>IF(Reponses!G54="","",VLOOKUP(Reponses!G54,Likert_Map,1,FALSE))</f>
        <v>0</v>
      </c>
      <c r="F52" s="4">
        <f>IF(Reponses!H54="","",VLOOKUP(Reponses!H54,Likert_Map,1,FALSE))</f>
        <v>0</v>
      </c>
      <c r="G52" s="4">
        <f>IF(Reponses!I54="","",VLOOKUP(Reponses!I54,Likert_Map,1,FALSE))</f>
        <v>0</v>
      </c>
      <c r="H52" s="4">
        <f>IF(Reponses!J54="","",VLOOKUP(Reponses!J54,Likert_Map,1,FALSE))</f>
        <v>0</v>
      </c>
      <c r="I52" s="4">
        <f>IF(Reponses!K54="","",VLOOKUP(Reponses!K54,Likert_Map,1,FALSE))</f>
        <v>0</v>
      </c>
      <c r="J52" s="4">
        <f>IF(Reponses!L54="","",VLOOKUP(Reponses!L54,Likert_Map,1,FALSE))</f>
        <v>0</v>
      </c>
      <c r="K52" s="4">
        <f>IF(Reponses!M54="","",VLOOKUP(Reponses!M54,Likert_Map,1,FALSE))</f>
        <v>0</v>
      </c>
      <c r="L52" s="4">
        <f>IF(Reponses!N54="","",VLOOKUP(Reponses!N54,Likert_Map,1,FALSE))</f>
        <v>0</v>
      </c>
      <c r="M52" s="4">
        <f>IF(Reponses!O54="","",VLOOKUP(Reponses!O54,Likert_Map,1,FALSE))</f>
        <v>0</v>
      </c>
      <c r="N52" s="4">
        <f>IF(Reponses!P54="","",VLOOKUP(Reponses!P54,Likert_Map,1,FALSE))</f>
        <v>0</v>
      </c>
      <c r="O52" s="4">
        <f>IF(Reponses!Q54="","",VLOOKUP(Reponses!Q54,Likert_Map,1,FALSE))</f>
        <v>0</v>
      </c>
      <c r="P52" s="4">
        <f>IF(Reponses!R54="","",VLOOKUP(Reponses!R54,Likert_Map,1,FALSE))</f>
        <v>0</v>
      </c>
      <c r="Q52" s="4">
        <f>IF(Reponses!S54="","",VLOOKUP(Reponses!S54,Likert_Map,1,FALSE))</f>
        <v>0</v>
      </c>
      <c r="R52" s="4">
        <f>IF(Reponses!T54="","",VLOOKUP(Reponses!T54,Likert_Map,1,FALSE))</f>
        <v>0</v>
      </c>
    </row>
    <row r="53" spans="1:18">
      <c r="A53" s="5">
        <f>Reponses!A55</f>
        <v>0</v>
      </c>
      <c r="B53" s="4">
        <f>Reponses!B55</f>
        <v>0</v>
      </c>
      <c r="C53" s="4">
        <f>IF(Reponses!E55="","",VLOOKUP(Reponses!E55,Likert_Map,1,FALSE))</f>
        <v>0</v>
      </c>
      <c r="D53" s="4">
        <f>IF(Reponses!F55="","",VLOOKUP(Reponses!F55,Likert_Map,1,FALSE))</f>
        <v>0</v>
      </c>
      <c r="E53" s="4">
        <f>IF(Reponses!G55="","",VLOOKUP(Reponses!G55,Likert_Map,1,FALSE))</f>
        <v>0</v>
      </c>
      <c r="F53" s="4">
        <f>IF(Reponses!H55="","",VLOOKUP(Reponses!H55,Likert_Map,1,FALSE))</f>
        <v>0</v>
      </c>
      <c r="G53" s="4">
        <f>IF(Reponses!I55="","",VLOOKUP(Reponses!I55,Likert_Map,1,FALSE))</f>
        <v>0</v>
      </c>
      <c r="H53" s="4">
        <f>IF(Reponses!J55="","",VLOOKUP(Reponses!J55,Likert_Map,1,FALSE))</f>
        <v>0</v>
      </c>
      <c r="I53" s="4">
        <f>IF(Reponses!K55="","",VLOOKUP(Reponses!K55,Likert_Map,1,FALSE))</f>
        <v>0</v>
      </c>
      <c r="J53" s="4">
        <f>IF(Reponses!L55="","",VLOOKUP(Reponses!L55,Likert_Map,1,FALSE))</f>
        <v>0</v>
      </c>
      <c r="K53" s="4">
        <f>IF(Reponses!M55="","",VLOOKUP(Reponses!M55,Likert_Map,1,FALSE))</f>
        <v>0</v>
      </c>
      <c r="L53" s="4">
        <f>IF(Reponses!N55="","",VLOOKUP(Reponses!N55,Likert_Map,1,FALSE))</f>
        <v>0</v>
      </c>
      <c r="M53" s="4">
        <f>IF(Reponses!O55="","",VLOOKUP(Reponses!O55,Likert_Map,1,FALSE))</f>
        <v>0</v>
      </c>
      <c r="N53" s="4">
        <f>IF(Reponses!P55="","",VLOOKUP(Reponses!P55,Likert_Map,1,FALSE))</f>
        <v>0</v>
      </c>
      <c r="O53" s="4">
        <f>IF(Reponses!Q55="","",VLOOKUP(Reponses!Q55,Likert_Map,1,FALSE))</f>
        <v>0</v>
      </c>
      <c r="P53" s="4">
        <f>IF(Reponses!R55="","",VLOOKUP(Reponses!R55,Likert_Map,1,FALSE))</f>
        <v>0</v>
      </c>
      <c r="Q53" s="4">
        <f>IF(Reponses!S55="","",VLOOKUP(Reponses!S55,Likert_Map,1,FALSE))</f>
        <v>0</v>
      </c>
      <c r="R53" s="4">
        <f>IF(Reponses!T55="","",VLOOKUP(Reponses!T55,Likert_Map,1,FALSE))</f>
        <v>0</v>
      </c>
    </row>
    <row r="54" spans="1:18">
      <c r="A54" s="5">
        <f>Reponses!A56</f>
        <v>0</v>
      </c>
      <c r="B54" s="4">
        <f>Reponses!B56</f>
        <v>0</v>
      </c>
      <c r="C54" s="4">
        <f>IF(Reponses!E56="","",VLOOKUP(Reponses!E56,Likert_Map,1,FALSE))</f>
        <v>0</v>
      </c>
      <c r="D54" s="4">
        <f>IF(Reponses!F56="","",VLOOKUP(Reponses!F56,Likert_Map,1,FALSE))</f>
        <v>0</v>
      </c>
      <c r="E54" s="4">
        <f>IF(Reponses!G56="","",VLOOKUP(Reponses!G56,Likert_Map,1,FALSE))</f>
        <v>0</v>
      </c>
      <c r="F54" s="4">
        <f>IF(Reponses!H56="","",VLOOKUP(Reponses!H56,Likert_Map,1,FALSE))</f>
        <v>0</v>
      </c>
      <c r="G54" s="4">
        <f>IF(Reponses!I56="","",VLOOKUP(Reponses!I56,Likert_Map,1,FALSE))</f>
        <v>0</v>
      </c>
      <c r="H54" s="4">
        <f>IF(Reponses!J56="","",VLOOKUP(Reponses!J56,Likert_Map,1,FALSE))</f>
        <v>0</v>
      </c>
      <c r="I54" s="4">
        <f>IF(Reponses!K56="","",VLOOKUP(Reponses!K56,Likert_Map,1,FALSE))</f>
        <v>0</v>
      </c>
      <c r="J54" s="4">
        <f>IF(Reponses!L56="","",VLOOKUP(Reponses!L56,Likert_Map,1,FALSE))</f>
        <v>0</v>
      </c>
      <c r="K54" s="4">
        <f>IF(Reponses!M56="","",VLOOKUP(Reponses!M56,Likert_Map,1,FALSE))</f>
        <v>0</v>
      </c>
      <c r="L54" s="4">
        <f>IF(Reponses!N56="","",VLOOKUP(Reponses!N56,Likert_Map,1,FALSE))</f>
        <v>0</v>
      </c>
      <c r="M54" s="4">
        <f>IF(Reponses!O56="","",VLOOKUP(Reponses!O56,Likert_Map,1,FALSE))</f>
        <v>0</v>
      </c>
      <c r="N54" s="4">
        <f>IF(Reponses!P56="","",VLOOKUP(Reponses!P56,Likert_Map,1,FALSE))</f>
        <v>0</v>
      </c>
      <c r="O54" s="4">
        <f>IF(Reponses!Q56="","",VLOOKUP(Reponses!Q56,Likert_Map,1,FALSE))</f>
        <v>0</v>
      </c>
      <c r="P54" s="4">
        <f>IF(Reponses!R56="","",VLOOKUP(Reponses!R56,Likert_Map,1,FALSE))</f>
        <v>0</v>
      </c>
      <c r="Q54" s="4">
        <f>IF(Reponses!S56="","",VLOOKUP(Reponses!S56,Likert_Map,1,FALSE))</f>
        <v>0</v>
      </c>
      <c r="R54" s="4">
        <f>IF(Reponses!T56="","",VLOOKUP(Reponses!T56,Likert_Map,1,FALSE))</f>
        <v>0</v>
      </c>
    </row>
    <row r="55" spans="1:18">
      <c r="A55" s="5">
        <f>Reponses!A57</f>
        <v>0</v>
      </c>
      <c r="B55" s="4">
        <f>Reponses!B57</f>
        <v>0</v>
      </c>
      <c r="C55" s="4">
        <f>IF(Reponses!E57="","",VLOOKUP(Reponses!E57,Likert_Map,1,FALSE))</f>
        <v>0</v>
      </c>
      <c r="D55" s="4">
        <f>IF(Reponses!F57="","",VLOOKUP(Reponses!F57,Likert_Map,1,FALSE))</f>
        <v>0</v>
      </c>
      <c r="E55" s="4">
        <f>IF(Reponses!G57="","",VLOOKUP(Reponses!G57,Likert_Map,1,FALSE))</f>
        <v>0</v>
      </c>
      <c r="F55" s="4">
        <f>IF(Reponses!H57="","",VLOOKUP(Reponses!H57,Likert_Map,1,FALSE))</f>
        <v>0</v>
      </c>
      <c r="G55" s="4">
        <f>IF(Reponses!I57="","",VLOOKUP(Reponses!I57,Likert_Map,1,FALSE))</f>
        <v>0</v>
      </c>
      <c r="H55" s="4">
        <f>IF(Reponses!J57="","",VLOOKUP(Reponses!J57,Likert_Map,1,FALSE))</f>
        <v>0</v>
      </c>
      <c r="I55" s="4">
        <f>IF(Reponses!K57="","",VLOOKUP(Reponses!K57,Likert_Map,1,FALSE))</f>
        <v>0</v>
      </c>
      <c r="J55" s="4">
        <f>IF(Reponses!L57="","",VLOOKUP(Reponses!L57,Likert_Map,1,FALSE))</f>
        <v>0</v>
      </c>
      <c r="K55" s="4">
        <f>IF(Reponses!M57="","",VLOOKUP(Reponses!M57,Likert_Map,1,FALSE))</f>
        <v>0</v>
      </c>
      <c r="L55" s="4">
        <f>IF(Reponses!N57="","",VLOOKUP(Reponses!N57,Likert_Map,1,FALSE))</f>
        <v>0</v>
      </c>
      <c r="M55" s="4">
        <f>IF(Reponses!O57="","",VLOOKUP(Reponses!O57,Likert_Map,1,FALSE))</f>
        <v>0</v>
      </c>
      <c r="N55" s="4">
        <f>IF(Reponses!P57="","",VLOOKUP(Reponses!P57,Likert_Map,1,FALSE))</f>
        <v>0</v>
      </c>
      <c r="O55" s="4">
        <f>IF(Reponses!Q57="","",VLOOKUP(Reponses!Q57,Likert_Map,1,FALSE))</f>
        <v>0</v>
      </c>
      <c r="P55" s="4">
        <f>IF(Reponses!R57="","",VLOOKUP(Reponses!R57,Likert_Map,1,FALSE))</f>
        <v>0</v>
      </c>
      <c r="Q55" s="4">
        <f>IF(Reponses!S57="","",VLOOKUP(Reponses!S57,Likert_Map,1,FALSE))</f>
        <v>0</v>
      </c>
      <c r="R55" s="4">
        <f>IF(Reponses!T57="","",VLOOKUP(Reponses!T57,Likert_Map,1,FALSE))</f>
        <v>0</v>
      </c>
    </row>
    <row r="56" spans="1:18">
      <c r="A56" s="5">
        <f>Reponses!A58</f>
        <v>0</v>
      </c>
      <c r="B56" s="4">
        <f>Reponses!B58</f>
        <v>0</v>
      </c>
      <c r="C56" s="4">
        <f>IF(Reponses!E58="","",VLOOKUP(Reponses!E58,Likert_Map,1,FALSE))</f>
        <v>0</v>
      </c>
      <c r="D56" s="4">
        <f>IF(Reponses!F58="","",VLOOKUP(Reponses!F58,Likert_Map,1,FALSE))</f>
        <v>0</v>
      </c>
      <c r="E56" s="4">
        <f>IF(Reponses!G58="","",VLOOKUP(Reponses!G58,Likert_Map,1,FALSE))</f>
        <v>0</v>
      </c>
      <c r="F56" s="4">
        <f>IF(Reponses!H58="","",VLOOKUP(Reponses!H58,Likert_Map,1,FALSE))</f>
        <v>0</v>
      </c>
      <c r="G56" s="4">
        <f>IF(Reponses!I58="","",VLOOKUP(Reponses!I58,Likert_Map,1,FALSE))</f>
        <v>0</v>
      </c>
      <c r="H56" s="4">
        <f>IF(Reponses!J58="","",VLOOKUP(Reponses!J58,Likert_Map,1,FALSE))</f>
        <v>0</v>
      </c>
      <c r="I56" s="4">
        <f>IF(Reponses!K58="","",VLOOKUP(Reponses!K58,Likert_Map,1,FALSE))</f>
        <v>0</v>
      </c>
      <c r="J56" s="4">
        <f>IF(Reponses!L58="","",VLOOKUP(Reponses!L58,Likert_Map,1,FALSE))</f>
        <v>0</v>
      </c>
      <c r="K56" s="4">
        <f>IF(Reponses!M58="","",VLOOKUP(Reponses!M58,Likert_Map,1,FALSE))</f>
        <v>0</v>
      </c>
      <c r="L56" s="4">
        <f>IF(Reponses!N58="","",VLOOKUP(Reponses!N58,Likert_Map,1,FALSE))</f>
        <v>0</v>
      </c>
      <c r="M56" s="4">
        <f>IF(Reponses!O58="","",VLOOKUP(Reponses!O58,Likert_Map,1,FALSE))</f>
        <v>0</v>
      </c>
      <c r="N56" s="4">
        <f>IF(Reponses!P58="","",VLOOKUP(Reponses!P58,Likert_Map,1,FALSE))</f>
        <v>0</v>
      </c>
      <c r="O56" s="4">
        <f>IF(Reponses!Q58="","",VLOOKUP(Reponses!Q58,Likert_Map,1,FALSE))</f>
        <v>0</v>
      </c>
      <c r="P56" s="4">
        <f>IF(Reponses!R58="","",VLOOKUP(Reponses!R58,Likert_Map,1,FALSE))</f>
        <v>0</v>
      </c>
      <c r="Q56" s="4">
        <f>IF(Reponses!S58="","",VLOOKUP(Reponses!S58,Likert_Map,1,FALSE))</f>
        <v>0</v>
      </c>
      <c r="R56" s="4">
        <f>IF(Reponses!T58="","",VLOOKUP(Reponses!T58,Likert_Map,1,FALSE))</f>
        <v>0</v>
      </c>
    </row>
    <row r="57" spans="1:18">
      <c r="A57" s="5">
        <f>Reponses!A59</f>
        <v>0</v>
      </c>
      <c r="B57" s="4">
        <f>Reponses!B59</f>
        <v>0</v>
      </c>
      <c r="C57" s="4">
        <f>IF(Reponses!E59="","",VLOOKUP(Reponses!E59,Likert_Map,1,FALSE))</f>
        <v>0</v>
      </c>
      <c r="D57" s="4">
        <f>IF(Reponses!F59="","",VLOOKUP(Reponses!F59,Likert_Map,1,FALSE))</f>
        <v>0</v>
      </c>
      <c r="E57" s="4">
        <f>IF(Reponses!G59="","",VLOOKUP(Reponses!G59,Likert_Map,1,FALSE))</f>
        <v>0</v>
      </c>
      <c r="F57" s="4">
        <f>IF(Reponses!H59="","",VLOOKUP(Reponses!H59,Likert_Map,1,FALSE))</f>
        <v>0</v>
      </c>
      <c r="G57" s="4">
        <f>IF(Reponses!I59="","",VLOOKUP(Reponses!I59,Likert_Map,1,FALSE))</f>
        <v>0</v>
      </c>
      <c r="H57" s="4">
        <f>IF(Reponses!J59="","",VLOOKUP(Reponses!J59,Likert_Map,1,FALSE))</f>
        <v>0</v>
      </c>
      <c r="I57" s="4">
        <f>IF(Reponses!K59="","",VLOOKUP(Reponses!K59,Likert_Map,1,FALSE))</f>
        <v>0</v>
      </c>
      <c r="J57" s="4">
        <f>IF(Reponses!L59="","",VLOOKUP(Reponses!L59,Likert_Map,1,FALSE))</f>
        <v>0</v>
      </c>
      <c r="K57" s="4">
        <f>IF(Reponses!M59="","",VLOOKUP(Reponses!M59,Likert_Map,1,FALSE))</f>
        <v>0</v>
      </c>
      <c r="L57" s="4">
        <f>IF(Reponses!N59="","",VLOOKUP(Reponses!N59,Likert_Map,1,FALSE))</f>
        <v>0</v>
      </c>
      <c r="M57" s="4">
        <f>IF(Reponses!O59="","",VLOOKUP(Reponses!O59,Likert_Map,1,FALSE))</f>
        <v>0</v>
      </c>
      <c r="N57" s="4">
        <f>IF(Reponses!P59="","",VLOOKUP(Reponses!P59,Likert_Map,1,FALSE))</f>
        <v>0</v>
      </c>
      <c r="O57" s="4">
        <f>IF(Reponses!Q59="","",VLOOKUP(Reponses!Q59,Likert_Map,1,FALSE))</f>
        <v>0</v>
      </c>
      <c r="P57" s="4">
        <f>IF(Reponses!R59="","",VLOOKUP(Reponses!R59,Likert_Map,1,FALSE))</f>
        <v>0</v>
      </c>
      <c r="Q57" s="4">
        <f>IF(Reponses!S59="","",VLOOKUP(Reponses!S59,Likert_Map,1,FALSE))</f>
        <v>0</v>
      </c>
      <c r="R57" s="4">
        <f>IF(Reponses!T59="","",VLOOKUP(Reponses!T59,Likert_Map,1,FALSE))</f>
        <v>0</v>
      </c>
    </row>
    <row r="58" spans="1:18">
      <c r="A58" s="5">
        <f>Reponses!A60</f>
        <v>0</v>
      </c>
      <c r="B58" s="4">
        <f>Reponses!B60</f>
        <v>0</v>
      </c>
      <c r="C58" s="4">
        <f>IF(Reponses!E60="","",VLOOKUP(Reponses!E60,Likert_Map,1,FALSE))</f>
        <v>0</v>
      </c>
      <c r="D58" s="4">
        <f>IF(Reponses!F60="","",VLOOKUP(Reponses!F60,Likert_Map,1,FALSE))</f>
        <v>0</v>
      </c>
      <c r="E58" s="4">
        <f>IF(Reponses!G60="","",VLOOKUP(Reponses!G60,Likert_Map,1,FALSE))</f>
        <v>0</v>
      </c>
      <c r="F58" s="4">
        <f>IF(Reponses!H60="","",VLOOKUP(Reponses!H60,Likert_Map,1,FALSE))</f>
        <v>0</v>
      </c>
      <c r="G58" s="4">
        <f>IF(Reponses!I60="","",VLOOKUP(Reponses!I60,Likert_Map,1,FALSE))</f>
        <v>0</v>
      </c>
      <c r="H58" s="4">
        <f>IF(Reponses!J60="","",VLOOKUP(Reponses!J60,Likert_Map,1,FALSE))</f>
        <v>0</v>
      </c>
      <c r="I58" s="4">
        <f>IF(Reponses!K60="","",VLOOKUP(Reponses!K60,Likert_Map,1,FALSE))</f>
        <v>0</v>
      </c>
      <c r="J58" s="4">
        <f>IF(Reponses!L60="","",VLOOKUP(Reponses!L60,Likert_Map,1,FALSE))</f>
        <v>0</v>
      </c>
      <c r="K58" s="4">
        <f>IF(Reponses!M60="","",VLOOKUP(Reponses!M60,Likert_Map,1,FALSE))</f>
        <v>0</v>
      </c>
      <c r="L58" s="4">
        <f>IF(Reponses!N60="","",VLOOKUP(Reponses!N60,Likert_Map,1,FALSE))</f>
        <v>0</v>
      </c>
      <c r="M58" s="4">
        <f>IF(Reponses!O60="","",VLOOKUP(Reponses!O60,Likert_Map,1,FALSE))</f>
        <v>0</v>
      </c>
      <c r="N58" s="4">
        <f>IF(Reponses!P60="","",VLOOKUP(Reponses!P60,Likert_Map,1,FALSE))</f>
        <v>0</v>
      </c>
      <c r="O58" s="4">
        <f>IF(Reponses!Q60="","",VLOOKUP(Reponses!Q60,Likert_Map,1,FALSE))</f>
        <v>0</v>
      </c>
      <c r="P58" s="4">
        <f>IF(Reponses!R60="","",VLOOKUP(Reponses!R60,Likert_Map,1,FALSE))</f>
        <v>0</v>
      </c>
      <c r="Q58" s="4">
        <f>IF(Reponses!S60="","",VLOOKUP(Reponses!S60,Likert_Map,1,FALSE))</f>
        <v>0</v>
      </c>
      <c r="R58" s="4">
        <f>IF(Reponses!T60="","",VLOOKUP(Reponses!T60,Likert_Map,1,FALSE))</f>
        <v>0</v>
      </c>
    </row>
    <row r="59" spans="1:18">
      <c r="A59" s="5">
        <f>Reponses!A61</f>
        <v>0</v>
      </c>
      <c r="B59" s="4">
        <f>Reponses!B61</f>
        <v>0</v>
      </c>
      <c r="C59" s="4">
        <f>IF(Reponses!E61="","",VLOOKUP(Reponses!E61,Likert_Map,1,FALSE))</f>
        <v>0</v>
      </c>
      <c r="D59" s="4">
        <f>IF(Reponses!F61="","",VLOOKUP(Reponses!F61,Likert_Map,1,FALSE))</f>
        <v>0</v>
      </c>
      <c r="E59" s="4">
        <f>IF(Reponses!G61="","",VLOOKUP(Reponses!G61,Likert_Map,1,FALSE))</f>
        <v>0</v>
      </c>
      <c r="F59" s="4">
        <f>IF(Reponses!H61="","",VLOOKUP(Reponses!H61,Likert_Map,1,FALSE))</f>
        <v>0</v>
      </c>
      <c r="G59" s="4">
        <f>IF(Reponses!I61="","",VLOOKUP(Reponses!I61,Likert_Map,1,FALSE))</f>
        <v>0</v>
      </c>
      <c r="H59" s="4">
        <f>IF(Reponses!J61="","",VLOOKUP(Reponses!J61,Likert_Map,1,FALSE))</f>
        <v>0</v>
      </c>
      <c r="I59" s="4">
        <f>IF(Reponses!K61="","",VLOOKUP(Reponses!K61,Likert_Map,1,FALSE))</f>
        <v>0</v>
      </c>
      <c r="J59" s="4">
        <f>IF(Reponses!L61="","",VLOOKUP(Reponses!L61,Likert_Map,1,FALSE))</f>
        <v>0</v>
      </c>
      <c r="K59" s="4">
        <f>IF(Reponses!M61="","",VLOOKUP(Reponses!M61,Likert_Map,1,FALSE))</f>
        <v>0</v>
      </c>
      <c r="L59" s="4">
        <f>IF(Reponses!N61="","",VLOOKUP(Reponses!N61,Likert_Map,1,FALSE))</f>
        <v>0</v>
      </c>
      <c r="M59" s="4">
        <f>IF(Reponses!O61="","",VLOOKUP(Reponses!O61,Likert_Map,1,FALSE))</f>
        <v>0</v>
      </c>
      <c r="N59" s="4">
        <f>IF(Reponses!P61="","",VLOOKUP(Reponses!P61,Likert_Map,1,FALSE))</f>
        <v>0</v>
      </c>
      <c r="O59" s="4">
        <f>IF(Reponses!Q61="","",VLOOKUP(Reponses!Q61,Likert_Map,1,FALSE))</f>
        <v>0</v>
      </c>
      <c r="P59" s="4">
        <f>IF(Reponses!R61="","",VLOOKUP(Reponses!R61,Likert_Map,1,FALSE))</f>
        <v>0</v>
      </c>
      <c r="Q59" s="4">
        <f>IF(Reponses!S61="","",VLOOKUP(Reponses!S61,Likert_Map,1,FALSE))</f>
        <v>0</v>
      </c>
      <c r="R59" s="4">
        <f>IF(Reponses!T61="","",VLOOKUP(Reponses!T61,Likert_Map,1,FALSE))</f>
        <v>0</v>
      </c>
    </row>
    <row r="60" spans="1:18">
      <c r="A60" s="5">
        <f>Reponses!A62</f>
        <v>0</v>
      </c>
      <c r="B60" s="4">
        <f>Reponses!B62</f>
        <v>0</v>
      </c>
      <c r="C60" s="4">
        <f>IF(Reponses!E62="","",VLOOKUP(Reponses!E62,Likert_Map,1,FALSE))</f>
        <v>0</v>
      </c>
      <c r="D60" s="4">
        <f>IF(Reponses!F62="","",VLOOKUP(Reponses!F62,Likert_Map,1,FALSE))</f>
        <v>0</v>
      </c>
      <c r="E60" s="4">
        <f>IF(Reponses!G62="","",VLOOKUP(Reponses!G62,Likert_Map,1,FALSE))</f>
        <v>0</v>
      </c>
      <c r="F60" s="4">
        <f>IF(Reponses!H62="","",VLOOKUP(Reponses!H62,Likert_Map,1,FALSE))</f>
        <v>0</v>
      </c>
      <c r="G60" s="4">
        <f>IF(Reponses!I62="","",VLOOKUP(Reponses!I62,Likert_Map,1,FALSE))</f>
        <v>0</v>
      </c>
      <c r="H60" s="4">
        <f>IF(Reponses!J62="","",VLOOKUP(Reponses!J62,Likert_Map,1,FALSE))</f>
        <v>0</v>
      </c>
      <c r="I60" s="4">
        <f>IF(Reponses!K62="","",VLOOKUP(Reponses!K62,Likert_Map,1,FALSE))</f>
        <v>0</v>
      </c>
      <c r="J60" s="4">
        <f>IF(Reponses!L62="","",VLOOKUP(Reponses!L62,Likert_Map,1,FALSE))</f>
        <v>0</v>
      </c>
      <c r="K60" s="4">
        <f>IF(Reponses!M62="","",VLOOKUP(Reponses!M62,Likert_Map,1,FALSE))</f>
        <v>0</v>
      </c>
      <c r="L60" s="4">
        <f>IF(Reponses!N62="","",VLOOKUP(Reponses!N62,Likert_Map,1,FALSE))</f>
        <v>0</v>
      </c>
      <c r="M60" s="4">
        <f>IF(Reponses!O62="","",VLOOKUP(Reponses!O62,Likert_Map,1,FALSE))</f>
        <v>0</v>
      </c>
      <c r="N60" s="4">
        <f>IF(Reponses!P62="","",VLOOKUP(Reponses!P62,Likert_Map,1,FALSE))</f>
        <v>0</v>
      </c>
      <c r="O60" s="4">
        <f>IF(Reponses!Q62="","",VLOOKUP(Reponses!Q62,Likert_Map,1,FALSE))</f>
        <v>0</v>
      </c>
      <c r="P60" s="4">
        <f>IF(Reponses!R62="","",VLOOKUP(Reponses!R62,Likert_Map,1,FALSE))</f>
        <v>0</v>
      </c>
      <c r="Q60" s="4">
        <f>IF(Reponses!S62="","",VLOOKUP(Reponses!S62,Likert_Map,1,FALSE))</f>
        <v>0</v>
      </c>
      <c r="R60" s="4">
        <f>IF(Reponses!T62="","",VLOOKUP(Reponses!T62,Likert_Map,1,FALSE))</f>
        <v>0</v>
      </c>
    </row>
    <row r="61" spans="1:18">
      <c r="A61" s="5">
        <f>Reponses!A63</f>
        <v>0</v>
      </c>
      <c r="B61" s="4">
        <f>Reponses!B63</f>
        <v>0</v>
      </c>
      <c r="C61" s="4">
        <f>IF(Reponses!E63="","",VLOOKUP(Reponses!E63,Likert_Map,1,FALSE))</f>
        <v>0</v>
      </c>
      <c r="D61" s="4">
        <f>IF(Reponses!F63="","",VLOOKUP(Reponses!F63,Likert_Map,1,FALSE))</f>
        <v>0</v>
      </c>
      <c r="E61" s="4">
        <f>IF(Reponses!G63="","",VLOOKUP(Reponses!G63,Likert_Map,1,FALSE))</f>
        <v>0</v>
      </c>
      <c r="F61" s="4">
        <f>IF(Reponses!H63="","",VLOOKUP(Reponses!H63,Likert_Map,1,FALSE))</f>
        <v>0</v>
      </c>
      <c r="G61" s="4">
        <f>IF(Reponses!I63="","",VLOOKUP(Reponses!I63,Likert_Map,1,FALSE))</f>
        <v>0</v>
      </c>
      <c r="H61" s="4">
        <f>IF(Reponses!J63="","",VLOOKUP(Reponses!J63,Likert_Map,1,FALSE))</f>
        <v>0</v>
      </c>
      <c r="I61" s="4">
        <f>IF(Reponses!K63="","",VLOOKUP(Reponses!K63,Likert_Map,1,FALSE))</f>
        <v>0</v>
      </c>
      <c r="J61" s="4">
        <f>IF(Reponses!L63="","",VLOOKUP(Reponses!L63,Likert_Map,1,FALSE))</f>
        <v>0</v>
      </c>
      <c r="K61" s="4">
        <f>IF(Reponses!M63="","",VLOOKUP(Reponses!M63,Likert_Map,1,FALSE))</f>
        <v>0</v>
      </c>
      <c r="L61" s="4">
        <f>IF(Reponses!N63="","",VLOOKUP(Reponses!N63,Likert_Map,1,FALSE))</f>
        <v>0</v>
      </c>
      <c r="M61" s="4">
        <f>IF(Reponses!O63="","",VLOOKUP(Reponses!O63,Likert_Map,1,FALSE))</f>
        <v>0</v>
      </c>
      <c r="N61" s="4">
        <f>IF(Reponses!P63="","",VLOOKUP(Reponses!P63,Likert_Map,1,FALSE))</f>
        <v>0</v>
      </c>
      <c r="O61" s="4">
        <f>IF(Reponses!Q63="","",VLOOKUP(Reponses!Q63,Likert_Map,1,FALSE))</f>
        <v>0</v>
      </c>
      <c r="P61" s="4">
        <f>IF(Reponses!R63="","",VLOOKUP(Reponses!R63,Likert_Map,1,FALSE))</f>
        <v>0</v>
      </c>
      <c r="Q61" s="4">
        <f>IF(Reponses!S63="","",VLOOKUP(Reponses!S63,Likert_Map,1,FALSE))</f>
        <v>0</v>
      </c>
      <c r="R61" s="4">
        <f>IF(Reponses!T63="","",VLOOKUP(Reponses!T63,Likert_Map,1,FALSE))</f>
        <v>0</v>
      </c>
    </row>
    <row r="62" spans="1:18">
      <c r="A62" s="5">
        <f>Reponses!A64</f>
        <v>0</v>
      </c>
      <c r="B62" s="4">
        <f>Reponses!B64</f>
        <v>0</v>
      </c>
      <c r="C62" s="4">
        <f>IF(Reponses!E64="","",VLOOKUP(Reponses!E64,Likert_Map,1,FALSE))</f>
        <v>0</v>
      </c>
      <c r="D62" s="4">
        <f>IF(Reponses!F64="","",VLOOKUP(Reponses!F64,Likert_Map,1,FALSE))</f>
        <v>0</v>
      </c>
      <c r="E62" s="4">
        <f>IF(Reponses!G64="","",VLOOKUP(Reponses!G64,Likert_Map,1,FALSE))</f>
        <v>0</v>
      </c>
      <c r="F62" s="4">
        <f>IF(Reponses!H64="","",VLOOKUP(Reponses!H64,Likert_Map,1,FALSE))</f>
        <v>0</v>
      </c>
      <c r="G62" s="4">
        <f>IF(Reponses!I64="","",VLOOKUP(Reponses!I64,Likert_Map,1,FALSE))</f>
        <v>0</v>
      </c>
      <c r="H62" s="4">
        <f>IF(Reponses!J64="","",VLOOKUP(Reponses!J64,Likert_Map,1,FALSE))</f>
        <v>0</v>
      </c>
      <c r="I62" s="4">
        <f>IF(Reponses!K64="","",VLOOKUP(Reponses!K64,Likert_Map,1,FALSE))</f>
        <v>0</v>
      </c>
      <c r="J62" s="4">
        <f>IF(Reponses!L64="","",VLOOKUP(Reponses!L64,Likert_Map,1,FALSE))</f>
        <v>0</v>
      </c>
      <c r="K62" s="4">
        <f>IF(Reponses!M64="","",VLOOKUP(Reponses!M64,Likert_Map,1,FALSE))</f>
        <v>0</v>
      </c>
      <c r="L62" s="4">
        <f>IF(Reponses!N64="","",VLOOKUP(Reponses!N64,Likert_Map,1,FALSE))</f>
        <v>0</v>
      </c>
      <c r="M62" s="4">
        <f>IF(Reponses!O64="","",VLOOKUP(Reponses!O64,Likert_Map,1,FALSE))</f>
        <v>0</v>
      </c>
      <c r="N62" s="4">
        <f>IF(Reponses!P64="","",VLOOKUP(Reponses!P64,Likert_Map,1,FALSE))</f>
        <v>0</v>
      </c>
      <c r="O62" s="4">
        <f>IF(Reponses!Q64="","",VLOOKUP(Reponses!Q64,Likert_Map,1,FALSE))</f>
        <v>0</v>
      </c>
      <c r="P62" s="4">
        <f>IF(Reponses!R64="","",VLOOKUP(Reponses!R64,Likert_Map,1,FALSE))</f>
        <v>0</v>
      </c>
      <c r="Q62" s="4">
        <f>IF(Reponses!S64="","",VLOOKUP(Reponses!S64,Likert_Map,1,FALSE))</f>
        <v>0</v>
      </c>
      <c r="R62" s="4">
        <f>IF(Reponses!T64="","",VLOOKUP(Reponses!T64,Likert_Map,1,FALSE))</f>
        <v>0</v>
      </c>
    </row>
    <row r="63" spans="1:18">
      <c r="A63" s="5">
        <f>Reponses!A65</f>
        <v>0</v>
      </c>
      <c r="B63" s="4">
        <f>Reponses!B65</f>
        <v>0</v>
      </c>
      <c r="C63" s="4">
        <f>IF(Reponses!E65="","",VLOOKUP(Reponses!E65,Likert_Map,1,FALSE))</f>
        <v>0</v>
      </c>
      <c r="D63" s="4">
        <f>IF(Reponses!F65="","",VLOOKUP(Reponses!F65,Likert_Map,1,FALSE))</f>
        <v>0</v>
      </c>
      <c r="E63" s="4">
        <f>IF(Reponses!G65="","",VLOOKUP(Reponses!G65,Likert_Map,1,FALSE))</f>
        <v>0</v>
      </c>
      <c r="F63" s="4">
        <f>IF(Reponses!H65="","",VLOOKUP(Reponses!H65,Likert_Map,1,FALSE))</f>
        <v>0</v>
      </c>
      <c r="G63" s="4">
        <f>IF(Reponses!I65="","",VLOOKUP(Reponses!I65,Likert_Map,1,FALSE))</f>
        <v>0</v>
      </c>
      <c r="H63" s="4">
        <f>IF(Reponses!J65="","",VLOOKUP(Reponses!J65,Likert_Map,1,FALSE))</f>
        <v>0</v>
      </c>
      <c r="I63" s="4">
        <f>IF(Reponses!K65="","",VLOOKUP(Reponses!K65,Likert_Map,1,FALSE))</f>
        <v>0</v>
      </c>
      <c r="J63" s="4">
        <f>IF(Reponses!L65="","",VLOOKUP(Reponses!L65,Likert_Map,1,FALSE))</f>
        <v>0</v>
      </c>
      <c r="K63" s="4">
        <f>IF(Reponses!M65="","",VLOOKUP(Reponses!M65,Likert_Map,1,FALSE))</f>
        <v>0</v>
      </c>
      <c r="L63" s="4">
        <f>IF(Reponses!N65="","",VLOOKUP(Reponses!N65,Likert_Map,1,FALSE))</f>
        <v>0</v>
      </c>
      <c r="M63" s="4">
        <f>IF(Reponses!O65="","",VLOOKUP(Reponses!O65,Likert_Map,1,FALSE))</f>
        <v>0</v>
      </c>
      <c r="N63" s="4">
        <f>IF(Reponses!P65="","",VLOOKUP(Reponses!P65,Likert_Map,1,FALSE))</f>
        <v>0</v>
      </c>
      <c r="O63" s="4">
        <f>IF(Reponses!Q65="","",VLOOKUP(Reponses!Q65,Likert_Map,1,FALSE))</f>
        <v>0</v>
      </c>
      <c r="P63" s="4">
        <f>IF(Reponses!R65="","",VLOOKUP(Reponses!R65,Likert_Map,1,FALSE))</f>
        <v>0</v>
      </c>
      <c r="Q63" s="4">
        <f>IF(Reponses!S65="","",VLOOKUP(Reponses!S65,Likert_Map,1,FALSE))</f>
        <v>0</v>
      </c>
      <c r="R63" s="4">
        <f>IF(Reponses!T65="","",VLOOKUP(Reponses!T65,Likert_Map,1,FALSE))</f>
        <v>0</v>
      </c>
    </row>
    <row r="64" spans="1:18">
      <c r="A64" s="5">
        <f>Reponses!A66</f>
        <v>0</v>
      </c>
      <c r="B64" s="4">
        <f>Reponses!B66</f>
        <v>0</v>
      </c>
      <c r="C64" s="4">
        <f>IF(Reponses!E66="","",VLOOKUP(Reponses!E66,Likert_Map,1,FALSE))</f>
        <v>0</v>
      </c>
      <c r="D64" s="4">
        <f>IF(Reponses!F66="","",VLOOKUP(Reponses!F66,Likert_Map,1,FALSE))</f>
        <v>0</v>
      </c>
      <c r="E64" s="4">
        <f>IF(Reponses!G66="","",VLOOKUP(Reponses!G66,Likert_Map,1,FALSE))</f>
        <v>0</v>
      </c>
      <c r="F64" s="4">
        <f>IF(Reponses!H66="","",VLOOKUP(Reponses!H66,Likert_Map,1,FALSE))</f>
        <v>0</v>
      </c>
      <c r="G64" s="4">
        <f>IF(Reponses!I66="","",VLOOKUP(Reponses!I66,Likert_Map,1,FALSE))</f>
        <v>0</v>
      </c>
      <c r="H64" s="4">
        <f>IF(Reponses!J66="","",VLOOKUP(Reponses!J66,Likert_Map,1,FALSE))</f>
        <v>0</v>
      </c>
      <c r="I64" s="4">
        <f>IF(Reponses!K66="","",VLOOKUP(Reponses!K66,Likert_Map,1,FALSE))</f>
        <v>0</v>
      </c>
      <c r="J64" s="4">
        <f>IF(Reponses!L66="","",VLOOKUP(Reponses!L66,Likert_Map,1,FALSE))</f>
        <v>0</v>
      </c>
      <c r="K64" s="4">
        <f>IF(Reponses!M66="","",VLOOKUP(Reponses!M66,Likert_Map,1,FALSE))</f>
        <v>0</v>
      </c>
      <c r="L64" s="4">
        <f>IF(Reponses!N66="","",VLOOKUP(Reponses!N66,Likert_Map,1,FALSE))</f>
        <v>0</v>
      </c>
      <c r="M64" s="4">
        <f>IF(Reponses!O66="","",VLOOKUP(Reponses!O66,Likert_Map,1,FALSE))</f>
        <v>0</v>
      </c>
      <c r="N64" s="4">
        <f>IF(Reponses!P66="","",VLOOKUP(Reponses!P66,Likert_Map,1,FALSE))</f>
        <v>0</v>
      </c>
      <c r="O64" s="4">
        <f>IF(Reponses!Q66="","",VLOOKUP(Reponses!Q66,Likert_Map,1,FALSE))</f>
        <v>0</v>
      </c>
      <c r="P64" s="4">
        <f>IF(Reponses!R66="","",VLOOKUP(Reponses!R66,Likert_Map,1,FALSE))</f>
        <v>0</v>
      </c>
      <c r="Q64" s="4">
        <f>IF(Reponses!S66="","",VLOOKUP(Reponses!S66,Likert_Map,1,FALSE))</f>
        <v>0</v>
      </c>
      <c r="R64" s="4">
        <f>IF(Reponses!T66="","",VLOOKUP(Reponses!T66,Likert_Map,1,FALSE))</f>
        <v>0</v>
      </c>
    </row>
    <row r="65" spans="1:18">
      <c r="A65" s="5">
        <f>Reponses!A67</f>
        <v>0</v>
      </c>
      <c r="B65" s="4">
        <f>Reponses!B67</f>
        <v>0</v>
      </c>
      <c r="C65" s="4">
        <f>IF(Reponses!E67="","",VLOOKUP(Reponses!E67,Likert_Map,1,FALSE))</f>
        <v>0</v>
      </c>
      <c r="D65" s="4">
        <f>IF(Reponses!F67="","",VLOOKUP(Reponses!F67,Likert_Map,1,FALSE))</f>
        <v>0</v>
      </c>
      <c r="E65" s="4">
        <f>IF(Reponses!G67="","",VLOOKUP(Reponses!G67,Likert_Map,1,FALSE))</f>
        <v>0</v>
      </c>
      <c r="F65" s="4">
        <f>IF(Reponses!H67="","",VLOOKUP(Reponses!H67,Likert_Map,1,FALSE))</f>
        <v>0</v>
      </c>
      <c r="G65" s="4">
        <f>IF(Reponses!I67="","",VLOOKUP(Reponses!I67,Likert_Map,1,FALSE))</f>
        <v>0</v>
      </c>
      <c r="H65" s="4">
        <f>IF(Reponses!J67="","",VLOOKUP(Reponses!J67,Likert_Map,1,FALSE))</f>
        <v>0</v>
      </c>
      <c r="I65" s="4">
        <f>IF(Reponses!K67="","",VLOOKUP(Reponses!K67,Likert_Map,1,FALSE))</f>
        <v>0</v>
      </c>
      <c r="J65" s="4">
        <f>IF(Reponses!L67="","",VLOOKUP(Reponses!L67,Likert_Map,1,FALSE))</f>
        <v>0</v>
      </c>
      <c r="K65" s="4">
        <f>IF(Reponses!M67="","",VLOOKUP(Reponses!M67,Likert_Map,1,FALSE))</f>
        <v>0</v>
      </c>
      <c r="L65" s="4">
        <f>IF(Reponses!N67="","",VLOOKUP(Reponses!N67,Likert_Map,1,FALSE))</f>
        <v>0</v>
      </c>
      <c r="M65" s="4">
        <f>IF(Reponses!O67="","",VLOOKUP(Reponses!O67,Likert_Map,1,FALSE))</f>
        <v>0</v>
      </c>
      <c r="N65" s="4">
        <f>IF(Reponses!P67="","",VLOOKUP(Reponses!P67,Likert_Map,1,FALSE))</f>
        <v>0</v>
      </c>
      <c r="O65" s="4">
        <f>IF(Reponses!Q67="","",VLOOKUP(Reponses!Q67,Likert_Map,1,FALSE))</f>
        <v>0</v>
      </c>
      <c r="P65" s="4">
        <f>IF(Reponses!R67="","",VLOOKUP(Reponses!R67,Likert_Map,1,FALSE))</f>
        <v>0</v>
      </c>
      <c r="Q65" s="4">
        <f>IF(Reponses!S67="","",VLOOKUP(Reponses!S67,Likert_Map,1,FALSE))</f>
        <v>0</v>
      </c>
      <c r="R65" s="4">
        <f>IF(Reponses!T67="","",VLOOKUP(Reponses!T67,Likert_Map,1,FALSE))</f>
        <v>0</v>
      </c>
    </row>
    <row r="66" spans="1:18">
      <c r="A66" s="5">
        <f>Reponses!A68</f>
        <v>0</v>
      </c>
      <c r="B66" s="4">
        <f>Reponses!B68</f>
        <v>0</v>
      </c>
      <c r="C66" s="4">
        <f>IF(Reponses!E68="","",VLOOKUP(Reponses!E68,Likert_Map,1,FALSE))</f>
        <v>0</v>
      </c>
      <c r="D66" s="4">
        <f>IF(Reponses!F68="","",VLOOKUP(Reponses!F68,Likert_Map,1,FALSE))</f>
        <v>0</v>
      </c>
      <c r="E66" s="4">
        <f>IF(Reponses!G68="","",VLOOKUP(Reponses!G68,Likert_Map,1,FALSE))</f>
        <v>0</v>
      </c>
      <c r="F66" s="4">
        <f>IF(Reponses!H68="","",VLOOKUP(Reponses!H68,Likert_Map,1,FALSE))</f>
        <v>0</v>
      </c>
      <c r="G66" s="4">
        <f>IF(Reponses!I68="","",VLOOKUP(Reponses!I68,Likert_Map,1,FALSE))</f>
        <v>0</v>
      </c>
      <c r="H66" s="4">
        <f>IF(Reponses!J68="","",VLOOKUP(Reponses!J68,Likert_Map,1,FALSE))</f>
        <v>0</v>
      </c>
      <c r="I66" s="4">
        <f>IF(Reponses!K68="","",VLOOKUP(Reponses!K68,Likert_Map,1,FALSE))</f>
        <v>0</v>
      </c>
      <c r="J66" s="4">
        <f>IF(Reponses!L68="","",VLOOKUP(Reponses!L68,Likert_Map,1,FALSE))</f>
        <v>0</v>
      </c>
      <c r="K66" s="4">
        <f>IF(Reponses!M68="","",VLOOKUP(Reponses!M68,Likert_Map,1,FALSE))</f>
        <v>0</v>
      </c>
      <c r="L66" s="4">
        <f>IF(Reponses!N68="","",VLOOKUP(Reponses!N68,Likert_Map,1,FALSE))</f>
        <v>0</v>
      </c>
      <c r="M66" s="4">
        <f>IF(Reponses!O68="","",VLOOKUP(Reponses!O68,Likert_Map,1,FALSE))</f>
        <v>0</v>
      </c>
      <c r="N66" s="4">
        <f>IF(Reponses!P68="","",VLOOKUP(Reponses!P68,Likert_Map,1,FALSE))</f>
        <v>0</v>
      </c>
      <c r="O66" s="4">
        <f>IF(Reponses!Q68="","",VLOOKUP(Reponses!Q68,Likert_Map,1,FALSE))</f>
        <v>0</v>
      </c>
      <c r="P66" s="4">
        <f>IF(Reponses!R68="","",VLOOKUP(Reponses!R68,Likert_Map,1,FALSE))</f>
        <v>0</v>
      </c>
      <c r="Q66" s="4">
        <f>IF(Reponses!S68="","",VLOOKUP(Reponses!S68,Likert_Map,1,FALSE))</f>
        <v>0</v>
      </c>
      <c r="R66" s="4">
        <f>IF(Reponses!T68="","",VLOOKUP(Reponses!T68,Likert_Map,1,FALSE))</f>
        <v>0</v>
      </c>
    </row>
    <row r="67" spans="1:18">
      <c r="A67" s="5">
        <f>Reponses!A69</f>
        <v>0</v>
      </c>
      <c r="B67" s="4">
        <f>Reponses!B69</f>
        <v>0</v>
      </c>
      <c r="C67" s="4">
        <f>IF(Reponses!E69="","",VLOOKUP(Reponses!E69,Likert_Map,1,FALSE))</f>
        <v>0</v>
      </c>
      <c r="D67" s="4">
        <f>IF(Reponses!F69="","",VLOOKUP(Reponses!F69,Likert_Map,1,FALSE))</f>
        <v>0</v>
      </c>
      <c r="E67" s="4">
        <f>IF(Reponses!G69="","",VLOOKUP(Reponses!G69,Likert_Map,1,FALSE))</f>
        <v>0</v>
      </c>
      <c r="F67" s="4">
        <f>IF(Reponses!H69="","",VLOOKUP(Reponses!H69,Likert_Map,1,FALSE))</f>
        <v>0</v>
      </c>
      <c r="G67" s="4">
        <f>IF(Reponses!I69="","",VLOOKUP(Reponses!I69,Likert_Map,1,FALSE))</f>
        <v>0</v>
      </c>
      <c r="H67" s="4">
        <f>IF(Reponses!J69="","",VLOOKUP(Reponses!J69,Likert_Map,1,FALSE))</f>
        <v>0</v>
      </c>
      <c r="I67" s="4">
        <f>IF(Reponses!K69="","",VLOOKUP(Reponses!K69,Likert_Map,1,FALSE))</f>
        <v>0</v>
      </c>
      <c r="J67" s="4">
        <f>IF(Reponses!L69="","",VLOOKUP(Reponses!L69,Likert_Map,1,FALSE))</f>
        <v>0</v>
      </c>
      <c r="K67" s="4">
        <f>IF(Reponses!M69="","",VLOOKUP(Reponses!M69,Likert_Map,1,FALSE))</f>
        <v>0</v>
      </c>
      <c r="L67" s="4">
        <f>IF(Reponses!N69="","",VLOOKUP(Reponses!N69,Likert_Map,1,FALSE))</f>
        <v>0</v>
      </c>
      <c r="M67" s="4">
        <f>IF(Reponses!O69="","",VLOOKUP(Reponses!O69,Likert_Map,1,FALSE))</f>
        <v>0</v>
      </c>
      <c r="N67" s="4">
        <f>IF(Reponses!P69="","",VLOOKUP(Reponses!P69,Likert_Map,1,FALSE))</f>
        <v>0</v>
      </c>
      <c r="O67" s="4">
        <f>IF(Reponses!Q69="","",VLOOKUP(Reponses!Q69,Likert_Map,1,FALSE))</f>
        <v>0</v>
      </c>
      <c r="P67" s="4">
        <f>IF(Reponses!R69="","",VLOOKUP(Reponses!R69,Likert_Map,1,FALSE))</f>
        <v>0</v>
      </c>
      <c r="Q67" s="4">
        <f>IF(Reponses!S69="","",VLOOKUP(Reponses!S69,Likert_Map,1,FALSE))</f>
        <v>0</v>
      </c>
      <c r="R67" s="4">
        <f>IF(Reponses!T69="","",VLOOKUP(Reponses!T69,Likert_Map,1,FALSE))</f>
        <v>0</v>
      </c>
    </row>
    <row r="68" spans="1:18">
      <c r="A68" s="5">
        <f>Reponses!A70</f>
        <v>0</v>
      </c>
      <c r="B68" s="4">
        <f>Reponses!B70</f>
        <v>0</v>
      </c>
      <c r="C68" s="4">
        <f>IF(Reponses!E70="","",VLOOKUP(Reponses!E70,Likert_Map,1,FALSE))</f>
        <v>0</v>
      </c>
      <c r="D68" s="4">
        <f>IF(Reponses!F70="","",VLOOKUP(Reponses!F70,Likert_Map,1,FALSE))</f>
        <v>0</v>
      </c>
      <c r="E68" s="4">
        <f>IF(Reponses!G70="","",VLOOKUP(Reponses!G70,Likert_Map,1,FALSE))</f>
        <v>0</v>
      </c>
      <c r="F68" s="4">
        <f>IF(Reponses!H70="","",VLOOKUP(Reponses!H70,Likert_Map,1,FALSE))</f>
        <v>0</v>
      </c>
      <c r="G68" s="4">
        <f>IF(Reponses!I70="","",VLOOKUP(Reponses!I70,Likert_Map,1,FALSE))</f>
        <v>0</v>
      </c>
      <c r="H68" s="4">
        <f>IF(Reponses!J70="","",VLOOKUP(Reponses!J70,Likert_Map,1,FALSE))</f>
        <v>0</v>
      </c>
      <c r="I68" s="4">
        <f>IF(Reponses!K70="","",VLOOKUP(Reponses!K70,Likert_Map,1,FALSE))</f>
        <v>0</v>
      </c>
      <c r="J68" s="4">
        <f>IF(Reponses!L70="","",VLOOKUP(Reponses!L70,Likert_Map,1,FALSE))</f>
        <v>0</v>
      </c>
      <c r="K68" s="4">
        <f>IF(Reponses!M70="","",VLOOKUP(Reponses!M70,Likert_Map,1,FALSE))</f>
        <v>0</v>
      </c>
      <c r="L68" s="4">
        <f>IF(Reponses!N70="","",VLOOKUP(Reponses!N70,Likert_Map,1,FALSE))</f>
        <v>0</v>
      </c>
      <c r="M68" s="4">
        <f>IF(Reponses!O70="","",VLOOKUP(Reponses!O70,Likert_Map,1,FALSE))</f>
        <v>0</v>
      </c>
      <c r="N68" s="4">
        <f>IF(Reponses!P70="","",VLOOKUP(Reponses!P70,Likert_Map,1,FALSE))</f>
        <v>0</v>
      </c>
      <c r="O68" s="4">
        <f>IF(Reponses!Q70="","",VLOOKUP(Reponses!Q70,Likert_Map,1,FALSE))</f>
        <v>0</v>
      </c>
      <c r="P68" s="4">
        <f>IF(Reponses!R70="","",VLOOKUP(Reponses!R70,Likert_Map,1,FALSE))</f>
        <v>0</v>
      </c>
      <c r="Q68" s="4">
        <f>IF(Reponses!S70="","",VLOOKUP(Reponses!S70,Likert_Map,1,FALSE))</f>
        <v>0</v>
      </c>
      <c r="R68" s="4">
        <f>IF(Reponses!T70="","",VLOOKUP(Reponses!T70,Likert_Map,1,FALSE))</f>
        <v>0</v>
      </c>
    </row>
    <row r="69" spans="1:18">
      <c r="A69" s="5">
        <f>Reponses!A71</f>
        <v>0</v>
      </c>
      <c r="B69" s="4">
        <f>Reponses!B71</f>
        <v>0</v>
      </c>
      <c r="C69" s="4">
        <f>IF(Reponses!E71="","",VLOOKUP(Reponses!E71,Likert_Map,1,FALSE))</f>
        <v>0</v>
      </c>
      <c r="D69" s="4">
        <f>IF(Reponses!F71="","",VLOOKUP(Reponses!F71,Likert_Map,1,FALSE))</f>
        <v>0</v>
      </c>
      <c r="E69" s="4">
        <f>IF(Reponses!G71="","",VLOOKUP(Reponses!G71,Likert_Map,1,FALSE))</f>
        <v>0</v>
      </c>
      <c r="F69" s="4">
        <f>IF(Reponses!H71="","",VLOOKUP(Reponses!H71,Likert_Map,1,FALSE))</f>
        <v>0</v>
      </c>
      <c r="G69" s="4">
        <f>IF(Reponses!I71="","",VLOOKUP(Reponses!I71,Likert_Map,1,FALSE))</f>
        <v>0</v>
      </c>
      <c r="H69" s="4">
        <f>IF(Reponses!J71="","",VLOOKUP(Reponses!J71,Likert_Map,1,FALSE))</f>
        <v>0</v>
      </c>
      <c r="I69" s="4">
        <f>IF(Reponses!K71="","",VLOOKUP(Reponses!K71,Likert_Map,1,FALSE))</f>
        <v>0</v>
      </c>
      <c r="J69" s="4">
        <f>IF(Reponses!L71="","",VLOOKUP(Reponses!L71,Likert_Map,1,FALSE))</f>
        <v>0</v>
      </c>
      <c r="K69" s="4">
        <f>IF(Reponses!M71="","",VLOOKUP(Reponses!M71,Likert_Map,1,FALSE))</f>
        <v>0</v>
      </c>
      <c r="L69" s="4">
        <f>IF(Reponses!N71="","",VLOOKUP(Reponses!N71,Likert_Map,1,FALSE))</f>
        <v>0</v>
      </c>
      <c r="M69" s="4">
        <f>IF(Reponses!O71="","",VLOOKUP(Reponses!O71,Likert_Map,1,FALSE))</f>
        <v>0</v>
      </c>
      <c r="N69" s="4">
        <f>IF(Reponses!P71="","",VLOOKUP(Reponses!P71,Likert_Map,1,FALSE))</f>
        <v>0</v>
      </c>
      <c r="O69" s="4">
        <f>IF(Reponses!Q71="","",VLOOKUP(Reponses!Q71,Likert_Map,1,FALSE))</f>
        <v>0</v>
      </c>
      <c r="P69" s="4">
        <f>IF(Reponses!R71="","",VLOOKUP(Reponses!R71,Likert_Map,1,FALSE))</f>
        <v>0</v>
      </c>
      <c r="Q69" s="4">
        <f>IF(Reponses!S71="","",VLOOKUP(Reponses!S71,Likert_Map,1,FALSE))</f>
        <v>0</v>
      </c>
      <c r="R69" s="4">
        <f>IF(Reponses!T71="","",VLOOKUP(Reponses!T71,Likert_Map,1,FALSE))</f>
        <v>0</v>
      </c>
    </row>
    <row r="70" spans="1:18">
      <c r="A70" s="5">
        <f>Reponses!A72</f>
        <v>0</v>
      </c>
      <c r="B70" s="4">
        <f>Reponses!B72</f>
        <v>0</v>
      </c>
      <c r="C70" s="4">
        <f>IF(Reponses!E72="","",VLOOKUP(Reponses!E72,Likert_Map,1,FALSE))</f>
        <v>0</v>
      </c>
      <c r="D70" s="4">
        <f>IF(Reponses!F72="","",VLOOKUP(Reponses!F72,Likert_Map,1,FALSE))</f>
        <v>0</v>
      </c>
      <c r="E70" s="4">
        <f>IF(Reponses!G72="","",VLOOKUP(Reponses!G72,Likert_Map,1,FALSE))</f>
        <v>0</v>
      </c>
      <c r="F70" s="4">
        <f>IF(Reponses!H72="","",VLOOKUP(Reponses!H72,Likert_Map,1,FALSE))</f>
        <v>0</v>
      </c>
      <c r="G70" s="4">
        <f>IF(Reponses!I72="","",VLOOKUP(Reponses!I72,Likert_Map,1,FALSE))</f>
        <v>0</v>
      </c>
      <c r="H70" s="4">
        <f>IF(Reponses!J72="","",VLOOKUP(Reponses!J72,Likert_Map,1,FALSE))</f>
        <v>0</v>
      </c>
      <c r="I70" s="4">
        <f>IF(Reponses!K72="","",VLOOKUP(Reponses!K72,Likert_Map,1,FALSE))</f>
        <v>0</v>
      </c>
      <c r="J70" s="4">
        <f>IF(Reponses!L72="","",VLOOKUP(Reponses!L72,Likert_Map,1,FALSE))</f>
        <v>0</v>
      </c>
      <c r="K70" s="4">
        <f>IF(Reponses!M72="","",VLOOKUP(Reponses!M72,Likert_Map,1,FALSE))</f>
        <v>0</v>
      </c>
      <c r="L70" s="4">
        <f>IF(Reponses!N72="","",VLOOKUP(Reponses!N72,Likert_Map,1,FALSE))</f>
        <v>0</v>
      </c>
      <c r="M70" s="4">
        <f>IF(Reponses!O72="","",VLOOKUP(Reponses!O72,Likert_Map,1,FALSE))</f>
        <v>0</v>
      </c>
      <c r="N70" s="4">
        <f>IF(Reponses!P72="","",VLOOKUP(Reponses!P72,Likert_Map,1,FALSE))</f>
        <v>0</v>
      </c>
      <c r="O70" s="4">
        <f>IF(Reponses!Q72="","",VLOOKUP(Reponses!Q72,Likert_Map,1,FALSE))</f>
        <v>0</v>
      </c>
      <c r="P70" s="4">
        <f>IF(Reponses!R72="","",VLOOKUP(Reponses!R72,Likert_Map,1,FALSE))</f>
        <v>0</v>
      </c>
      <c r="Q70" s="4">
        <f>IF(Reponses!S72="","",VLOOKUP(Reponses!S72,Likert_Map,1,FALSE))</f>
        <v>0</v>
      </c>
      <c r="R70" s="4">
        <f>IF(Reponses!T72="","",VLOOKUP(Reponses!T72,Likert_Map,1,FALSE))</f>
        <v>0</v>
      </c>
    </row>
    <row r="71" spans="1:18">
      <c r="A71" s="5">
        <f>Reponses!A73</f>
        <v>0</v>
      </c>
      <c r="B71" s="4">
        <f>Reponses!B73</f>
        <v>0</v>
      </c>
      <c r="C71" s="4">
        <f>IF(Reponses!E73="","",VLOOKUP(Reponses!E73,Likert_Map,1,FALSE))</f>
        <v>0</v>
      </c>
      <c r="D71" s="4">
        <f>IF(Reponses!F73="","",VLOOKUP(Reponses!F73,Likert_Map,1,FALSE))</f>
        <v>0</v>
      </c>
      <c r="E71" s="4">
        <f>IF(Reponses!G73="","",VLOOKUP(Reponses!G73,Likert_Map,1,FALSE))</f>
        <v>0</v>
      </c>
      <c r="F71" s="4">
        <f>IF(Reponses!H73="","",VLOOKUP(Reponses!H73,Likert_Map,1,FALSE))</f>
        <v>0</v>
      </c>
      <c r="G71" s="4">
        <f>IF(Reponses!I73="","",VLOOKUP(Reponses!I73,Likert_Map,1,FALSE))</f>
        <v>0</v>
      </c>
      <c r="H71" s="4">
        <f>IF(Reponses!J73="","",VLOOKUP(Reponses!J73,Likert_Map,1,FALSE))</f>
        <v>0</v>
      </c>
      <c r="I71" s="4">
        <f>IF(Reponses!K73="","",VLOOKUP(Reponses!K73,Likert_Map,1,FALSE))</f>
        <v>0</v>
      </c>
      <c r="J71" s="4">
        <f>IF(Reponses!L73="","",VLOOKUP(Reponses!L73,Likert_Map,1,FALSE))</f>
        <v>0</v>
      </c>
      <c r="K71" s="4">
        <f>IF(Reponses!M73="","",VLOOKUP(Reponses!M73,Likert_Map,1,FALSE))</f>
        <v>0</v>
      </c>
      <c r="L71" s="4">
        <f>IF(Reponses!N73="","",VLOOKUP(Reponses!N73,Likert_Map,1,FALSE))</f>
        <v>0</v>
      </c>
      <c r="M71" s="4">
        <f>IF(Reponses!O73="","",VLOOKUP(Reponses!O73,Likert_Map,1,FALSE))</f>
        <v>0</v>
      </c>
      <c r="N71" s="4">
        <f>IF(Reponses!P73="","",VLOOKUP(Reponses!P73,Likert_Map,1,FALSE))</f>
        <v>0</v>
      </c>
      <c r="O71" s="4">
        <f>IF(Reponses!Q73="","",VLOOKUP(Reponses!Q73,Likert_Map,1,FALSE))</f>
        <v>0</v>
      </c>
      <c r="P71" s="4">
        <f>IF(Reponses!R73="","",VLOOKUP(Reponses!R73,Likert_Map,1,FALSE))</f>
        <v>0</v>
      </c>
      <c r="Q71" s="4">
        <f>IF(Reponses!S73="","",VLOOKUP(Reponses!S73,Likert_Map,1,FALSE))</f>
        <v>0</v>
      </c>
      <c r="R71" s="4">
        <f>IF(Reponses!T73="","",VLOOKUP(Reponses!T73,Likert_Map,1,FALSE))</f>
        <v>0</v>
      </c>
    </row>
    <row r="72" spans="1:18">
      <c r="A72" s="5">
        <f>Reponses!A74</f>
        <v>0</v>
      </c>
      <c r="B72" s="4">
        <f>Reponses!B74</f>
        <v>0</v>
      </c>
      <c r="C72" s="4">
        <f>IF(Reponses!E74="","",VLOOKUP(Reponses!E74,Likert_Map,1,FALSE))</f>
        <v>0</v>
      </c>
      <c r="D72" s="4">
        <f>IF(Reponses!F74="","",VLOOKUP(Reponses!F74,Likert_Map,1,FALSE))</f>
        <v>0</v>
      </c>
      <c r="E72" s="4">
        <f>IF(Reponses!G74="","",VLOOKUP(Reponses!G74,Likert_Map,1,FALSE))</f>
        <v>0</v>
      </c>
      <c r="F72" s="4">
        <f>IF(Reponses!H74="","",VLOOKUP(Reponses!H74,Likert_Map,1,FALSE))</f>
        <v>0</v>
      </c>
      <c r="G72" s="4">
        <f>IF(Reponses!I74="","",VLOOKUP(Reponses!I74,Likert_Map,1,FALSE))</f>
        <v>0</v>
      </c>
      <c r="H72" s="4">
        <f>IF(Reponses!J74="","",VLOOKUP(Reponses!J74,Likert_Map,1,FALSE))</f>
        <v>0</v>
      </c>
      <c r="I72" s="4">
        <f>IF(Reponses!K74="","",VLOOKUP(Reponses!K74,Likert_Map,1,FALSE))</f>
        <v>0</v>
      </c>
      <c r="J72" s="4">
        <f>IF(Reponses!L74="","",VLOOKUP(Reponses!L74,Likert_Map,1,FALSE))</f>
        <v>0</v>
      </c>
      <c r="K72" s="4">
        <f>IF(Reponses!M74="","",VLOOKUP(Reponses!M74,Likert_Map,1,FALSE))</f>
        <v>0</v>
      </c>
      <c r="L72" s="4">
        <f>IF(Reponses!N74="","",VLOOKUP(Reponses!N74,Likert_Map,1,FALSE))</f>
        <v>0</v>
      </c>
      <c r="M72" s="4">
        <f>IF(Reponses!O74="","",VLOOKUP(Reponses!O74,Likert_Map,1,FALSE))</f>
        <v>0</v>
      </c>
      <c r="N72" s="4">
        <f>IF(Reponses!P74="","",VLOOKUP(Reponses!P74,Likert_Map,1,FALSE))</f>
        <v>0</v>
      </c>
      <c r="O72" s="4">
        <f>IF(Reponses!Q74="","",VLOOKUP(Reponses!Q74,Likert_Map,1,FALSE))</f>
        <v>0</v>
      </c>
      <c r="P72" s="4">
        <f>IF(Reponses!R74="","",VLOOKUP(Reponses!R74,Likert_Map,1,FALSE))</f>
        <v>0</v>
      </c>
      <c r="Q72" s="4">
        <f>IF(Reponses!S74="","",VLOOKUP(Reponses!S74,Likert_Map,1,FALSE))</f>
        <v>0</v>
      </c>
      <c r="R72" s="4">
        <f>IF(Reponses!T74="","",VLOOKUP(Reponses!T74,Likert_Map,1,FALSE))</f>
        <v>0</v>
      </c>
    </row>
    <row r="73" spans="1:18">
      <c r="A73" s="5">
        <f>Reponses!A75</f>
        <v>0</v>
      </c>
      <c r="B73" s="4">
        <f>Reponses!B75</f>
        <v>0</v>
      </c>
      <c r="C73" s="4">
        <f>IF(Reponses!E75="","",VLOOKUP(Reponses!E75,Likert_Map,1,FALSE))</f>
        <v>0</v>
      </c>
      <c r="D73" s="4">
        <f>IF(Reponses!F75="","",VLOOKUP(Reponses!F75,Likert_Map,1,FALSE))</f>
        <v>0</v>
      </c>
      <c r="E73" s="4">
        <f>IF(Reponses!G75="","",VLOOKUP(Reponses!G75,Likert_Map,1,FALSE))</f>
        <v>0</v>
      </c>
      <c r="F73" s="4">
        <f>IF(Reponses!H75="","",VLOOKUP(Reponses!H75,Likert_Map,1,FALSE))</f>
        <v>0</v>
      </c>
      <c r="G73" s="4">
        <f>IF(Reponses!I75="","",VLOOKUP(Reponses!I75,Likert_Map,1,FALSE))</f>
        <v>0</v>
      </c>
      <c r="H73" s="4">
        <f>IF(Reponses!J75="","",VLOOKUP(Reponses!J75,Likert_Map,1,FALSE))</f>
        <v>0</v>
      </c>
      <c r="I73" s="4">
        <f>IF(Reponses!K75="","",VLOOKUP(Reponses!K75,Likert_Map,1,FALSE))</f>
        <v>0</v>
      </c>
      <c r="J73" s="4">
        <f>IF(Reponses!L75="","",VLOOKUP(Reponses!L75,Likert_Map,1,FALSE))</f>
        <v>0</v>
      </c>
      <c r="K73" s="4">
        <f>IF(Reponses!M75="","",VLOOKUP(Reponses!M75,Likert_Map,1,FALSE))</f>
        <v>0</v>
      </c>
      <c r="L73" s="4">
        <f>IF(Reponses!N75="","",VLOOKUP(Reponses!N75,Likert_Map,1,FALSE))</f>
        <v>0</v>
      </c>
      <c r="M73" s="4">
        <f>IF(Reponses!O75="","",VLOOKUP(Reponses!O75,Likert_Map,1,FALSE))</f>
        <v>0</v>
      </c>
      <c r="N73" s="4">
        <f>IF(Reponses!P75="","",VLOOKUP(Reponses!P75,Likert_Map,1,FALSE))</f>
        <v>0</v>
      </c>
      <c r="O73" s="4">
        <f>IF(Reponses!Q75="","",VLOOKUP(Reponses!Q75,Likert_Map,1,FALSE))</f>
        <v>0</v>
      </c>
      <c r="P73" s="4">
        <f>IF(Reponses!R75="","",VLOOKUP(Reponses!R75,Likert_Map,1,FALSE))</f>
        <v>0</v>
      </c>
      <c r="Q73" s="4">
        <f>IF(Reponses!S75="","",VLOOKUP(Reponses!S75,Likert_Map,1,FALSE))</f>
        <v>0</v>
      </c>
      <c r="R73" s="4">
        <f>IF(Reponses!T75="","",VLOOKUP(Reponses!T75,Likert_Map,1,FALSE))</f>
        <v>0</v>
      </c>
    </row>
    <row r="74" spans="1:18">
      <c r="A74" s="5">
        <f>Reponses!A76</f>
        <v>0</v>
      </c>
      <c r="B74" s="4">
        <f>Reponses!B76</f>
        <v>0</v>
      </c>
      <c r="C74" s="4">
        <f>IF(Reponses!E76="","",VLOOKUP(Reponses!E76,Likert_Map,1,FALSE))</f>
        <v>0</v>
      </c>
      <c r="D74" s="4">
        <f>IF(Reponses!F76="","",VLOOKUP(Reponses!F76,Likert_Map,1,FALSE))</f>
        <v>0</v>
      </c>
      <c r="E74" s="4">
        <f>IF(Reponses!G76="","",VLOOKUP(Reponses!G76,Likert_Map,1,FALSE))</f>
        <v>0</v>
      </c>
      <c r="F74" s="4">
        <f>IF(Reponses!H76="","",VLOOKUP(Reponses!H76,Likert_Map,1,FALSE))</f>
        <v>0</v>
      </c>
      <c r="G74" s="4">
        <f>IF(Reponses!I76="","",VLOOKUP(Reponses!I76,Likert_Map,1,FALSE))</f>
        <v>0</v>
      </c>
      <c r="H74" s="4">
        <f>IF(Reponses!J76="","",VLOOKUP(Reponses!J76,Likert_Map,1,FALSE))</f>
        <v>0</v>
      </c>
      <c r="I74" s="4">
        <f>IF(Reponses!K76="","",VLOOKUP(Reponses!K76,Likert_Map,1,FALSE))</f>
        <v>0</v>
      </c>
      <c r="J74" s="4">
        <f>IF(Reponses!L76="","",VLOOKUP(Reponses!L76,Likert_Map,1,FALSE))</f>
        <v>0</v>
      </c>
      <c r="K74" s="4">
        <f>IF(Reponses!M76="","",VLOOKUP(Reponses!M76,Likert_Map,1,FALSE))</f>
        <v>0</v>
      </c>
      <c r="L74" s="4">
        <f>IF(Reponses!N76="","",VLOOKUP(Reponses!N76,Likert_Map,1,FALSE))</f>
        <v>0</v>
      </c>
      <c r="M74" s="4">
        <f>IF(Reponses!O76="","",VLOOKUP(Reponses!O76,Likert_Map,1,FALSE))</f>
        <v>0</v>
      </c>
      <c r="N74" s="4">
        <f>IF(Reponses!P76="","",VLOOKUP(Reponses!P76,Likert_Map,1,FALSE))</f>
        <v>0</v>
      </c>
      <c r="O74" s="4">
        <f>IF(Reponses!Q76="","",VLOOKUP(Reponses!Q76,Likert_Map,1,FALSE))</f>
        <v>0</v>
      </c>
      <c r="P74" s="4">
        <f>IF(Reponses!R76="","",VLOOKUP(Reponses!R76,Likert_Map,1,FALSE))</f>
        <v>0</v>
      </c>
      <c r="Q74" s="4">
        <f>IF(Reponses!S76="","",VLOOKUP(Reponses!S76,Likert_Map,1,FALSE))</f>
        <v>0</v>
      </c>
      <c r="R74" s="4">
        <f>IF(Reponses!T76="","",VLOOKUP(Reponses!T76,Likert_Map,1,FALSE))</f>
        <v>0</v>
      </c>
    </row>
    <row r="75" spans="1:18">
      <c r="A75" s="5">
        <f>Reponses!A77</f>
        <v>0</v>
      </c>
      <c r="B75" s="4">
        <f>Reponses!B77</f>
        <v>0</v>
      </c>
      <c r="C75" s="4">
        <f>IF(Reponses!E77="","",VLOOKUP(Reponses!E77,Likert_Map,1,FALSE))</f>
        <v>0</v>
      </c>
      <c r="D75" s="4">
        <f>IF(Reponses!F77="","",VLOOKUP(Reponses!F77,Likert_Map,1,FALSE))</f>
        <v>0</v>
      </c>
      <c r="E75" s="4">
        <f>IF(Reponses!G77="","",VLOOKUP(Reponses!G77,Likert_Map,1,FALSE))</f>
        <v>0</v>
      </c>
      <c r="F75" s="4">
        <f>IF(Reponses!H77="","",VLOOKUP(Reponses!H77,Likert_Map,1,FALSE))</f>
        <v>0</v>
      </c>
      <c r="G75" s="4">
        <f>IF(Reponses!I77="","",VLOOKUP(Reponses!I77,Likert_Map,1,FALSE))</f>
        <v>0</v>
      </c>
      <c r="H75" s="4">
        <f>IF(Reponses!J77="","",VLOOKUP(Reponses!J77,Likert_Map,1,FALSE))</f>
        <v>0</v>
      </c>
      <c r="I75" s="4">
        <f>IF(Reponses!K77="","",VLOOKUP(Reponses!K77,Likert_Map,1,FALSE))</f>
        <v>0</v>
      </c>
      <c r="J75" s="4">
        <f>IF(Reponses!L77="","",VLOOKUP(Reponses!L77,Likert_Map,1,FALSE))</f>
        <v>0</v>
      </c>
      <c r="K75" s="4">
        <f>IF(Reponses!M77="","",VLOOKUP(Reponses!M77,Likert_Map,1,FALSE))</f>
        <v>0</v>
      </c>
      <c r="L75" s="4">
        <f>IF(Reponses!N77="","",VLOOKUP(Reponses!N77,Likert_Map,1,FALSE))</f>
        <v>0</v>
      </c>
      <c r="M75" s="4">
        <f>IF(Reponses!O77="","",VLOOKUP(Reponses!O77,Likert_Map,1,FALSE))</f>
        <v>0</v>
      </c>
      <c r="N75" s="4">
        <f>IF(Reponses!P77="","",VLOOKUP(Reponses!P77,Likert_Map,1,FALSE))</f>
        <v>0</v>
      </c>
      <c r="O75" s="4">
        <f>IF(Reponses!Q77="","",VLOOKUP(Reponses!Q77,Likert_Map,1,FALSE))</f>
        <v>0</v>
      </c>
      <c r="P75" s="4">
        <f>IF(Reponses!R77="","",VLOOKUP(Reponses!R77,Likert_Map,1,FALSE))</f>
        <v>0</v>
      </c>
      <c r="Q75" s="4">
        <f>IF(Reponses!S77="","",VLOOKUP(Reponses!S77,Likert_Map,1,FALSE))</f>
        <v>0</v>
      </c>
      <c r="R75" s="4">
        <f>IF(Reponses!T77="","",VLOOKUP(Reponses!T77,Likert_Map,1,FALSE))</f>
        <v>0</v>
      </c>
    </row>
    <row r="76" spans="1:18">
      <c r="A76" s="5">
        <f>Reponses!A78</f>
        <v>0</v>
      </c>
      <c r="B76" s="4">
        <f>Reponses!B78</f>
        <v>0</v>
      </c>
      <c r="C76" s="4">
        <f>IF(Reponses!E78="","",VLOOKUP(Reponses!E78,Likert_Map,1,FALSE))</f>
        <v>0</v>
      </c>
      <c r="D76" s="4">
        <f>IF(Reponses!F78="","",VLOOKUP(Reponses!F78,Likert_Map,1,FALSE))</f>
        <v>0</v>
      </c>
      <c r="E76" s="4">
        <f>IF(Reponses!G78="","",VLOOKUP(Reponses!G78,Likert_Map,1,FALSE))</f>
        <v>0</v>
      </c>
      <c r="F76" s="4">
        <f>IF(Reponses!H78="","",VLOOKUP(Reponses!H78,Likert_Map,1,FALSE))</f>
        <v>0</v>
      </c>
      <c r="G76" s="4">
        <f>IF(Reponses!I78="","",VLOOKUP(Reponses!I78,Likert_Map,1,FALSE))</f>
        <v>0</v>
      </c>
      <c r="H76" s="4">
        <f>IF(Reponses!J78="","",VLOOKUP(Reponses!J78,Likert_Map,1,FALSE))</f>
        <v>0</v>
      </c>
      <c r="I76" s="4">
        <f>IF(Reponses!K78="","",VLOOKUP(Reponses!K78,Likert_Map,1,FALSE))</f>
        <v>0</v>
      </c>
      <c r="J76" s="4">
        <f>IF(Reponses!L78="","",VLOOKUP(Reponses!L78,Likert_Map,1,FALSE))</f>
        <v>0</v>
      </c>
      <c r="K76" s="4">
        <f>IF(Reponses!M78="","",VLOOKUP(Reponses!M78,Likert_Map,1,FALSE))</f>
        <v>0</v>
      </c>
      <c r="L76" s="4">
        <f>IF(Reponses!N78="","",VLOOKUP(Reponses!N78,Likert_Map,1,FALSE))</f>
        <v>0</v>
      </c>
      <c r="M76" s="4">
        <f>IF(Reponses!O78="","",VLOOKUP(Reponses!O78,Likert_Map,1,FALSE))</f>
        <v>0</v>
      </c>
      <c r="N76" s="4">
        <f>IF(Reponses!P78="","",VLOOKUP(Reponses!P78,Likert_Map,1,FALSE))</f>
        <v>0</v>
      </c>
      <c r="O76" s="4">
        <f>IF(Reponses!Q78="","",VLOOKUP(Reponses!Q78,Likert_Map,1,FALSE))</f>
        <v>0</v>
      </c>
      <c r="P76" s="4">
        <f>IF(Reponses!R78="","",VLOOKUP(Reponses!R78,Likert_Map,1,FALSE))</f>
        <v>0</v>
      </c>
      <c r="Q76" s="4">
        <f>IF(Reponses!S78="","",VLOOKUP(Reponses!S78,Likert_Map,1,FALSE))</f>
        <v>0</v>
      </c>
      <c r="R76" s="4">
        <f>IF(Reponses!T78="","",VLOOKUP(Reponses!T78,Likert_Map,1,FALSE))</f>
        <v>0</v>
      </c>
    </row>
    <row r="77" spans="1:18">
      <c r="A77" s="5">
        <f>Reponses!A79</f>
        <v>0</v>
      </c>
      <c r="B77" s="4">
        <f>Reponses!B79</f>
        <v>0</v>
      </c>
      <c r="C77" s="4">
        <f>IF(Reponses!E79="","",VLOOKUP(Reponses!E79,Likert_Map,1,FALSE))</f>
        <v>0</v>
      </c>
      <c r="D77" s="4">
        <f>IF(Reponses!F79="","",VLOOKUP(Reponses!F79,Likert_Map,1,FALSE))</f>
        <v>0</v>
      </c>
      <c r="E77" s="4">
        <f>IF(Reponses!G79="","",VLOOKUP(Reponses!G79,Likert_Map,1,FALSE))</f>
        <v>0</v>
      </c>
      <c r="F77" s="4">
        <f>IF(Reponses!H79="","",VLOOKUP(Reponses!H79,Likert_Map,1,FALSE))</f>
        <v>0</v>
      </c>
      <c r="G77" s="4">
        <f>IF(Reponses!I79="","",VLOOKUP(Reponses!I79,Likert_Map,1,FALSE))</f>
        <v>0</v>
      </c>
      <c r="H77" s="4">
        <f>IF(Reponses!J79="","",VLOOKUP(Reponses!J79,Likert_Map,1,FALSE))</f>
        <v>0</v>
      </c>
      <c r="I77" s="4">
        <f>IF(Reponses!K79="","",VLOOKUP(Reponses!K79,Likert_Map,1,FALSE))</f>
        <v>0</v>
      </c>
      <c r="J77" s="4">
        <f>IF(Reponses!L79="","",VLOOKUP(Reponses!L79,Likert_Map,1,FALSE))</f>
        <v>0</v>
      </c>
      <c r="K77" s="4">
        <f>IF(Reponses!M79="","",VLOOKUP(Reponses!M79,Likert_Map,1,FALSE))</f>
        <v>0</v>
      </c>
      <c r="L77" s="4">
        <f>IF(Reponses!N79="","",VLOOKUP(Reponses!N79,Likert_Map,1,FALSE))</f>
        <v>0</v>
      </c>
      <c r="M77" s="4">
        <f>IF(Reponses!O79="","",VLOOKUP(Reponses!O79,Likert_Map,1,FALSE))</f>
        <v>0</v>
      </c>
      <c r="N77" s="4">
        <f>IF(Reponses!P79="","",VLOOKUP(Reponses!P79,Likert_Map,1,FALSE))</f>
        <v>0</v>
      </c>
      <c r="O77" s="4">
        <f>IF(Reponses!Q79="","",VLOOKUP(Reponses!Q79,Likert_Map,1,FALSE))</f>
        <v>0</v>
      </c>
      <c r="P77" s="4">
        <f>IF(Reponses!R79="","",VLOOKUP(Reponses!R79,Likert_Map,1,FALSE))</f>
        <v>0</v>
      </c>
      <c r="Q77" s="4">
        <f>IF(Reponses!S79="","",VLOOKUP(Reponses!S79,Likert_Map,1,FALSE))</f>
        <v>0</v>
      </c>
      <c r="R77" s="4">
        <f>IF(Reponses!T79="","",VLOOKUP(Reponses!T79,Likert_Map,1,FALSE))</f>
        <v>0</v>
      </c>
    </row>
    <row r="78" spans="1:18">
      <c r="A78" s="5">
        <f>Reponses!A80</f>
        <v>0</v>
      </c>
      <c r="B78" s="4">
        <f>Reponses!B80</f>
        <v>0</v>
      </c>
      <c r="C78" s="4">
        <f>IF(Reponses!E80="","",VLOOKUP(Reponses!E80,Likert_Map,1,FALSE))</f>
        <v>0</v>
      </c>
      <c r="D78" s="4">
        <f>IF(Reponses!F80="","",VLOOKUP(Reponses!F80,Likert_Map,1,FALSE))</f>
        <v>0</v>
      </c>
      <c r="E78" s="4">
        <f>IF(Reponses!G80="","",VLOOKUP(Reponses!G80,Likert_Map,1,FALSE))</f>
        <v>0</v>
      </c>
      <c r="F78" s="4">
        <f>IF(Reponses!H80="","",VLOOKUP(Reponses!H80,Likert_Map,1,FALSE))</f>
        <v>0</v>
      </c>
      <c r="G78" s="4">
        <f>IF(Reponses!I80="","",VLOOKUP(Reponses!I80,Likert_Map,1,FALSE))</f>
        <v>0</v>
      </c>
      <c r="H78" s="4">
        <f>IF(Reponses!J80="","",VLOOKUP(Reponses!J80,Likert_Map,1,FALSE))</f>
        <v>0</v>
      </c>
      <c r="I78" s="4">
        <f>IF(Reponses!K80="","",VLOOKUP(Reponses!K80,Likert_Map,1,FALSE))</f>
        <v>0</v>
      </c>
      <c r="J78" s="4">
        <f>IF(Reponses!L80="","",VLOOKUP(Reponses!L80,Likert_Map,1,FALSE))</f>
        <v>0</v>
      </c>
      <c r="K78" s="4">
        <f>IF(Reponses!M80="","",VLOOKUP(Reponses!M80,Likert_Map,1,FALSE))</f>
        <v>0</v>
      </c>
      <c r="L78" s="4">
        <f>IF(Reponses!N80="","",VLOOKUP(Reponses!N80,Likert_Map,1,FALSE))</f>
        <v>0</v>
      </c>
      <c r="M78" s="4">
        <f>IF(Reponses!O80="","",VLOOKUP(Reponses!O80,Likert_Map,1,FALSE))</f>
        <v>0</v>
      </c>
      <c r="N78" s="4">
        <f>IF(Reponses!P80="","",VLOOKUP(Reponses!P80,Likert_Map,1,FALSE))</f>
        <v>0</v>
      </c>
      <c r="O78" s="4">
        <f>IF(Reponses!Q80="","",VLOOKUP(Reponses!Q80,Likert_Map,1,FALSE))</f>
        <v>0</v>
      </c>
      <c r="P78" s="4">
        <f>IF(Reponses!R80="","",VLOOKUP(Reponses!R80,Likert_Map,1,FALSE))</f>
        <v>0</v>
      </c>
      <c r="Q78" s="4">
        <f>IF(Reponses!S80="","",VLOOKUP(Reponses!S80,Likert_Map,1,FALSE))</f>
        <v>0</v>
      </c>
      <c r="R78" s="4">
        <f>IF(Reponses!T80="","",VLOOKUP(Reponses!T80,Likert_Map,1,FALSE))</f>
        <v>0</v>
      </c>
    </row>
    <row r="79" spans="1:18">
      <c r="A79" s="5">
        <f>Reponses!A81</f>
        <v>0</v>
      </c>
      <c r="B79" s="4">
        <f>Reponses!B81</f>
        <v>0</v>
      </c>
      <c r="C79" s="4">
        <f>IF(Reponses!E81="","",VLOOKUP(Reponses!E81,Likert_Map,1,FALSE))</f>
        <v>0</v>
      </c>
      <c r="D79" s="4">
        <f>IF(Reponses!F81="","",VLOOKUP(Reponses!F81,Likert_Map,1,FALSE))</f>
        <v>0</v>
      </c>
      <c r="E79" s="4">
        <f>IF(Reponses!G81="","",VLOOKUP(Reponses!G81,Likert_Map,1,FALSE))</f>
        <v>0</v>
      </c>
      <c r="F79" s="4">
        <f>IF(Reponses!H81="","",VLOOKUP(Reponses!H81,Likert_Map,1,FALSE))</f>
        <v>0</v>
      </c>
      <c r="G79" s="4">
        <f>IF(Reponses!I81="","",VLOOKUP(Reponses!I81,Likert_Map,1,FALSE))</f>
        <v>0</v>
      </c>
      <c r="H79" s="4">
        <f>IF(Reponses!J81="","",VLOOKUP(Reponses!J81,Likert_Map,1,FALSE))</f>
        <v>0</v>
      </c>
      <c r="I79" s="4">
        <f>IF(Reponses!K81="","",VLOOKUP(Reponses!K81,Likert_Map,1,FALSE))</f>
        <v>0</v>
      </c>
      <c r="J79" s="4">
        <f>IF(Reponses!L81="","",VLOOKUP(Reponses!L81,Likert_Map,1,FALSE))</f>
        <v>0</v>
      </c>
      <c r="K79" s="4">
        <f>IF(Reponses!M81="","",VLOOKUP(Reponses!M81,Likert_Map,1,FALSE))</f>
        <v>0</v>
      </c>
      <c r="L79" s="4">
        <f>IF(Reponses!N81="","",VLOOKUP(Reponses!N81,Likert_Map,1,FALSE))</f>
        <v>0</v>
      </c>
      <c r="M79" s="4">
        <f>IF(Reponses!O81="","",VLOOKUP(Reponses!O81,Likert_Map,1,FALSE))</f>
        <v>0</v>
      </c>
      <c r="N79" s="4">
        <f>IF(Reponses!P81="","",VLOOKUP(Reponses!P81,Likert_Map,1,FALSE))</f>
        <v>0</v>
      </c>
      <c r="O79" s="4">
        <f>IF(Reponses!Q81="","",VLOOKUP(Reponses!Q81,Likert_Map,1,FALSE))</f>
        <v>0</v>
      </c>
      <c r="P79" s="4">
        <f>IF(Reponses!R81="","",VLOOKUP(Reponses!R81,Likert_Map,1,FALSE))</f>
        <v>0</v>
      </c>
      <c r="Q79" s="4">
        <f>IF(Reponses!S81="","",VLOOKUP(Reponses!S81,Likert_Map,1,FALSE))</f>
        <v>0</v>
      </c>
      <c r="R79" s="4">
        <f>IF(Reponses!T81="","",VLOOKUP(Reponses!T81,Likert_Map,1,FALSE))</f>
        <v>0</v>
      </c>
    </row>
    <row r="80" spans="1:18">
      <c r="A80" s="5">
        <f>Reponses!A82</f>
        <v>0</v>
      </c>
      <c r="B80" s="4">
        <f>Reponses!B82</f>
        <v>0</v>
      </c>
      <c r="C80" s="4">
        <f>IF(Reponses!E82="","",VLOOKUP(Reponses!E82,Likert_Map,1,FALSE))</f>
        <v>0</v>
      </c>
      <c r="D80" s="4">
        <f>IF(Reponses!F82="","",VLOOKUP(Reponses!F82,Likert_Map,1,FALSE))</f>
        <v>0</v>
      </c>
      <c r="E80" s="4">
        <f>IF(Reponses!G82="","",VLOOKUP(Reponses!G82,Likert_Map,1,FALSE))</f>
        <v>0</v>
      </c>
      <c r="F80" s="4">
        <f>IF(Reponses!H82="","",VLOOKUP(Reponses!H82,Likert_Map,1,FALSE))</f>
        <v>0</v>
      </c>
      <c r="G80" s="4">
        <f>IF(Reponses!I82="","",VLOOKUP(Reponses!I82,Likert_Map,1,FALSE))</f>
        <v>0</v>
      </c>
      <c r="H80" s="4">
        <f>IF(Reponses!J82="","",VLOOKUP(Reponses!J82,Likert_Map,1,FALSE))</f>
        <v>0</v>
      </c>
      <c r="I80" s="4">
        <f>IF(Reponses!K82="","",VLOOKUP(Reponses!K82,Likert_Map,1,FALSE))</f>
        <v>0</v>
      </c>
      <c r="J80" s="4">
        <f>IF(Reponses!L82="","",VLOOKUP(Reponses!L82,Likert_Map,1,FALSE))</f>
        <v>0</v>
      </c>
      <c r="K80" s="4">
        <f>IF(Reponses!M82="","",VLOOKUP(Reponses!M82,Likert_Map,1,FALSE))</f>
        <v>0</v>
      </c>
      <c r="L80" s="4">
        <f>IF(Reponses!N82="","",VLOOKUP(Reponses!N82,Likert_Map,1,FALSE))</f>
        <v>0</v>
      </c>
      <c r="M80" s="4">
        <f>IF(Reponses!O82="","",VLOOKUP(Reponses!O82,Likert_Map,1,FALSE))</f>
        <v>0</v>
      </c>
      <c r="N80" s="4">
        <f>IF(Reponses!P82="","",VLOOKUP(Reponses!P82,Likert_Map,1,FALSE))</f>
        <v>0</v>
      </c>
      <c r="O80" s="4">
        <f>IF(Reponses!Q82="","",VLOOKUP(Reponses!Q82,Likert_Map,1,FALSE))</f>
        <v>0</v>
      </c>
      <c r="P80" s="4">
        <f>IF(Reponses!R82="","",VLOOKUP(Reponses!R82,Likert_Map,1,FALSE))</f>
        <v>0</v>
      </c>
      <c r="Q80" s="4">
        <f>IF(Reponses!S82="","",VLOOKUP(Reponses!S82,Likert_Map,1,FALSE))</f>
        <v>0</v>
      </c>
      <c r="R80" s="4">
        <f>IF(Reponses!T82="","",VLOOKUP(Reponses!T82,Likert_Map,1,FALSE))</f>
        <v>0</v>
      </c>
    </row>
    <row r="81" spans="1:18">
      <c r="A81" s="5">
        <f>Reponses!A83</f>
        <v>0</v>
      </c>
      <c r="B81" s="4">
        <f>Reponses!B83</f>
        <v>0</v>
      </c>
      <c r="C81" s="4">
        <f>IF(Reponses!E83="","",VLOOKUP(Reponses!E83,Likert_Map,1,FALSE))</f>
        <v>0</v>
      </c>
      <c r="D81" s="4">
        <f>IF(Reponses!F83="","",VLOOKUP(Reponses!F83,Likert_Map,1,FALSE))</f>
        <v>0</v>
      </c>
      <c r="E81" s="4">
        <f>IF(Reponses!G83="","",VLOOKUP(Reponses!G83,Likert_Map,1,FALSE))</f>
        <v>0</v>
      </c>
      <c r="F81" s="4">
        <f>IF(Reponses!H83="","",VLOOKUP(Reponses!H83,Likert_Map,1,FALSE))</f>
        <v>0</v>
      </c>
      <c r="G81" s="4">
        <f>IF(Reponses!I83="","",VLOOKUP(Reponses!I83,Likert_Map,1,FALSE))</f>
        <v>0</v>
      </c>
      <c r="H81" s="4">
        <f>IF(Reponses!J83="","",VLOOKUP(Reponses!J83,Likert_Map,1,FALSE))</f>
        <v>0</v>
      </c>
      <c r="I81" s="4">
        <f>IF(Reponses!K83="","",VLOOKUP(Reponses!K83,Likert_Map,1,FALSE))</f>
        <v>0</v>
      </c>
      <c r="J81" s="4">
        <f>IF(Reponses!L83="","",VLOOKUP(Reponses!L83,Likert_Map,1,FALSE))</f>
        <v>0</v>
      </c>
      <c r="K81" s="4">
        <f>IF(Reponses!M83="","",VLOOKUP(Reponses!M83,Likert_Map,1,FALSE))</f>
        <v>0</v>
      </c>
      <c r="L81" s="4">
        <f>IF(Reponses!N83="","",VLOOKUP(Reponses!N83,Likert_Map,1,FALSE))</f>
        <v>0</v>
      </c>
      <c r="M81" s="4">
        <f>IF(Reponses!O83="","",VLOOKUP(Reponses!O83,Likert_Map,1,FALSE))</f>
        <v>0</v>
      </c>
      <c r="N81" s="4">
        <f>IF(Reponses!P83="","",VLOOKUP(Reponses!P83,Likert_Map,1,FALSE))</f>
        <v>0</v>
      </c>
      <c r="O81" s="4">
        <f>IF(Reponses!Q83="","",VLOOKUP(Reponses!Q83,Likert_Map,1,FALSE))</f>
        <v>0</v>
      </c>
      <c r="P81" s="4">
        <f>IF(Reponses!R83="","",VLOOKUP(Reponses!R83,Likert_Map,1,FALSE))</f>
        <v>0</v>
      </c>
      <c r="Q81" s="4">
        <f>IF(Reponses!S83="","",VLOOKUP(Reponses!S83,Likert_Map,1,FALSE))</f>
        <v>0</v>
      </c>
      <c r="R81" s="4">
        <f>IF(Reponses!T83="","",VLOOKUP(Reponses!T83,Likert_Map,1,FALSE))</f>
        <v>0</v>
      </c>
    </row>
    <row r="82" spans="1:18">
      <c r="A82" s="5">
        <f>Reponses!A84</f>
        <v>0</v>
      </c>
      <c r="B82" s="4">
        <f>Reponses!B84</f>
        <v>0</v>
      </c>
      <c r="C82" s="4">
        <f>IF(Reponses!E84="","",VLOOKUP(Reponses!E84,Likert_Map,1,FALSE))</f>
        <v>0</v>
      </c>
      <c r="D82" s="4">
        <f>IF(Reponses!F84="","",VLOOKUP(Reponses!F84,Likert_Map,1,FALSE))</f>
        <v>0</v>
      </c>
      <c r="E82" s="4">
        <f>IF(Reponses!G84="","",VLOOKUP(Reponses!G84,Likert_Map,1,FALSE))</f>
        <v>0</v>
      </c>
      <c r="F82" s="4">
        <f>IF(Reponses!H84="","",VLOOKUP(Reponses!H84,Likert_Map,1,FALSE))</f>
        <v>0</v>
      </c>
      <c r="G82" s="4">
        <f>IF(Reponses!I84="","",VLOOKUP(Reponses!I84,Likert_Map,1,FALSE))</f>
        <v>0</v>
      </c>
      <c r="H82" s="4">
        <f>IF(Reponses!J84="","",VLOOKUP(Reponses!J84,Likert_Map,1,FALSE))</f>
        <v>0</v>
      </c>
      <c r="I82" s="4">
        <f>IF(Reponses!K84="","",VLOOKUP(Reponses!K84,Likert_Map,1,FALSE))</f>
        <v>0</v>
      </c>
      <c r="J82" s="4">
        <f>IF(Reponses!L84="","",VLOOKUP(Reponses!L84,Likert_Map,1,FALSE))</f>
        <v>0</v>
      </c>
      <c r="K82" s="4">
        <f>IF(Reponses!M84="","",VLOOKUP(Reponses!M84,Likert_Map,1,FALSE))</f>
        <v>0</v>
      </c>
      <c r="L82" s="4">
        <f>IF(Reponses!N84="","",VLOOKUP(Reponses!N84,Likert_Map,1,FALSE))</f>
        <v>0</v>
      </c>
      <c r="M82" s="4">
        <f>IF(Reponses!O84="","",VLOOKUP(Reponses!O84,Likert_Map,1,FALSE))</f>
        <v>0</v>
      </c>
      <c r="N82" s="4">
        <f>IF(Reponses!P84="","",VLOOKUP(Reponses!P84,Likert_Map,1,FALSE))</f>
        <v>0</v>
      </c>
      <c r="O82" s="4">
        <f>IF(Reponses!Q84="","",VLOOKUP(Reponses!Q84,Likert_Map,1,FALSE))</f>
        <v>0</v>
      </c>
      <c r="P82" s="4">
        <f>IF(Reponses!R84="","",VLOOKUP(Reponses!R84,Likert_Map,1,FALSE))</f>
        <v>0</v>
      </c>
      <c r="Q82" s="4">
        <f>IF(Reponses!S84="","",VLOOKUP(Reponses!S84,Likert_Map,1,FALSE))</f>
        <v>0</v>
      </c>
      <c r="R82" s="4">
        <f>IF(Reponses!T84="","",VLOOKUP(Reponses!T84,Likert_Map,1,FALSE))</f>
        <v>0</v>
      </c>
    </row>
    <row r="83" spans="1:18">
      <c r="A83" s="5">
        <f>Reponses!A85</f>
        <v>0</v>
      </c>
      <c r="B83" s="4">
        <f>Reponses!B85</f>
        <v>0</v>
      </c>
      <c r="C83" s="4">
        <f>IF(Reponses!E85="","",VLOOKUP(Reponses!E85,Likert_Map,1,FALSE))</f>
        <v>0</v>
      </c>
      <c r="D83" s="4">
        <f>IF(Reponses!F85="","",VLOOKUP(Reponses!F85,Likert_Map,1,FALSE))</f>
        <v>0</v>
      </c>
      <c r="E83" s="4">
        <f>IF(Reponses!G85="","",VLOOKUP(Reponses!G85,Likert_Map,1,FALSE))</f>
        <v>0</v>
      </c>
      <c r="F83" s="4">
        <f>IF(Reponses!H85="","",VLOOKUP(Reponses!H85,Likert_Map,1,FALSE))</f>
        <v>0</v>
      </c>
      <c r="G83" s="4">
        <f>IF(Reponses!I85="","",VLOOKUP(Reponses!I85,Likert_Map,1,FALSE))</f>
        <v>0</v>
      </c>
      <c r="H83" s="4">
        <f>IF(Reponses!J85="","",VLOOKUP(Reponses!J85,Likert_Map,1,FALSE))</f>
        <v>0</v>
      </c>
      <c r="I83" s="4">
        <f>IF(Reponses!K85="","",VLOOKUP(Reponses!K85,Likert_Map,1,FALSE))</f>
        <v>0</v>
      </c>
      <c r="J83" s="4">
        <f>IF(Reponses!L85="","",VLOOKUP(Reponses!L85,Likert_Map,1,FALSE))</f>
        <v>0</v>
      </c>
      <c r="K83" s="4">
        <f>IF(Reponses!M85="","",VLOOKUP(Reponses!M85,Likert_Map,1,FALSE))</f>
        <v>0</v>
      </c>
      <c r="L83" s="4">
        <f>IF(Reponses!N85="","",VLOOKUP(Reponses!N85,Likert_Map,1,FALSE))</f>
        <v>0</v>
      </c>
      <c r="M83" s="4">
        <f>IF(Reponses!O85="","",VLOOKUP(Reponses!O85,Likert_Map,1,FALSE))</f>
        <v>0</v>
      </c>
      <c r="N83" s="4">
        <f>IF(Reponses!P85="","",VLOOKUP(Reponses!P85,Likert_Map,1,FALSE))</f>
        <v>0</v>
      </c>
      <c r="O83" s="4">
        <f>IF(Reponses!Q85="","",VLOOKUP(Reponses!Q85,Likert_Map,1,FALSE))</f>
        <v>0</v>
      </c>
      <c r="P83" s="4">
        <f>IF(Reponses!R85="","",VLOOKUP(Reponses!R85,Likert_Map,1,FALSE))</f>
        <v>0</v>
      </c>
      <c r="Q83" s="4">
        <f>IF(Reponses!S85="","",VLOOKUP(Reponses!S85,Likert_Map,1,FALSE))</f>
        <v>0</v>
      </c>
      <c r="R83" s="4">
        <f>IF(Reponses!T85="","",VLOOKUP(Reponses!T85,Likert_Map,1,FALSE))</f>
        <v>0</v>
      </c>
    </row>
    <row r="84" spans="1:18">
      <c r="A84" s="5">
        <f>Reponses!A86</f>
        <v>0</v>
      </c>
      <c r="B84" s="4">
        <f>Reponses!B86</f>
        <v>0</v>
      </c>
      <c r="C84" s="4">
        <f>IF(Reponses!E86="","",VLOOKUP(Reponses!E86,Likert_Map,1,FALSE))</f>
        <v>0</v>
      </c>
      <c r="D84" s="4">
        <f>IF(Reponses!F86="","",VLOOKUP(Reponses!F86,Likert_Map,1,FALSE))</f>
        <v>0</v>
      </c>
      <c r="E84" s="4">
        <f>IF(Reponses!G86="","",VLOOKUP(Reponses!G86,Likert_Map,1,FALSE))</f>
        <v>0</v>
      </c>
      <c r="F84" s="4">
        <f>IF(Reponses!H86="","",VLOOKUP(Reponses!H86,Likert_Map,1,FALSE))</f>
        <v>0</v>
      </c>
      <c r="G84" s="4">
        <f>IF(Reponses!I86="","",VLOOKUP(Reponses!I86,Likert_Map,1,FALSE))</f>
        <v>0</v>
      </c>
      <c r="H84" s="4">
        <f>IF(Reponses!J86="","",VLOOKUP(Reponses!J86,Likert_Map,1,FALSE))</f>
        <v>0</v>
      </c>
      <c r="I84" s="4">
        <f>IF(Reponses!K86="","",VLOOKUP(Reponses!K86,Likert_Map,1,FALSE))</f>
        <v>0</v>
      </c>
      <c r="J84" s="4">
        <f>IF(Reponses!L86="","",VLOOKUP(Reponses!L86,Likert_Map,1,FALSE))</f>
        <v>0</v>
      </c>
      <c r="K84" s="4">
        <f>IF(Reponses!M86="","",VLOOKUP(Reponses!M86,Likert_Map,1,FALSE))</f>
        <v>0</v>
      </c>
      <c r="L84" s="4">
        <f>IF(Reponses!N86="","",VLOOKUP(Reponses!N86,Likert_Map,1,FALSE))</f>
        <v>0</v>
      </c>
      <c r="M84" s="4">
        <f>IF(Reponses!O86="","",VLOOKUP(Reponses!O86,Likert_Map,1,FALSE))</f>
        <v>0</v>
      </c>
      <c r="N84" s="4">
        <f>IF(Reponses!P86="","",VLOOKUP(Reponses!P86,Likert_Map,1,FALSE))</f>
        <v>0</v>
      </c>
      <c r="O84" s="4">
        <f>IF(Reponses!Q86="","",VLOOKUP(Reponses!Q86,Likert_Map,1,FALSE))</f>
        <v>0</v>
      </c>
      <c r="P84" s="4">
        <f>IF(Reponses!R86="","",VLOOKUP(Reponses!R86,Likert_Map,1,FALSE))</f>
        <v>0</v>
      </c>
      <c r="Q84" s="4">
        <f>IF(Reponses!S86="","",VLOOKUP(Reponses!S86,Likert_Map,1,FALSE))</f>
        <v>0</v>
      </c>
      <c r="R84" s="4">
        <f>IF(Reponses!T86="","",VLOOKUP(Reponses!T86,Likert_Map,1,FALSE))</f>
        <v>0</v>
      </c>
    </row>
    <row r="85" spans="1:18">
      <c r="A85" s="5">
        <f>Reponses!A87</f>
        <v>0</v>
      </c>
      <c r="B85" s="4">
        <f>Reponses!B87</f>
        <v>0</v>
      </c>
      <c r="C85" s="4">
        <f>IF(Reponses!E87="","",VLOOKUP(Reponses!E87,Likert_Map,1,FALSE))</f>
        <v>0</v>
      </c>
      <c r="D85" s="4">
        <f>IF(Reponses!F87="","",VLOOKUP(Reponses!F87,Likert_Map,1,FALSE))</f>
        <v>0</v>
      </c>
      <c r="E85" s="4">
        <f>IF(Reponses!G87="","",VLOOKUP(Reponses!G87,Likert_Map,1,FALSE))</f>
        <v>0</v>
      </c>
      <c r="F85" s="4">
        <f>IF(Reponses!H87="","",VLOOKUP(Reponses!H87,Likert_Map,1,FALSE))</f>
        <v>0</v>
      </c>
      <c r="G85" s="4">
        <f>IF(Reponses!I87="","",VLOOKUP(Reponses!I87,Likert_Map,1,FALSE))</f>
        <v>0</v>
      </c>
      <c r="H85" s="4">
        <f>IF(Reponses!J87="","",VLOOKUP(Reponses!J87,Likert_Map,1,FALSE))</f>
        <v>0</v>
      </c>
      <c r="I85" s="4">
        <f>IF(Reponses!K87="","",VLOOKUP(Reponses!K87,Likert_Map,1,FALSE))</f>
        <v>0</v>
      </c>
      <c r="J85" s="4">
        <f>IF(Reponses!L87="","",VLOOKUP(Reponses!L87,Likert_Map,1,FALSE))</f>
        <v>0</v>
      </c>
      <c r="K85" s="4">
        <f>IF(Reponses!M87="","",VLOOKUP(Reponses!M87,Likert_Map,1,FALSE))</f>
        <v>0</v>
      </c>
      <c r="L85" s="4">
        <f>IF(Reponses!N87="","",VLOOKUP(Reponses!N87,Likert_Map,1,FALSE))</f>
        <v>0</v>
      </c>
      <c r="M85" s="4">
        <f>IF(Reponses!O87="","",VLOOKUP(Reponses!O87,Likert_Map,1,FALSE))</f>
        <v>0</v>
      </c>
      <c r="N85" s="4">
        <f>IF(Reponses!P87="","",VLOOKUP(Reponses!P87,Likert_Map,1,FALSE))</f>
        <v>0</v>
      </c>
      <c r="O85" s="4">
        <f>IF(Reponses!Q87="","",VLOOKUP(Reponses!Q87,Likert_Map,1,FALSE))</f>
        <v>0</v>
      </c>
      <c r="P85" s="4">
        <f>IF(Reponses!R87="","",VLOOKUP(Reponses!R87,Likert_Map,1,FALSE))</f>
        <v>0</v>
      </c>
      <c r="Q85" s="4">
        <f>IF(Reponses!S87="","",VLOOKUP(Reponses!S87,Likert_Map,1,FALSE))</f>
        <v>0</v>
      </c>
      <c r="R85" s="4">
        <f>IF(Reponses!T87="","",VLOOKUP(Reponses!T87,Likert_Map,1,FALSE))</f>
        <v>0</v>
      </c>
    </row>
    <row r="86" spans="1:18">
      <c r="A86" s="5">
        <f>Reponses!A88</f>
        <v>0</v>
      </c>
      <c r="B86" s="4">
        <f>Reponses!B88</f>
        <v>0</v>
      </c>
      <c r="C86" s="4">
        <f>IF(Reponses!E88="","",VLOOKUP(Reponses!E88,Likert_Map,1,FALSE))</f>
        <v>0</v>
      </c>
      <c r="D86" s="4">
        <f>IF(Reponses!F88="","",VLOOKUP(Reponses!F88,Likert_Map,1,FALSE))</f>
        <v>0</v>
      </c>
      <c r="E86" s="4">
        <f>IF(Reponses!G88="","",VLOOKUP(Reponses!G88,Likert_Map,1,FALSE))</f>
        <v>0</v>
      </c>
      <c r="F86" s="4">
        <f>IF(Reponses!H88="","",VLOOKUP(Reponses!H88,Likert_Map,1,FALSE))</f>
        <v>0</v>
      </c>
      <c r="G86" s="4">
        <f>IF(Reponses!I88="","",VLOOKUP(Reponses!I88,Likert_Map,1,FALSE))</f>
        <v>0</v>
      </c>
      <c r="H86" s="4">
        <f>IF(Reponses!J88="","",VLOOKUP(Reponses!J88,Likert_Map,1,FALSE))</f>
        <v>0</v>
      </c>
      <c r="I86" s="4">
        <f>IF(Reponses!K88="","",VLOOKUP(Reponses!K88,Likert_Map,1,FALSE))</f>
        <v>0</v>
      </c>
      <c r="J86" s="4">
        <f>IF(Reponses!L88="","",VLOOKUP(Reponses!L88,Likert_Map,1,FALSE))</f>
        <v>0</v>
      </c>
      <c r="K86" s="4">
        <f>IF(Reponses!M88="","",VLOOKUP(Reponses!M88,Likert_Map,1,FALSE))</f>
        <v>0</v>
      </c>
      <c r="L86" s="4">
        <f>IF(Reponses!N88="","",VLOOKUP(Reponses!N88,Likert_Map,1,FALSE))</f>
        <v>0</v>
      </c>
      <c r="M86" s="4">
        <f>IF(Reponses!O88="","",VLOOKUP(Reponses!O88,Likert_Map,1,FALSE))</f>
        <v>0</v>
      </c>
      <c r="N86" s="4">
        <f>IF(Reponses!P88="","",VLOOKUP(Reponses!P88,Likert_Map,1,FALSE))</f>
        <v>0</v>
      </c>
      <c r="O86" s="4">
        <f>IF(Reponses!Q88="","",VLOOKUP(Reponses!Q88,Likert_Map,1,FALSE))</f>
        <v>0</v>
      </c>
      <c r="P86" s="4">
        <f>IF(Reponses!R88="","",VLOOKUP(Reponses!R88,Likert_Map,1,FALSE))</f>
        <v>0</v>
      </c>
      <c r="Q86" s="4">
        <f>IF(Reponses!S88="","",VLOOKUP(Reponses!S88,Likert_Map,1,FALSE))</f>
        <v>0</v>
      </c>
      <c r="R86" s="4">
        <f>IF(Reponses!T88="","",VLOOKUP(Reponses!T88,Likert_Map,1,FALSE))</f>
        <v>0</v>
      </c>
    </row>
    <row r="87" spans="1:18">
      <c r="A87" s="5">
        <f>Reponses!A89</f>
        <v>0</v>
      </c>
      <c r="B87" s="4">
        <f>Reponses!B89</f>
        <v>0</v>
      </c>
      <c r="C87" s="4">
        <f>IF(Reponses!E89="","",VLOOKUP(Reponses!E89,Likert_Map,1,FALSE))</f>
        <v>0</v>
      </c>
      <c r="D87" s="4">
        <f>IF(Reponses!F89="","",VLOOKUP(Reponses!F89,Likert_Map,1,FALSE))</f>
        <v>0</v>
      </c>
      <c r="E87" s="4">
        <f>IF(Reponses!G89="","",VLOOKUP(Reponses!G89,Likert_Map,1,FALSE))</f>
        <v>0</v>
      </c>
      <c r="F87" s="4">
        <f>IF(Reponses!H89="","",VLOOKUP(Reponses!H89,Likert_Map,1,FALSE))</f>
        <v>0</v>
      </c>
      <c r="G87" s="4">
        <f>IF(Reponses!I89="","",VLOOKUP(Reponses!I89,Likert_Map,1,FALSE))</f>
        <v>0</v>
      </c>
      <c r="H87" s="4">
        <f>IF(Reponses!J89="","",VLOOKUP(Reponses!J89,Likert_Map,1,FALSE))</f>
        <v>0</v>
      </c>
      <c r="I87" s="4">
        <f>IF(Reponses!K89="","",VLOOKUP(Reponses!K89,Likert_Map,1,FALSE))</f>
        <v>0</v>
      </c>
      <c r="J87" s="4">
        <f>IF(Reponses!L89="","",VLOOKUP(Reponses!L89,Likert_Map,1,FALSE))</f>
        <v>0</v>
      </c>
      <c r="K87" s="4">
        <f>IF(Reponses!M89="","",VLOOKUP(Reponses!M89,Likert_Map,1,FALSE))</f>
        <v>0</v>
      </c>
      <c r="L87" s="4">
        <f>IF(Reponses!N89="","",VLOOKUP(Reponses!N89,Likert_Map,1,FALSE))</f>
        <v>0</v>
      </c>
      <c r="M87" s="4">
        <f>IF(Reponses!O89="","",VLOOKUP(Reponses!O89,Likert_Map,1,FALSE))</f>
        <v>0</v>
      </c>
      <c r="N87" s="4">
        <f>IF(Reponses!P89="","",VLOOKUP(Reponses!P89,Likert_Map,1,FALSE))</f>
        <v>0</v>
      </c>
      <c r="O87" s="4">
        <f>IF(Reponses!Q89="","",VLOOKUP(Reponses!Q89,Likert_Map,1,FALSE))</f>
        <v>0</v>
      </c>
      <c r="P87" s="4">
        <f>IF(Reponses!R89="","",VLOOKUP(Reponses!R89,Likert_Map,1,FALSE))</f>
        <v>0</v>
      </c>
      <c r="Q87" s="4">
        <f>IF(Reponses!S89="","",VLOOKUP(Reponses!S89,Likert_Map,1,FALSE))</f>
        <v>0</v>
      </c>
      <c r="R87" s="4">
        <f>IF(Reponses!T89="","",VLOOKUP(Reponses!T89,Likert_Map,1,FALSE))</f>
        <v>0</v>
      </c>
    </row>
    <row r="88" spans="1:18">
      <c r="A88" s="5">
        <f>Reponses!A90</f>
        <v>0</v>
      </c>
      <c r="B88" s="4">
        <f>Reponses!B90</f>
        <v>0</v>
      </c>
      <c r="C88" s="4">
        <f>IF(Reponses!E90="","",VLOOKUP(Reponses!E90,Likert_Map,1,FALSE))</f>
        <v>0</v>
      </c>
      <c r="D88" s="4">
        <f>IF(Reponses!F90="","",VLOOKUP(Reponses!F90,Likert_Map,1,FALSE))</f>
        <v>0</v>
      </c>
      <c r="E88" s="4">
        <f>IF(Reponses!G90="","",VLOOKUP(Reponses!G90,Likert_Map,1,FALSE))</f>
        <v>0</v>
      </c>
      <c r="F88" s="4">
        <f>IF(Reponses!H90="","",VLOOKUP(Reponses!H90,Likert_Map,1,FALSE))</f>
        <v>0</v>
      </c>
      <c r="G88" s="4">
        <f>IF(Reponses!I90="","",VLOOKUP(Reponses!I90,Likert_Map,1,FALSE))</f>
        <v>0</v>
      </c>
      <c r="H88" s="4">
        <f>IF(Reponses!J90="","",VLOOKUP(Reponses!J90,Likert_Map,1,FALSE))</f>
        <v>0</v>
      </c>
      <c r="I88" s="4">
        <f>IF(Reponses!K90="","",VLOOKUP(Reponses!K90,Likert_Map,1,FALSE))</f>
        <v>0</v>
      </c>
      <c r="J88" s="4">
        <f>IF(Reponses!L90="","",VLOOKUP(Reponses!L90,Likert_Map,1,FALSE))</f>
        <v>0</v>
      </c>
      <c r="K88" s="4">
        <f>IF(Reponses!M90="","",VLOOKUP(Reponses!M90,Likert_Map,1,FALSE))</f>
        <v>0</v>
      </c>
      <c r="L88" s="4">
        <f>IF(Reponses!N90="","",VLOOKUP(Reponses!N90,Likert_Map,1,FALSE))</f>
        <v>0</v>
      </c>
      <c r="M88" s="4">
        <f>IF(Reponses!O90="","",VLOOKUP(Reponses!O90,Likert_Map,1,FALSE))</f>
        <v>0</v>
      </c>
      <c r="N88" s="4">
        <f>IF(Reponses!P90="","",VLOOKUP(Reponses!P90,Likert_Map,1,FALSE))</f>
        <v>0</v>
      </c>
      <c r="O88" s="4">
        <f>IF(Reponses!Q90="","",VLOOKUP(Reponses!Q90,Likert_Map,1,FALSE))</f>
        <v>0</v>
      </c>
      <c r="P88" s="4">
        <f>IF(Reponses!R90="","",VLOOKUP(Reponses!R90,Likert_Map,1,FALSE))</f>
        <v>0</v>
      </c>
      <c r="Q88" s="4">
        <f>IF(Reponses!S90="","",VLOOKUP(Reponses!S90,Likert_Map,1,FALSE))</f>
        <v>0</v>
      </c>
      <c r="R88" s="4">
        <f>IF(Reponses!T90="","",VLOOKUP(Reponses!T90,Likert_Map,1,FALSE))</f>
        <v>0</v>
      </c>
    </row>
    <row r="89" spans="1:18">
      <c r="A89" s="5">
        <f>Reponses!A91</f>
        <v>0</v>
      </c>
      <c r="B89" s="4">
        <f>Reponses!B91</f>
        <v>0</v>
      </c>
      <c r="C89" s="4">
        <f>IF(Reponses!E91="","",VLOOKUP(Reponses!E91,Likert_Map,1,FALSE))</f>
        <v>0</v>
      </c>
      <c r="D89" s="4">
        <f>IF(Reponses!F91="","",VLOOKUP(Reponses!F91,Likert_Map,1,FALSE))</f>
        <v>0</v>
      </c>
      <c r="E89" s="4">
        <f>IF(Reponses!G91="","",VLOOKUP(Reponses!G91,Likert_Map,1,FALSE))</f>
        <v>0</v>
      </c>
      <c r="F89" s="4">
        <f>IF(Reponses!H91="","",VLOOKUP(Reponses!H91,Likert_Map,1,FALSE))</f>
        <v>0</v>
      </c>
      <c r="G89" s="4">
        <f>IF(Reponses!I91="","",VLOOKUP(Reponses!I91,Likert_Map,1,FALSE))</f>
        <v>0</v>
      </c>
      <c r="H89" s="4">
        <f>IF(Reponses!J91="","",VLOOKUP(Reponses!J91,Likert_Map,1,FALSE))</f>
        <v>0</v>
      </c>
      <c r="I89" s="4">
        <f>IF(Reponses!K91="","",VLOOKUP(Reponses!K91,Likert_Map,1,FALSE))</f>
        <v>0</v>
      </c>
      <c r="J89" s="4">
        <f>IF(Reponses!L91="","",VLOOKUP(Reponses!L91,Likert_Map,1,FALSE))</f>
        <v>0</v>
      </c>
      <c r="K89" s="4">
        <f>IF(Reponses!M91="","",VLOOKUP(Reponses!M91,Likert_Map,1,FALSE))</f>
        <v>0</v>
      </c>
      <c r="L89" s="4">
        <f>IF(Reponses!N91="","",VLOOKUP(Reponses!N91,Likert_Map,1,FALSE))</f>
        <v>0</v>
      </c>
      <c r="M89" s="4">
        <f>IF(Reponses!O91="","",VLOOKUP(Reponses!O91,Likert_Map,1,FALSE))</f>
        <v>0</v>
      </c>
      <c r="N89" s="4">
        <f>IF(Reponses!P91="","",VLOOKUP(Reponses!P91,Likert_Map,1,FALSE))</f>
        <v>0</v>
      </c>
      <c r="O89" s="4">
        <f>IF(Reponses!Q91="","",VLOOKUP(Reponses!Q91,Likert_Map,1,FALSE))</f>
        <v>0</v>
      </c>
      <c r="P89" s="4">
        <f>IF(Reponses!R91="","",VLOOKUP(Reponses!R91,Likert_Map,1,FALSE))</f>
        <v>0</v>
      </c>
      <c r="Q89" s="4">
        <f>IF(Reponses!S91="","",VLOOKUP(Reponses!S91,Likert_Map,1,FALSE))</f>
        <v>0</v>
      </c>
      <c r="R89" s="4">
        <f>IF(Reponses!T91="","",VLOOKUP(Reponses!T91,Likert_Map,1,FALSE))</f>
        <v>0</v>
      </c>
    </row>
    <row r="90" spans="1:18">
      <c r="A90" s="5">
        <f>Reponses!A92</f>
        <v>0</v>
      </c>
      <c r="B90" s="4">
        <f>Reponses!B92</f>
        <v>0</v>
      </c>
      <c r="C90" s="4">
        <f>IF(Reponses!E92="","",VLOOKUP(Reponses!E92,Likert_Map,1,FALSE))</f>
        <v>0</v>
      </c>
      <c r="D90" s="4">
        <f>IF(Reponses!F92="","",VLOOKUP(Reponses!F92,Likert_Map,1,FALSE))</f>
        <v>0</v>
      </c>
      <c r="E90" s="4">
        <f>IF(Reponses!G92="","",VLOOKUP(Reponses!G92,Likert_Map,1,FALSE))</f>
        <v>0</v>
      </c>
      <c r="F90" s="4">
        <f>IF(Reponses!H92="","",VLOOKUP(Reponses!H92,Likert_Map,1,FALSE))</f>
        <v>0</v>
      </c>
      <c r="G90" s="4">
        <f>IF(Reponses!I92="","",VLOOKUP(Reponses!I92,Likert_Map,1,FALSE))</f>
        <v>0</v>
      </c>
      <c r="H90" s="4">
        <f>IF(Reponses!J92="","",VLOOKUP(Reponses!J92,Likert_Map,1,FALSE))</f>
        <v>0</v>
      </c>
      <c r="I90" s="4">
        <f>IF(Reponses!K92="","",VLOOKUP(Reponses!K92,Likert_Map,1,FALSE))</f>
        <v>0</v>
      </c>
      <c r="J90" s="4">
        <f>IF(Reponses!L92="","",VLOOKUP(Reponses!L92,Likert_Map,1,FALSE))</f>
        <v>0</v>
      </c>
      <c r="K90" s="4">
        <f>IF(Reponses!M92="","",VLOOKUP(Reponses!M92,Likert_Map,1,FALSE))</f>
        <v>0</v>
      </c>
      <c r="L90" s="4">
        <f>IF(Reponses!N92="","",VLOOKUP(Reponses!N92,Likert_Map,1,FALSE))</f>
        <v>0</v>
      </c>
      <c r="M90" s="4">
        <f>IF(Reponses!O92="","",VLOOKUP(Reponses!O92,Likert_Map,1,FALSE))</f>
        <v>0</v>
      </c>
      <c r="N90" s="4">
        <f>IF(Reponses!P92="","",VLOOKUP(Reponses!P92,Likert_Map,1,FALSE))</f>
        <v>0</v>
      </c>
      <c r="O90" s="4">
        <f>IF(Reponses!Q92="","",VLOOKUP(Reponses!Q92,Likert_Map,1,FALSE))</f>
        <v>0</v>
      </c>
      <c r="P90" s="4">
        <f>IF(Reponses!R92="","",VLOOKUP(Reponses!R92,Likert_Map,1,FALSE))</f>
        <v>0</v>
      </c>
      <c r="Q90" s="4">
        <f>IF(Reponses!S92="","",VLOOKUP(Reponses!S92,Likert_Map,1,FALSE))</f>
        <v>0</v>
      </c>
      <c r="R90" s="4">
        <f>IF(Reponses!T92="","",VLOOKUP(Reponses!T92,Likert_Map,1,FALSE))</f>
        <v>0</v>
      </c>
    </row>
    <row r="91" spans="1:18">
      <c r="A91" s="5">
        <f>Reponses!A93</f>
        <v>0</v>
      </c>
      <c r="B91" s="4">
        <f>Reponses!B93</f>
        <v>0</v>
      </c>
      <c r="C91" s="4">
        <f>IF(Reponses!E93="","",VLOOKUP(Reponses!E93,Likert_Map,1,FALSE))</f>
        <v>0</v>
      </c>
      <c r="D91" s="4">
        <f>IF(Reponses!F93="","",VLOOKUP(Reponses!F93,Likert_Map,1,FALSE))</f>
        <v>0</v>
      </c>
      <c r="E91" s="4">
        <f>IF(Reponses!G93="","",VLOOKUP(Reponses!G93,Likert_Map,1,FALSE))</f>
        <v>0</v>
      </c>
      <c r="F91" s="4">
        <f>IF(Reponses!H93="","",VLOOKUP(Reponses!H93,Likert_Map,1,FALSE))</f>
        <v>0</v>
      </c>
      <c r="G91" s="4">
        <f>IF(Reponses!I93="","",VLOOKUP(Reponses!I93,Likert_Map,1,FALSE))</f>
        <v>0</v>
      </c>
      <c r="H91" s="4">
        <f>IF(Reponses!J93="","",VLOOKUP(Reponses!J93,Likert_Map,1,FALSE))</f>
        <v>0</v>
      </c>
      <c r="I91" s="4">
        <f>IF(Reponses!K93="","",VLOOKUP(Reponses!K93,Likert_Map,1,FALSE))</f>
        <v>0</v>
      </c>
      <c r="J91" s="4">
        <f>IF(Reponses!L93="","",VLOOKUP(Reponses!L93,Likert_Map,1,FALSE))</f>
        <v>0</v>
      </c>
      <c r="K91" s="4">
        <f>IF(Reponses!M93="","",VLOOKUP(Reponses!M93,Likert_Map,1,FALSE))</f>
        <v>0</v>
      </c>
      <c r="L91" s="4">
        <f>IF(Reponses!N93="","",VLOOKUP(Reponses!N93,Likert_Map,1,FALSE))</f>
        <v>0</v>
      </c>
      <c r="M91" s="4">
        <f>IF(Reponses!O93="","",VLOOKUP(Reponses!O93,Likert_Map,1,FALSE))</f>
        <v>0</v>
      </c>
      <c r="N91" s="4">
        <f>IF(Reponses!P93="","",VLOOKUP(Reponses!P93,Likert_Map,1,FALSE))</f>
        <v>0</v>
      </c>
      <c r="O91" s="4">
        <f>IF(Reponses!Q93="","",VLOOKUP(Reponses!Q93,Likert_Map,1,FALSE))</f>
        <v>0</v>
      </c>
      <c r="P91" s="4">
        <f>IF(Reponses!R93="","",VLOOKUP(Reponses!R93,Likert_Map,1,FALSE))</f>
        <v>0</v>
      </c>
      <c r="Q91" s="4">
        <f>IF(Reponses!S93="","",VLOOKUP(Reponses!S93,Likert_Map,1,FALSE))</f>
        <v>0</v>
      </c>
      <c r="R91" s="4">
        <f>IF(Reponses!T93="","",VLOOKUP(Reponses!T93,Likert_Map,1,FALSE))</f>
        <v>0</v>
      </c>
    </row>
    <row r="92" spans="1:18">
      <c r="A92" s="5">
        <f>Reponses!A94</f>
        <v>0</v>
      </c>
      <c r="B92" s="4">
        <f>Reponses!B94</f>
        <v>0</v>
      </c>
      <c r="C92" s="4">
        <f>IF(Reponses!E94="","",VLOOKUP(Reponses!E94,Likert_Map,1,FALSE))</f>
        <v>0</v>
      </c>
      <c r="D92" s="4">
        <f>IF(Reponses!F94="","",VLOOKUP(Reponses!F94,Likert_Map,1,FALSE))</f>
        <v>0</v>
      </c>
      <c r="E92" s="4">
        <f>IF(Reponses!G94="","",VLOOKUP(Reponses!G94,Likert_Map,1,FALSE))</f>
        <v>0</v>
      </c>
      <c r="F92" s="4">
        <f>IF(Reponses!H94="","",VLOOKUP(Reponses!H94,Likert_Map,1,FALSE))</f>
        <v>0</v>
      </c>
      <c r="G92" s="4">
        <f>IF(Reponses!I94="","",VLOOKUP(Reponses!I94,Likert_Map,1,FALSE))</f>
        <v>0</v>
      </c>
      <c r="H92" s="4">
        <f>IF(Reponses!J94="","",VLOOKUP(Reponses!J94,Likert_Map,1,FALSE))</f>
        <v>0</v>
      </c>
      <c r="I92" s="4">
        <f>IF(Reponses!K94="","",VLOOKUP(Reponses!K94,Likert_Map,1,FALSE))</f>
        <v>0</v>
      </c>
      <c r="J92" s="4">
        <f>IF(Reponses!L94="","",VLOOKUP(Reponses!L94,Likert_Map,1,FALSE))</f>
        <v>0</v>
      </c>
      <c r="K92" s="4">
        <f>IF(Reponses!M94="","",VLOOKUP(Reponses!M94,Likert_Map,1,FALSE))</f>
        <v>0</v>
      </c>
      <c r="L92" s="4">
        <f>IF(Reponses!N94="","",VLOOKUP(Reponses!N94,Likert_Map,1,FALSE))</f>
        <v>0</v>
      </c>
      <c r="M92" s="4">
        <f>IF(Reponses!O94="","",VLOOKUP(Reponses!O94,Likert_Map,1,FALSE))</f>
        <v>0</v>
      </c>
      <c r="N92" s="4">
        <f>IF(Reponses!P94="","",VLOOKUP(Reponses!P94,Likert_Map,1,FALSE))</f>
        <v>0</v>
      </c>
      <c r="O92" s="4">
        <f>IF(Reponses!Q94="","",VLOOKUP(Reponses!Q94,Likert_Map,1,FALSE))</f>
        <v>0</v>
      </c>
      <c r="P92" s="4">
        <f>IF(Reponses!R94="","",VLOOKUP(Reponses!R94,Likert_Map,1,FALSE))</f>
        <v>0</v>
      </c>
      <c r="Q92" s="4">
        <f>IF(Reponses!S94="","",VLOOKUP(Reponses!S94,Likert_Map,1,FALSE))</f>
        <v>0</v>
      </c>
      <c r="R92" s="4">
        <f>IF(Reponses!T94="","",VLOOKUP(Reponses!T94,Likert_Map,1,FALSE))</f>
        <v>0</v>
      </c>
    </row>
    <row r="93" spans="1:18">
      <c r="A93" s="5">
        <f>Reponses!A95</f>
        <v>0</v>
      </c>
      <c r="B93" s="4">
        <f>Reponses!B95</f>
        <v>0</v>
      </c>
      <c r="C93" s="4">
        <f>IF(Reponses!E95="","",VLOOKUP(Reponses!E95,Likert_Map,1,FALSE))</f>
        <v>0</v>
      </c>
      <c r="D93" s="4">
        <f>IF(Reponses!F95="","",VLOOKUP(Reponses!F95,Likert_Map,1,FALSE))</f>
        <v>0</v>
      </c>
      <c r="E93" s="4">
        <f>IF(Reponses!G95="","",VLOOKUP(Reponses!G95,Likert_Map,1,FALSE))</f>
        <v>0</v>
      </c>
      <c r="F93" s="4">
        <f>IF(Reponses!H95="","",VLOOKUP(Reponses!H95,Likert_Map,1,FALSE))</f>
        <v>0</v>
      </c>
      <c r="G93" s="4">
        <f>IF(Reponses!I95="","",VLOOKUP(Reponses!I95,Likert_Map,1,FALSE))</f>
        <v>0</v>
      </c>
      <c r="H93" s="4">
        <f>IF(Reponses!J95="","",VLOOKUP(Reponses!J95,Likert_Map,1,FALSE))</f>
        <v>0</v>
      </c>
      <c r="I93" s="4">
        <f>IF(Reponses!K95="","",VLOOKUP(Reponses!K95,Likert_Map,1,FALSE))</f>
        <v>0</v>
      </c>
      <c r="J93" s="4">
        <f>IF(Reponses!L95="","",VLOOKUP(Reponses!L95,Likert_Map,1,FALSE))</f>
        <v>0</v>
      </c>
      <c r="K93" s="4">
        <f>IF(Reponses!M95="","",VLOOKUP(Reponses!M95,Likert_Map,1,FALSE))</f>
        <v>0</v>
      </c>
      <c r="L93" s="4">
        <f>IF(Reponses!N95="","",VLOOKUP(Reponses!N95,Likert_Map,1,FALSE))</f>
        <v>0</v>
      </c>
      <c r="M93" s="4">
        <f>IF(Reponses!O95="","",VLOOKUP(Reponses!O95,Likert_Map,1,FALSE))</f>
        <v>0</v>
      </c>
      <c r="N93" s="4">
        <f>IF(Reponses!P95="","",VLOOKUP(Reponses!P95,Likert_Map,1,FALSE))</f>
        <v>0</v>
      </c>
      <c r="O93" s="4">
        <f>IF(Reponses!Q95="","",VLOOKUP(Reponses!Q95,Likert_Map,1,FALSE))</f>
        <v>0</v>
      </c>
      <c r="P93" s="4">
        <f>IF(Reponses!R95="","",VLOOKUP(Reponses!R95,Likert_Map,1,FALSE))</f>
        <v>0</v>
      </c>
      <c r="Q93" s="4">
        <f>IF(Reponses!S95="","",VLOOKUP(Reponses!S95,Likert_Map,1,FALSE))</f>
        <v>0</v>
      </c>
      <c r="R93" s="4">
        <f>IF(Reponses!T95="","",VLOOKUP(Reponses!T95,Likert_Map,1,FALSE))</f>
        <v>0</v>
      </c>
    </row>
    <row r="94" spans="1:18">
      <c r="A94" s="5">
        <f>Reponses!A96</f>
        <v>0</v>
      </c>
      <c r="B94" s="4">
        <f>Reponses!B96</f>
        <v>0</v>
      </c>
      <c r="C94" s="4">
        <f>IF(Reponses!E96="","",VLOOKUP(Reponses!E96,Likert_Map,1,FALSE))</f>
        <v>0</v>
      </c>
      <c r="D94" s="4">
        <f>IF(Reponses!F96="","",VLOOKUP(Reponses!F96,Likert_Map,1,FALSE))</f>
        <v>0</v>
      </c>
      <c r="E94" s="4">
        <f>IF(Reponses!G96="","",VLOOKUP(Reponses!G96,Likert_Map,1,FALSE))</f>
        <v>0</v>
      </c>
      <c r="F94" s="4">
        <f>IF(Reponses!H96="","",VLOOKUP(Reponses!H96,Likert_Map,1,FALSE))</f>
        <v>0</v>
      </c>
      <c r="G94" s="4">
        <f>IF(Reponses!I96="","",VLOOKUP(Reponses!I96,Likert_Map,1,FALSE))</f>
        <v>0</v>
      </c>
      <c r="H94" s="4">
        <f>IF(Reponses!J96="","",VLOOKUP(Reponses!J96,Likert_Map,1,FALSE))</f>
        <v>0</v>
      </c>
      <c r="I94" s="4">
        <f>IF(Reponses!K96="","",VLOOKUP(Reponses!K96,Likert_Map,1,FALSE))</f>
        <v>0</v>
      </c>
      <c r="J94" s="4">
        <f>IF(Reponses!L96="","",VLOOKUP(Reponses!L96,Likert_Map,1,FALSE))</f>
        <v>0</v>
      </c>
      <c r="K94" s="4">
        <f>IF(Reponses!M96="","",VLOOKUP(Reponses!M96,Likert_Map,1,FALSE))</f>
        <v>0</v>
      </c>
      <c r="L94" s="4">
        <f>IF(Reponses!N96="","",VLOOKUP(Reponses!N96,Likert_Map,1,FALSE))</f>
        <v>0</v>
      </c>
      <c r="M94" s="4">
        <f>IF(Reponses!O96="","",VLOOKUP(Reponses!O96,Likert_Map,1,FALSE))</f>
        <v>0</v>
      </c>
      <c r="N94" s="4">
        <f>IF(Reponses!P96="","",VLOOKUP(Reponses!P96,Likert_Map,1,FALSE))</f>
        <v>0</v>
      </c>
      <c r="O94" s="4">
        <f>IF(Reponses!Q96="","",VLOOKUP(Reponses!Q96,Likert_Map,1,FALSE))</f>
        <v>0</v>
      </c>
      <c r="P94" s="4">
        <f>IF(Reponses!R96="","",VLOOKUP(Reponses!R96,Likert_Map,1,FALSE))</f>
        <v>0</v>
      </c>
      <c r="Q94" s="4">
        <f>IF(Reponses!S96="","",VLOOKUP(Reponses!S96,Likert_Map,1,FALSE))</f>
        <v>0</v>
      </c>
      <c r="R94" s="4">
        <f>IF(Reponses!T96="","",VLOOKUP(Reponses!T96,Likert_Map,1,FALSE))</f>
        <v>0</v>
      </c>
    </row>
    <row r="95" spans="1:18">
      <c r="A95" s="5">
        <f>Reponses!A97</f>
        <v>0</v>
      </c>
      <c r="B95" s="4">
        <f>Reponses!B97</f>
        <v>0</v>
      </c>
      <c r="C95" s="4">
        <f>IF(Reponses!E97="","",VLOOKUP(Reponses!E97,Likert_Map,1,FALSE))</f>
        <v>0</v>
      </c>
      <c r="D95" s="4">
        <f>IF(Reponses!F97="","",VLOOKUP(Reponses!F97,Likert_Map,1,FALSE))</f>
        <v>0</v>
      </c>
      <c r="E95" s="4">
        <f>IF(Reponses!G97="","",VLOOKUP(Reponses!G97,Likert_Map,1,FALSE))</f>
        <v>0</v>
      </c>
      <c r="F95" s="4">
        <f>IF(Reponses!H97="","",VLOOKUP(Reponses!H97,Likert_Map,1,FALSE))</f>
        <v>0</v>
      </c>
      <c r="G95" s="4">
        <f>IF(Reponses!I97="","",VLOOKUP(Reponses!I97,Likert_Map,1,FALSE))</f>
        <v>0</v>
      </c>
      <c r="H95" s="4">
        <f>IF(Reponses!J97="","",VLOOKUP(Reponses!J97,Likert_Map,1,FALSE))</f>
        <v>0</v>
      </c>
      <c r="I95" s="4">
        <f>IF(Reponses!K97="","",VLOOKUP(Reponses!K97,Likert_Map,1,FALSE))</f>
        <v>0</v>
      </c>
      <c r="J95" s="4">
        <f>IF(Reponses!L97="","",VLOOKUP(Reponses!L97,Likert_Map,1,FALSE))</f>
        <v>0</v>
      </c>
      <c r="K95" s="4">
        <f>IF(Reponses!M97="","",VLOOKUP(Reponses!M97,Likert_Map,1,FALSE))</f>
        <v>0</v>
      </c>
      <c r="L95" s="4">
        <f>IF(Reponses!N97="","",VLOOKUP(Reponses!N97,Likert_Map,1,FALSE))</f>
        <v>0</v>
      </c>
      <c r="M95" s="4">
        <f>IF(Reponses!O97="","",VLOOKUP(Reponses!O97,Likert_Map,1,FALSE))</f>
        <v>0</v>
      </c>
      <c r="N95" s="4">
        <f>IF(Reponses!P97="","",VLOOKUP(Reponses!P97,Likert_Map,1,FALSE))</f>
        <v>0</v>
      </c>
      <c r="O95" s="4">
        <f>IF(Reponses!Q97="","",VLOOKUP(Reponses!Q97,Likert_Map,1,FALSE))</f>
        <v>0</v>
      </c>
      <c r="P95" s="4">
        <f>IF(Reponses!R97="","",VLOOKUP(Reponses!R97,Likert_Map,1,FALSE))</f>
        <v>0</v>
      </c>
      <c r="Q95" s="4">
        <f>IF(Reponses!S97="","",VLOOKUP(Reponses!S97,Likert_Map,1,FALSE))</f>
        <v>0</v>
      </c>
      <c r="R95" s="4">
        <f>IF(Reponses!T97="","",VLOOKUP(Reponses!T97,Likert_Map,1,FALSE))</f>
        <v>0</v>
      </c>
    </row>
    <row r="96" spans="1:18">
      <c r="A96" s="5">
        <f>Reponses!A98</f>
        <v>0</v>
      </c>
      <c r="B96" s="4">
        <f>Reponses!B98</f>
        <v>0</v>
      </c>
      <c r="C96" s="4">
        <f>IF(Reponses!E98="","",VLOOKUP(Reponses!E98,Likert_Map,1,FALSE))</f>
        <v>0</v>
      </c>
      <c r="D96" s="4">
        <f>IF(Reponses!F98="","",VLOOKUP(Reponses!F98,Likert_Map,1,FALSE))</f>
        <v>0</v>
      </c>
      <c r="E96" s="4">
        <f>IF(Reponses!G98="","",VLOOKUP(Reponses!G98,Likert_Map,1,FALSE))</f>
        <v>0</v>
      </c>
      <c r="F96" s="4">
        <f>IF(Reponses!H98="","",VLOOKUP(Reponses!H98,Likert_Map,1,FALSE))</f>
        <v>0</v>
      </c>
      <c r="G96" s="4">
        <f>IF(Reponses!I98="","",VLOOKUP(Reponses!I98,Likert_Map,1,FALSE))</f>
        <v>0</v>
      </c>
      <c r="H96" s="4">
        <f>IF(Reponses!J98="","",VLOOKUP(Reponses!J98,Likert_Map,1,FALSE))</f>
        <v>0</v>
      </c>
      <c r="I96" s="4">
        <f>IF(Reponses!K98="","",VLOOKUP(Reponses!K98,Likert_Map,1,FALSE))</f>
        <v>0</v>
      </c>
      <c r="J96" s="4">
        <f>IF(Reponses!L98="","",VLOOKUP(Reponses!L98,Likert_Map,1,FALSE))</f>
        <v>0</v>
      </c>
      <c r="K96" s="4">
        <f>IF(Reponses!M98="","",VLOOKUP(Reponses!M98,Likert_Map,1,FALSE))</f>
        <v>0</v>
      </c>
      <c r="L96" s="4">
        <f>IF(Reponses!N98="","",VLOOKUP(Reponses!N98,Likert_Map,1,FALSE))</f>
        <v>0</v>
      </c>
      <c r="M96" s="4">
        <f>IF(Reponses!O98="","",VLOOKUP(Reponses!O98,Likert_Map,1,FALSE))</f>
        <v>0</v>
      </c>
      <c r="N96" s="4">
        <f>IF(Reponses!P98="","",VLOOKUP(Reponses!P98,Likert_Map,1,FALSE))</f>
        <v>0</v>
      </c>
      <c r="O96" s="4">
        <f>IF(Reponses!Q98="","",VLOOKUP(Reponses!Q98,Likert_Map,1,FALSE))</f>
        <v>0</v>
      </c>
      <c r="P96" s="4">
        <f>IF(Reponses!R98="","",VLOOKUP(Reponses!R98,Likert_Map,1,FALSE))</f>
        <v>0</v>
      </c>
      <c r="Q96" s="4">
        <f>IF(Reponses!S98="","",VLOOKUP(Reponses!S98,Likert_Map,1,FALSE))</f>
        <v>0</v>
      </c>
      <c r="R96" s="4">
        <f>IF(Reponses!T98="","",VLOOKUP(Reponses!T98,Likert_Map,1,FALSE))</f>
        <v>0</v>
      </c>
    </row>
    <row r="97" spans="1:18">
      <c r="A97" s="5">
        <f>Reponses!A99</f>
        <v>0</v>
      </c>
      <c r="B97" s="4">
        <f>Reponses!B99</f>
        <v>0</v>
      </c>
      <c r="C97" s="4">
        <f>IF(Reponses!E99="","",VLOOKUP(Reponses!E99,Likert_Map,1,FALSE))</f>
        <v>0</v>
      </c>
      <c r="D97" s="4">
        <f>IF(Reponses!F99="","",VLOOKUP(Reponses!F99,Likert_Map,1,FALSE))</f>
        <v>0</v>
      </c>
      <c r="E97" s="4">
        <f>IF(Reponses!G99="","",VLOOKUP(Reponses!G99,Likert_Map,1,FALSE))</f>
        <v>0</v>
      </c>
      <c r="F97" s="4">
        <f>IF(Reponses!H99="","",VLOOKUP(Reponses!H99,Likert_Map,1,FALSE))</f>
        <v>0</v>
      </c>
      <c r="G97" s="4">
        <f>IF(Reponses!I99="","",VLOOKUP(Reponses!I99,Likert_Map,1,FALSE))</f>
        <v>0</v>
      </c>
      <c r="H97" s="4">
        <f>IF(Reponses!J99="","",VLOOKUP(Reponses!J99,Likert_Map,1,FALSE))</f>
        <v>0</v>
      </c>
      <c r="I97" s="4">
        <f>IF(Reponses!K99="","",VLOOKUP(Reponses!K99,Likert_Map,1,FALSE))</f>
        <v>0</v>
      </c>
      <c r="J97" s="4">
        <f>IF(Reponses!L99="","",VLOOKUP(Reponses!L99,Likert_Map,1,FALSE))</f>
        <v>0</v>
      </c>
      <c r="K97" s="4">
        <f>IF(Reponses!M99="","",VLOOKUP(Reponses!M99,Likert_Map,1,FALSE))</f>
        <v>0</v>
      </c>
      <c r="L97" s="4">
        <f>IF(Reponses!N99="","",VLOOKUP(Reponses!N99,Likert_Map,1,FALSE))</f>
        <v>0</v>
      </c>
      <c r="M97" s="4">
        <f>IF(Reponses!O99="","",VLOOKUP(Reponses!O99,Likert_Map,1,FALSE))</f>
        <v>0</v>
      </c>
      <c r="N97" s="4">
        <f>IF(Reponses!P99="","",VLOOKUP(Reponses!P99,Likert_Map,1,FALSE))</f>
        <v>0</v>
      </c>
      <c r="O97" s="4">
        <f>IF(Reponses!Q99="","",VLOOKUP(Reponses!Q99,Likert_Map,1,FALSE))</f>
        <v>0</v>
      </c>
      <c r="P97" s="4">
        <f>IF(Reponses!R99="","",VLOOKUP(Reponses!R99,Likert_Map,1,FALSE))</f>
        <v>0</v>
      </c>
      <c r="Q97" s="4">
        <f>IF(Reponses!S99="","",VLOOKUP(Reponses!S99,Likert_Map,1,FALSE))</f>
        <v>0</v>
      </c>
      <c r="R97" s="4">
        <f>IF(Reponses!T99="","",VLOOKUP(Reponses!T99,Likert_Map,1,FALSE))</f>
        <v>0</v>
      </c>
    </row>
    <row r="98" spans="1:18">
      <c r="A98" s="5">
        <f>Reponses!A100</f>
        <v>0</v>
      </c>
      <c r="B98" s="4">
        <f>Reponses!B100</f>
        <v>0</v>
      </c>
      <c r="C98" s="4">
        <f>IF(Reponses!E100="","",VLOOKUP(Reponses!E100,Likert_Map,1,FALSE))</f>
        <v>0</v>
      </c>
      <c r="D98" s="4">
        <f>IF(Reponses!F100="","",VLOOKUP(Reponses!F100,Likert_Map,1,FALSE))</f>
        <v>0</v>
      </c>
      <c r="E98" s="4">
        <f>IF(Reponses!G100="","",VLOOKUP(Reponses!G100,Likert_Map,1,FALSE))</f>
        <v>0</v>
      </c>
      <c r="F98" s="4">
        <f>IF(Reponses!H100="","",VLOOKUP(Reponses!H100,Likert_Map,1,FALSE))</f>
        <v>0</v>
      </c>
      <c r="G98" s="4">
        <f>IF(Reponses!I100="","",VLOOKUP(Reponses!I100,Likert_Map,1,FALSE))</f>
        <v>0</v>
      </c>
      <c r="H98" s="4">
        <f>IF(Reponses!J100="","",VLOOKUP(Reponses!J100,Likert_Map,1,FALSE))</f>
        <v>0</v>
      </c>
      <c r="I98" s="4">
        <f>IF(Reponses!K100="","",VLOOKUP(Reponses!K100,Likert_Map,1,FALSE))</f>
        <v>0</v>
      </c>
      <c r="J98" s="4">
        <f>IF(Reponses!L100="","",VLOOKUP(Reponses!L100,Likert_Map,1,FALSE))</f>
        <v>0</v>
      </c>
      <c r="K98" s="4">
        <f>IF(Reponses!M100="","",VLOOKUP(Reponses!M100,Likert_Map,1,FALSE))</f>
        <v>0</v>
      </c>
      <c r="L98" s="4">
        <f>IF(Reponses!N100="","",VLOOKUP(Reponses!N100,Likert_Map,1,FALSE))</f>
        <v>0</v>
      </c>
      <c r="M98" s="4">
        <f>IF(Reponses!O100="","",VLOOKUP(Reponses!O100,Likert_Map,1,FALSE))</f>
        <v>0</v>
      </c>
      <c r="N98" s="4">
        <f>IF(Reponses!P100="","",VLOOKUP(Reponses!P100,Likert_Map,1,FALSE))</f>
        <v>0</v>
      </c>
      <c r="O98" s="4">
        <f>IF(Reponses!Q100="","",VLOOKUP(Reponses!Q100,Likert_Map,1,FALSE))</f>
        <v>0</v>
      </c>
      <c r="P98" s="4">
        <f>IF(Reponses!R100="","",VLOOKUP(Reponses!R100,Likert_Map,1,FALSE))</f>
        <v>0</v>
      </c>
      <c r="Q98" s="4">
        <f>IF(Reponses!S100="","",VLOOKUP(Reponses!S100,Likert_Map,1,FALSE))</f>
        <v>0</v>
      </c>
      <c r="R98" s="4">
        <f>IF(Reponses!T100="","",VLOOKUP(Reponses!T100,Likert_Map,1,FALSE))</f>
        <v>0</v>
      </c>
    </row>
    <row r="99" spans="1:18">
      <c r="A99" s="5">
        <f>Reponses!A101</f>
        <v>0</v>
      </c>
      <c r="B99" s="4">
        <f>Reponses!B101</f>
        <v>0</v>
      </c>
      <c r="C99" s="4">
        <f>IF(Reponses!E101="","",VLOOKUP(Reponses!E101,Likert_Map,1,FALSE))</f>
        <v>0</v>
      </c>
      <c r="D99" s="4">
        <f>IF(Reponses!F101="","",VLOOKUP(Reponses!F101,Likert_Map,1,FALSE))</f>
        <v>0</v>
      </c>
      <c r="E99" s="4">
        <f>IF(Reponses!G101="","",VLOOKUP(Reponses!G101,Likert_Map,1,FALSE))</f>
        <v>0</v>
      </c>
      <c r="F99" s="4">
        <f>IF(Reponses!H101="","",VLOOKUP(Reponses!H101,Likert_Map,1,FALSE))</f>
        <v>0</v>
      </c>
      <c r="G99" s="4">
        <f>IF(Reponses!I101="","",VLOOKUP(Reponses!I101,Likert_Map,1,FALSE))</f>
        <v>0</v>
      </c>
      <c r="H99" s="4">
        <f>IF(Reponses!J101="","",VLOOKUP(Reponses!J101,Likert_Map,1,FALSE))</f>
        <v>0</v>
      </c>
      <c r="I99" s="4">
        <f>IF(Reponses!K101="","",VLOOKUP(Reponses!K101,Likert_Map,1,FALSE))</f>
        <v>0</v>
      </c>
      <c r="J99" s="4">
        <f>IF(Reponses!L101="","",VLOOKUP(Reponses!L101,Likert_Map,1,FALSE))</f>
        <v>0</v>
      </c>
      <c r="K99" s="4">
        <f>IF(Reponses!M101="","",VLOOKUP(Reponses!M101,Likert_Map,1,FALSE))</f>
        <v>0</v>
      </c>
      <c r="L99" s="4">
        <f>IF(Reponses!N101="","",VLOOKUP(Reponses!N101,Likert_Map,1,FALSE))</f>
        <v>0</v>
      </c>
      <c r="M99" s="4">
        <f>IF(Reponses!O101="","",VLOOKUP(Reponses!O101,Likert_Map,1,FALSE))</f>
        <v>0</v>
      </c>
      <c r="N99" s="4">
        <f>IF(Reponses!P101="","",VLOOKUP(Reponses!P101,Likert_Map,1,FALSE))</f>
        <v>0</v>
      </c>
      <c r="O99" s="4">
        <f>IF(Reponses!Q101="","",VLOOKUP(Reponses!Q101,Likert_Map,1,FALSE))</f>
        <v>0</v>
      </c>
      <c r="P99" s="4">
        <f>IF(Reponses!R101="","",VLOOKUP(Reponses!R101,Likert_Map,1,FALSE))</f>
        <v>0</v>
      </c>
      <c r="Q99" s="4">
        <f>IF(Reponses!S101="","",VLOOKUP(Reponses!S101,Likert_Map,1,FALSE))</f>
        <v>0</v>
      </c>
      <c r="R99" s="4">
        <f>IF(Reponses!T101="","",VLOOKUP(Reponses!T101,Likert_Map,1,FALSE))</f>
        <v>0</v>
      </c>
    </row>
    <row r="100" spans="1:18">
      <c r="A100" s="5">
        <f>Reponses!A102</f>
        <v>0</v>
      </c>
      <c r="B100" s="4">
        <f>Reponses!B102</f>
        <v>0</v>
      </c>
      <c r="C100" s="4">
        <f>IF(Reponses!E102="","",VLOOKUP(Reponses!E102,Likert_Map,1,FALSE))</f>
        <v>0</v>
      </c>
      <c r="D100" s="4">
        <f>IF(Reponses!F102="","",VLOOKUP(Reponses!F102,Likert_Map,1,FALSE))</f>
        <v>0</v>
      </c>
      <c r="E100" s="4">
        <f>IF(Reponses!G102="","",VLOOKUP(Reponses!G102,Likert_Map,1,FALSE))</f>
        <v>0</v>
      </c>
      <c r="F100" s="4">
        <f>IF(Reponses!H102="","",VLOOKUP(Reponses!H102,Likert_Map,1,FALSE))</f>
        <v>0</v>
      </c>
      <c r="G100" s="4">
        <f>IF(Reponses!I102="","",VLOOKUP(Reponses!I102,Likert_Map,1,FALSE))</f>
        <v>0</v>
      </c>
      <c r="H100" s="4">
        <f>IF(Reponses!J102="","",VLOOKUP(Reponses!J102,Likert_Map,1,FALSE))</f>
        <v>0</v>
      </c>
      <c r="I100" s="4">
        <f>IF(Reponses!K102="","",VLOOKUP(Reponses!K102,Likert_Map,1,FALSE))</f>
        <v>0</v>
      </c>
      <c r="J100" s="4">
        <f>IF(Reponses!L102="","",VLOOKUP(Reponses!L102,Likert_Map,1,FALSE))</f>
        <v>0</v>
      </c>
      <c r="K100" s="4">
        <f>IF(Reponses!M102="","",VLOOKUP(Reponses!M102,Likert_Map,1,FALSE))</f>
        <v>0</v>
      </c>
      <c r="L100" s="4">
        <f>IF(Reponses!N102="","",VLOOKUP(Reponses!N102,Likert_Map,1,FALSE))</f>
        <v>0</v>
      </c>
      <c r="M100" s="4">
        <f>IF(Reponses!O102="","",VLOOKUP(Reponses!O102,Likert_Map,1,FALSE))</f>
        <v>0</v>
      </c>
      <c r="N100" s="4">
        <f>IF(Reponses!P102="","",VLOOKUP(Reponses!P102,Likert_Map,1,FALSE))</f>
        <v>0</v>
      </c>
      <c r="O100" s="4">
        <f>IF(Reponses!Q102="","",VLOOKUP(Reponses!Q102,Likert_Map,1,FALSE))</f>
        <v>0</v>
      </c>
      <c r="P100" s="4">
        <f>IF(Reponses!R102="","",VLOOKUP(Reponses!R102,Likert_Map,1,FALSE))</f>
        <v>0</v>
      </c>
      <c r="Q100" s="4">
        <f>IF(Reponses!S102="","",VLOOKUP(Reponses!S102,Likert_Map,1,FALSE))</f>
        <v>0</v>
      </c>
      <c r="R100" s="4">
        <f>IF(Reponses!T102="","",VLOOKUP(Reponses!T102,Likert_Map,1,FALSE))</f>
        <v>0</v>
      </c>
    </row>
    <row r="101" spans="1:18">
      <c r="A101" s="5">
        <f>Reponses!A103</f>
        <v>0</v>
      </c>
      <c r="B101" s="4">
        <f>Reponses!B103</f>
        <v>0</v>
      </c>
      <c r="C101" s="4">
        <f>IF(Reponses!E103="","",VLOOKUP(Reponses!E103,Likert_Map,1,FALSE))</f>
        <v>0</v>
      </c>
      <c r="D101" s="4">
        <f>IF(Reponses!F103="","",VLOOKUP(Reponses!F103,Likert_Map,1,FALSE))</f>
        <v>0</v>
      </c>
      <c r="E101" s="4">
        <f>IF(Reponses!G103="","",VLOOKUP(Reponses!G103,Likert_Map,1,FALSE))</f>
        <v>0</v>
      </c>
      <c r="F101" s="4">
        <f>IF(Reponses!H103="","",VLOOKUP(Reponses!H103,Likert_Map,1,FALSE))</f>
        <v>0</v>
      </c>
      <c r="G101" s="4">
        <f>IF(Reponses!I103="","",VLOOKUP(Reponses!I103,Likert_Map,1,FALSE))</f>
        <v>0</v>
      </c>
      <c r="H101" s="4">
        <f>IF(Reponses!J103="","",VLOOKUP(Reponses!J103,Likert_Map,1,FALSE))</f>
        <v>0</v>
      </c>
      <c r="I101" s="4">
        <f>IF(Reponses!K103="","",VLOOKUP(Reponses!K103,Likert_Map,1,FALSE))</f>
        <v>0</v>
      </c>
      <c r="J101" s="4">
        <f>IF(Reponses!L103="","",VLOOKUP(Reponses!L103,Likert_Map,1,FALSE))</f>
        <v>0</v>
      </c>
      <c r="K101" s="4">
        <f>IF(Reponses!M103="","",VLOOKUP(Reponses!M103,Likert_Map,1,FALSE))</f>
        <v>0</v>
      </c>
      <c r="L101" s="4">
        <f>IF(Reponses!N103="","",VLOOKUP(Reponses!N103,Likert_Map,1,FALSE))</f>
        <v>0</v>
      </c>
      <c r="M101" s="4">
        <f>IF(Reponses!O103="","",VLOOKUP(Reponses!O103,Likert_Map,1,FALSE))</f>
        <v>0</v>
      </c>
      <c r="N101" s="4">
        <f>IF(Reponses!P103="","",VLOOKUP(Reponses!P103,Likert_Map,1,FALSE))</f>
        <v>0</v>
      </c>
      <c r="O101" s="4">
        <f>IF(Reponses!Q103="","",VLOOKUP(Reponses!Q103,Likert_Map,1,FALSE))</f>
        <v>0</v>
      </c>
      <c r="P101" s="4">
        <f>IF(Reponses!R103="","",VLOOKUP(Reponses!R103,Likert_Map,1,FALSE))</f>
        <v>0</v>
      </c>
      <c r="Q101" s="4">
        <f>IF(Reponses!S103="","",VLOOKUP(Reponses!S103,Likert_Map,1,FALSE))</f>
        <v>0</v>
      </c>
      <c r="R101" s="4">
        <f>IF(Reponses!T103="","",VLOOKUP(Reponses!T103,Likert_Map,1,FALSE))</f>
        <v>0</v>
      </c>
    </row>
    <row r="102" spans="1:18">
      <c r="A102" s="5">
        <f>Reponses!A104</f>
        <v>0</v>
      </c>
      <c r="B102" s="4">
        <f>Reponses!B104</f>
        <v>0</v>
      </c>
      <c r="C102" s="4">
        <f>IF(Reponses!E104="","",VLOOKUP(Reponses!E104,Likert_Map,1,FALSE))</f>
        <v>0</v>
      </c>
      <c r="D102" s="4">
        <f>IF(Reponses!F104="","",VLOOKUP(Reponses!F104,Likert_Map,1,FALSE))</f>
        <v>0</v>
      </c>
      <c r="E102" s="4">
        <f>IF(Reponses!G104="","",VLOOKUP(Reponses!G104,Likert_Map,1,FALSE))</f>
        <v>0</v>
      </c>
      <c r="F102" s="4">
        <f>IF(Reponses!H104="","",VLOOKUP(Reponses!H104,Likert_Map,1,FALSE))</f>
        <v>0</v>
      </c>
      <c r="G102" s="4">
        <f>IF(Reponses!I104="","",VLOOKUP(Reponses!I104,Likert_Map,1,FALSE))</f>
        <v>0</v>
      </c>
      <c r="H102" s="4">
        <f>IF(Reponses!J104="","",VLOOKUP(Reponses!J104,Likert_Map,1,FALSE))</f>
        <v>0</v>
      </c>
      <c r="I102" s="4">
        <f>IF(Reponses!K104="","",VLOOKUP(Reponses!K104,Likert_Map,1,FALSE))</f>
        <v>0</v>
      </c>
      <c r="J102" s="4">
        <f>IF(Reponses!L104="","",VLOOKUP(Reponses!L104,Likert_Map,1,FALSE))</f>
        <v>0</v>
      </c>
      <c r="K102" s="4">
        <f>IF(Reponses!M104="","",VLOOKUP(Reponses!M104,Likert_Map,1,FALSE))</f>
        <v>0</v>
      </c>
      <c r="L102" s="4">
        <f>IF(Reponses!N104="","",VLOOKUP(Reponses!N104,Likert_Map,1,FALSE))</f>
        <v>0</v>
      </c>
      <c r="M102" s="4">
        <f>IF(Reponses!O104="","",VLOOKUP(Reponses!O104,Likert_Map,1,FALSE))</f>
        <v>0</v>
      </c>
      <c r="N102" s="4">
        <f>IF(Reponses!P104="","",VLOOKUP(Reponses!P104,Likert_Map,1,FALSE))</f>
        <v>0</v>
      </c>
      <c r="O102" s="4">
        <f>IF(Reponses!Q104="","",VLOOKUP(Reponses!Q104,Likert_Map,1,FALSE))</f>
        <v>0</v>
      </c>
      <c r="P102" s="4">
        <f>IF(Reponses!R104="","",VLOOKUP(Reponses!R104,Likert_Map,1,FALSE))</f>
        <v>0</v>
      </c>
      <c r="Q102" s="4">
        <f>IF(Reponses!S104="","",VLOOKUP(Reponses!S104,Likert_Map,1,FALSE))</f>
        <v>0</v>
      </c>
      <c r="R102" s="4">
        <f>IF(Reponses!T104="","",VLOOKUP(Reponses!T104,Likert_Map,1,FALSE))</f>
        <v>0</v>
      </c>
    </row>
    <row r="103" spans="1:18">
      <c r="A103" s="5">
        <f>Reponses!A105</f>
        <v>0</v>
      </c>
      <c r="B103" s="4">
        <f>Reponses!B105</f>
        <v>0</v>
      </c>
      <c r="C103" s="4">
        <f>IF(Reponses!E105="","",VLOOKUP(Reponses!E105,Likert_Map,1,FALSE))</f>
        <v>0</v>
      </c>
      <c r="D103" s="4">
        <f>IF(Reponses!F105="","",VLOOKUP(Reponses!F105,Likert_Map,1,FALSE))</f>
        <v>0</v>
      </c>
      <c r="E103" s="4">
        <f>IF(Reponses!G105="","",VLOOKUP(Reponses!G105,Likert_Map,1,FALSE))</f>
        <v>0</v>
      </c>
      <c r="F103" s="4">
        <f>IF(Reponses!H105="","",VLOOKUP(Reponses!H105,Likert_Map,1,FALSE))</f>
        <v>0</v>
      </c>
      <c r="G103" s="4">
        <f>IF(Reponses!I105="","",VLOOKUP(Reponses!I105,Likert_Map,1,FALSE))</f>
        <v>0</v>
      </c>
      <c r="H103" s="4">
        <f>IF(Reponses!J105="","",VLOOKUP(Reponses!J105,Likert_Map,1,FALSE))</f>
        <v>0</v>
      </c>
      <c r="I103" s="4">
        <f>IF(Reponses!K105="","",VLOOKUP(Reponses!K105,Likert_Map,1,FALSE))</f>
        <v>0</v>
      </c>
      <c r="J103" s="4">
        <f>IF(Reponses!L105="","",VLOOKUP(Reponses!L105,Likert_Map,1,FALSE))</f>
        <v>0</v>
      </c>
      <c r="K103" s="4">
        <f>IF(Reponses!M105="","",VLOOKUP(Reponses!M105,Likert_Map,1,FALSE))</f>
        <v>0</v>
      </c>
      <c r="L103" s="4">
        <f>IF(Reponses!N105="","",VLOOKUP(Reponses!N105,Likert_Map,1,FALSE))</f>
        <v>0</v>
      </c>
      <c r="M103" s="4">
        <f>IF(Reponses!O105="","",VLOOKUP(Reponses!O105,Likert_Map,1,FALSE))</f>
        <v>0</v>
      </c>
      <c r="N103" s="4">
        <f>IF(Reponses!P105="","",VLOOKUP(Reponses!P105,Likert_Map,1,FALSE))</f>
        <v>0</v>
      </c>
      <c r="O103" s="4">
        <f>IF(Reponses!Q105="","",VLOOKUP(Reponses!Q105,Likert_Map,1,FALSE))</f>
        <v>0</v>
      </c>
      <c r="P103" s="4">
        <f>IF(Reponses!R105="","",VLOOKUP(Reponses!R105,Likert_Map,1,FALSE))</f>
        <v>0</v>
      </c>
      <c r="Q103" s="4">
        <f>IF(Reponses!S105="","",VLOOKUP(Reponses!S105,Likert_Map,1,FALSE))</f>
        <v>0</v>
      </c>
      <c r="R103" s="4">
        <f>IF(Reponses!T105="","",VLOOKUP(Reponses!T105,Likert_Map,1,FALSE))</f>
        <v>0</v>
      </c>
    </row>
    <row r="104" spans="1:18">
      <c r="A104" s="5">
        <f>Reponses!A106</f>
        <v>0</v>
      </c>
      <c r="B104" s="4">
        <f>Reponses!B106</f>
        <v>0</v>
      </c>
      <c r="C104" s="4">
        <f>IF(Reponses!E106="","",VLOOKUP(Reponses!E106,Likert_Map,1,FALSE))</f>
        <v>0</v>
      </c>
      <c r="D104" s="4">
        <f>IF(Reponses!F106="","",VLOOKUP(Reponses!F106,Likert_Map,1,FALSE))</f>
        <v>0</v>
      </c>
      <c r="E104" s="4">
        <f>IF(Reponses!G106="","",VLOOKUP(Reponses!G106,Likert_Map,1,FALSE))</f>
        <v>0</v>
      </c>
      <c r="F104" s="4">
        <f>IF(Reponses!H106="","",VLOOKUP(Reponses!H106,Likert_Map,1,FALSE))</f>
        <v>0</v>
      </c>
      <c r="G104" s="4">
        <f>IF(Reponses!I106="","",VLOOKUP(Reponses!I106,Likert_Map,1,FALSE))</f>
        <v>0</v>
      </c>
      <c r="H104" s="4">
        <f>IF(Reponses!J106="","",VLOOKUP(Reponses!J106,Likert_Map,1,FALSE))</f>
        <v>0</v>
      </c>
      <c r="I104" s="4">
        <f>IF(Reponses!K106="","",VLOOKUP(Reponses!K106,Likert_Map,1,FALSE))</f>
        <v>0</v>
      </c>
      <c r="J104" s="4">
        <f>IF(Reponses!L106="","",VLOOKUP(Reponses!L106,Likert_Map,1,FALSE))</f>
        <v>0</v>
      </c>
      <c r="K104" s="4">
        <f>IF(Reponses!M106="","",VLOOKUP(Reponses!M106,Likert_Map,1,FALSE))</f>
        <v>0</v>
      </c>
      <c r="L104" s="4">
        <f>IF(Reponses!N106="","",VLOOKUP(Reponses!N106,Likert_Map,1,FALSE))</f>
        <v>0</v>
      </c>
      <c r="M104" s="4">
        <f>IF(Reponses!O106="","",VLOOKUP(Reponses!O106,Likert_Map,1,FALSE))</f>
        <v>0</v>
      </c>
      <c r="N104" s="4">
        <f>IF(Reponses!P106="","",VLOOKUP(Reponses!P106,Likert_Map,1,FALSE))</f>
        <v>0</v>
      </c>
      <c r="O104" s="4">
        <f>IF(Reponses!Q106="","",VLOOKUP(Reponses!Q106,Likert_Map,1,FALSE))</f>
        <v>0</v>
      </c>
      <c r="P104" s="4">
        <f>IF(Reponses!R106="","",VLOOKUP(Reponses!R106,Likert_Map,1,FALSE))</f>
        <v>0</v>
      </c>
      <c r="Q104" s="4">
        <f>IF(Reponses!S106="","",VLOOKUP(Reponses!S106,Likert_Map,1,FALSE))</f>
        <v>0</v>
      </c>
      <c r="R104" s="4">
        <f>IF(Reponses!T106="","",VLOOKUP(Reponses!T106,Likert_Map,1,FALSE))</f>
        <v>0</v>
      </c>
    </row>
    <row r="105" spans="1:18">
      <c r="A105" s="5">
        <f>Reponses!A107</f>
        <v>0</v>
      </c>
      <c r="B105" s="4">
        <f>Reponses!B107</f>
        <v>0</v>
      </c>
      <c r="C105" s="4">
        <f>IF(Reponses!E107="","",VLOOKUP(Reponses!E107,Likert_Map,1,FALSE))</f>
        <v>0</v>
      </c>
      <c r="D105" s="4">
        <f>IF(Reponses!F107="","",VLOOKUP(Reponses!F107,Likert_Map,1,FALSE))</f>
        <v>0</v>
      </c>
      <c r="E105" s="4">
        <f>IF(Reponses!G107="","",VLOOKUP(Reponses!G107,Likert_Map,1,FALSE))</f>
        <v>0</v>
      </c>
      <c r="F105" s="4">
        <f>IF(Reponses!H107="","",VLOOKUP(Reponses!H107,Likert_Map,1,FALSE))</f>
        <v>0</v>
      </c>
      <c r="G105" s="4">
        <f>IF(Reponses!I107="","",VLOOKUP(Reponses!I107,Likert_Map,1,FALSE))</f>
        <v>0</v>
      </c>
      <c r="H105" s="4">
        <f>IF(Reponses!J107="","",VLOOKUP(Reponses!J107,Likert_Map,1,FALSE))</f>
        <v>0</v>
      </c>
      <c r="I105" s="4">
        <f>IF(Reponses!K107="","",VLOOKUP(Reponses!K107,Likert_Map,1,FALSE))</f>
        <v>0</v>
      </c>
      <c r="J105" s="4">
        <f>IF(Reponses!L107="","",VLOOKUP(Reponses!L107,Likert_Map,1,FALSE))</f>
        <v>0</v>
      </c>
      <c r="K105" s="4">
        <f>IF(Reponses!M107="","",VLOOKUP(Reponses!M107,Likert_Map,1,FALSE))</f>
        <v>0</v>
      </c>
      <c r="L105" s="4">
        <f>IF(Reponses!N107="","",VLOOKUP(Reponses!N107,Likert_Map,1,FALSE))</f>
        <v>0</v>
      </c>
      <c r="M105" s="4">
        <f>IF(Reponses!O107="","",VLOOKUP(Reponses!O107,Likert_Map,1,FALSE))</f>
        <v>0</v>
      </c>
      <c r="N105" s="4">
        <f>IF(Reponses!P107="","",VLOOKUP(Reponses!P107,Likert_Map,1,FALSE))</f>
        <v>0</v>
      </c>
      <c r="O105" s="4">
        <f>IF(Reponses!Q107="","",VLOOKUP(Reponses!Q107,Likert_Map,1,FALSE))</f>
        <v>0</v>
      </c>
      <c r="P105" s="4">
        <f>IF(Reponses!R107="","",VLOOKUP(Reponses!R107,Likert_Map,1,FALSE))</f>
        <v>0</v>
      </c>
      <c r="Q105" s="4">
        <f>IF(Reponses!S107="","",VLOOKUP(Reponses!S107,Likert_Map,1,FALSE))</f>
        <v>0</v>
      </c>
      <c r="R105" s="4">
        <f>IF(Reponses!T107="","",VLOOKUP(Reponses!T107,Likert_Map,1,FALSE))</f>
        <v>0</v>
      </c>
    </row>
    <row r="106" spans="1:18">
      <c r="A106" s="5">
        <f>Reponses!A108</f>
        <v>0</v>
      </c>
      <c r="B106" s="4">
        <f>Reponses!B108</f>
        <v>0</v>
      </c>
      <c r="C106" s="4">
        <f>IF(Reponses!E108="","",VLOOKUP(Reponses!E108,Likert_Map,1,FALSE))</f>
        <v>0</v>
      </c>
      <c r="D106" s="4">
        <f>IF(Reponses!F108="","",VLOOKUP(Reponses!F108,Likert_Map,1,FALSE))</f>
        <v>0</v>
      </c>
      <c r="E106" s="4">
        <f>IF(Reponses!G108="","",VLOOKUP(Reponses!G108,Likert_Map,1,FALSE))</f>
        <v>0</v>
      </c>
      <c r="F106" s="4">
        <f>IF(Reponses!H108="","",VLOOKUP(Reponses!H108,Likert_Map,1,FALSE))</f>
        <v>0</v>
      </c>
      <c r="G106" s="4">
        <f>IF(Reponses!I108="","",VLOOKUP(Reponses!I108,Likert_Map,1,FALSE))</f>
        <v>0</v>
      </c>
      <c r="H106" s="4">
        <f>IF(Reponses!J108="","",VLOOKUP(Reponses!J108,Likert_Map,1,FALSE))</f>
        <v>0</v>
      </c>
      <c r="I106" s="4">
        <f>IF(Reponses!K108="","",VLOOKUP(Reponses!K108,Likert_Map,1,FALSE))</f>
        <v>0</v>
      </c>
      <c r="J106" s="4">
        <f>IF(Reponses!L108="","",VLOOKUP(Reponses!L108,Likert_Map,1,FALSE))</f>
        <v>0</v>
      </c>
      <c r="K106" s="4">
        <f>IF(Reponses!M108="","",VLOOKUP(Reponses!M108,Likert_Map,1,FALSE))</f>
        <v>0</v>
      </c>
      <c r="L106" s="4">
        <f>IF(Reponses!N108="","",VLOOKUP(Reponses!N108,Likert_Map,1,FALSE))</f>
        <v>0</v>
      </c>
      <c r="M106" s="4">
        <f>IF(Reponses!O108="","",VLOOKUP(Reponses!O108,Likert_Map,1,FALSE))</f>
        <v>0</v>
      </c>
      <c r="N106" s="4">
        <f>IF(Reponses!P108="","",VLOOKUP(Reponses!P108,Likert_Map,1,FALSE))</f>
        <v>0</v>
      </c>
      <c r="O106" s="4">
        <f>IF(Reponses!Q108="","",VLOOKUP(Reponses!Q108,Likert_Map,1,FALSE))</f>
        <v>0</v>
      </c>
      <c r="P106" s="4">
        <f>IF(Reponses!R108="","",VLOOKUP(Reponses!R108,Likert_Map,1,FALSE))</f>
        <v>0</v>
      </c>
      <c r="Q106" s="4">
        <f>IF(Reponses!S108="","",VLOOKUP(Reponses!S108,Likert_Map,1,FALSE))</f>
        <v>0</v>
      </c>
      <c r="R106" s="4">
        <f>IF(Reponses!T108="","",VLOOKUP(Reponses!T108,Likert_Map,1,FALSE))</f>
        <v>0</v>
      </c>
    </row>
    <row r="107" spans="1:18">
      <c r="A107" s="5">
        <f>Reponses!A109</f>
        <v>0</v>
      </c>
      <c r="B107" s="4">
        <f>Reponses!B109</f>
        <v>0</v>
      </c>
      <c r="C107" s="4">
        <f>IF(Reponses!E109="","",VLOOKUP(Reponses!E109,Likert_Map,1,FALSE))</f>
        <v>0</v>
      </c>
      <c r="D107" s="4">
        <f>IF(Reponses!F109="","",VLOOKUP(Reponses!F109,Likert_Map,1,FALSE))</f>
        <v>0</v>
      </c>
      <c r="E107" s="4">
        <f>IF(Reponses!G109="","",VLOOKUP(Reponses!G109,Likert_Map,1,FALSE))</f>
        <v>0</v>
      </c>
      <c r="F107" s="4">
        <f>IF(Reponses!H109="","",VLOOKUP(Reponses!H109,Likert_Map,1,FALSE))</f>
        <v>0</v>
      </c>
      <c r="G107" s="4">
        <f>IF(Reponses!I109="","",VLOOKUP(Reponses!I109,Likert_Map,1,FALSE))</f>
        <v>0</v>
      </c>
      <c r="H107" s="4">
        <f>IF(Reponses!J109="","",VLOOKUP(Reponses!J109,Likert_Map,1,FALSE))</f>
        <v>0</v>
      </c>
      <c r="I107" s="4">
        <f>IF(Reponses!K109="","",VLOOKUP(Reponses!K109,Likert_Map,1,FALSE))</f>
        <v>0</v>
      </c>
      <c r="J107" s="4">
        <f>IF(Reponses!L109="","",VLOOKUP(Reponses!L109,Likert_Map,1,FALSE))</f>
        <v>0</v>
      </c>
      <c r="K107" s="4">
        <f>IF(Reponses!M109="","",VLOOKUP(Reponses!M109,Likert_Map,1,FALSE))</f>
        <v>0</v>
      </c>
      <c r="L107" s="4">
        <f>IF(Reponses!N109="","",VLOOKUP(Reponses!N109,Likert_Map,1,FALSE))</f>
        <v>0</v>
      </c>
      <c r="M107" s="4">
        <f>IF(Reponses!O109="","",VLOOKUP(Reponses!O109,Likert_Map,1,FALSE))</f>
        <v>0</v>
      </c>
      <c r="N107" s="4">
        <f>IF(Reponses!P109="","",VLOOKUP(Reponses!P109,Likert_Map,1,FALSE))</f>
        <v>0</v>
      </c>
      <c r="O107" s="4">
        <f>IF(Reponses!Q109="","",VLOOKUP(Reponses!Q109,Likert_Map,1,FALSE))</f>
        <v>0</v>
      </c>
      <c r="P107" s="4">
        <f>IF(Reponses!R109="","",VLOOKUP(Reponses!R109,Likert_Map,1,FALSE))</f>
        <v>0</v>
      </c>
      <c r="Q107" s="4">
        <f>IF(Reponses!S109="","",VLOOKUP(Reponses!S109,Likert_Map,1,FALSE))</f>
        <v>0</v>
      </c>
      <c r="R107" s="4">
        <f>IF(Reponses!T109="","",VLOOKUP(Reponses!T109,Likert_Map,1,FALSE))</f>
        <v>0</v>
      </c>
    </row>
    <row r="108" spans="1:18">
      <c r="A108" s="5">
        <f>Reponses!A110</f>
        <v>0</v>
      </c>
      <c r="B108" s="4">
        <f>Reponses!B110</f>
        <v>0</v>
      </c>
      <c r="C108" s="4">
        <f>IF(Reponses!E110="","",VLOOKUP(Reponses!E110,Likert_Map,1,FALSE))</f>
        <v>0</v>
      </c>
      <c r="D108" s="4">
        <f>IF(Reponses!F110="","",VLOOKUP(Reponses!F110,Likert_Map,1,FALSE))</f>
        <v>0</v>
      </c>
      <c r="E108" s="4">
        <f>IF(Reponses!G110="","",VLOOKUP(Reponses!G110,Likert_Map,1,FALSE))</f>
        <v>0</v>
      </c>
      <c r="F108" s="4">
        <f>IF(Reponses!H110="","",VLOOKUP(Reponses!H110,Likert_Map,1,FALSE))</f>
        <v>0</v>
      </c>
      <c r="G108" s="4">
        <f>IF(Reponses!I110="","",VLOOKUP(Reponses!I110,Likert_Map,1,FALSE))</f>
        <v>0</v>
      </c>
      <c r="H108" s="4">
        <f>IF(Reponses!J110="","",VLOOKUP(Reponses!J110,Likert_Map,1,FALSE))</f>
        <v>0</v>
      </c>
      <c r="I108" s="4">
        <f>IF(Reponses!K110="","",VLOOKUP(Reponses!K110,Likert_Map,1,FALSE))</f>
        <v>0</v>
      </c>
      <c r="J108" s="4">
        <f>IF(Reponses!L110="","",VLOOKUP(Reponses!L110,Likert_Map,1,FALSE))</f>
        <v>0</v>
      </c>
      <c r="K108" s="4">
        <f>IF(Reponses!M110="","",VLOOKUP(Reponses!M110,Likert_Map,1,FALSE))</f>
        <v>0</v>
      </c>
      <c r="L108" s="4">
        <f>IF(Reponses!N110="","",VLOOKUP(Reponses!N110,Likert_Map,1,FALSE))</f>
        <v>0</v>
      </c>
      <c r="M108" s="4">
        <f>IF(Reponses!O110="","",VLOOKUP(Reponses!O110,Likert_Map,1,FALSE))</f>
        <v>0</v>
      </c>
      <c r="N108" s="4">
        <f>IF(Reponses!P110="","",VLOOKUP(Reponses!P110,Likert_Map,1,FALSE))</f>
        <v>0</v>
      </c>
      <c r="O108" s="4">
        <f>IF(Reponses!Q110="","",VLOOKUP(Reponses!Q110,Likert_Map,1,FALSE))</f>
        <v>0</v>
      </c>
      <c r="P108" s="4">
        <f>IF(Reponses!R110="","",VLOOKUP(Reponses!R110,Likert_Map,1,FALSE))</f>
        <v>0</v>
      </c>
      <c r="Q108" s="4">
        <f>IF(Reponses!S110="","",VLOOKUP(Reponses!S110,Likert_Map,1,FALSE))</f>
        <v>0</v>
      </c>
      <c r="R108" s="4">
        <f>IF(Reponses!T110="","",VLOOKUP(Reponses!T110,Likert_Map,1,FALSE))</f>
        <v>0</v>
      </c>
    </row>
    <row r="109" spans="1:18">
      <c r="A109" s="5">
        <f>Reponses!A111</f>
        <v>0</v>
      </c>
      <c r="B109" s="4">
        <f>Reponses!B111</f>
        <v>0</v>
      </c>
      <c r="C109" s="4">
        <f>IF(Reponses!E111="","",VLOOKUP(Reponses!E111,Likert_Map,1,FALSE))</f>
        <v>0</v>
      </c>
      <c r="D109" s="4">
        <f>IF(Reponses!F111="","",VLOOKUP(Reponses!F111,Likert_Map,1,FALSE))</f>
        <v>0</v>
      </c>
      <c r="E109" s="4">
        <f>IF(Reponses!G111="","",VLOOKUP(Reponses!G111,Likert_Map,1,FALSE))</f>
        <v>0</v>
      </c>
      <c r="F109" s="4">
        <f>IF(Reponses!H111="","",VLOOKUP(Reponses!H111,Likert_Map,1,FALSE))</f>
        <v>0</v>
      </c>
      <c r="G109" s="4">
        <f>IF(Reponses!I111="","",VLOOKUP(Reponses!I111,Likert_Map,1,FALSE))</f>
        <v>0</v>
      </c>
      <c r="H109" s="4">
        <f>IF(Reponses!J111="","",VLOOKUP(Reponses!J111,Likert_Map,1,FALSE))</f>
        <v>0</v>
      </c>
      <c r="I109" s="4">
        <f>IF(Reponses!K111="","",VLOOKUP(Reponses!K111,Likert_Map,1,FALSE))</f>
        <v>0</v>
      </c>
      <c r="J109" s="4">
        <f>IF(Reponses!L111="","",VLOOKUP(Reponses!L111,Likert_Map,1,FALSE))</f>
        <v>0</v>
      </c>
      <c r="K109" s="4">
        <f>IF(Reponses!M111="","",VLOOKUP(Reponses!M111,Likert_Map,1,FALSE))</f>
        <v>0</v>
      </c>
      <c r="L109" s="4">
        <f>IF(Reponses!N111="","",VLOOKUP(Reponses!N111,Likert_Map,1,FALSE))</f>
        <v>0</v>
      </c>
      <c r="M109" s="4">
        <f>IF(Reponses!O111="","",VLOOKUP(Reponses!O111,Likert_Map,1,FALSE))</f>
        <v>0</v>
      </c>
      <c r="N109" s="4">
        <f>IF(Reponses!P111="","",VLOOKUP(Reponses!P111,Likert_Map,1,FALSE))</f>
        <v>0</v>
      </c>
      <c r="O109" s="4">
        <f>IF(Reponses!Q111="","",VLOOKUP(Reponses!Q111,Likert_Map,1,FALSE))</f>
        <v>0</v>
      </c>
      <c r="P109" s="4">
        <f>IF(Reponses!R111="","",VLOOKUP(Reponses!R111,Likert_Map,1,FALSE))</f>
        <v>0</v>
      </c>
      <c r="Q109" s="4">
        <f>IF(Reponses!S111="","",VLOOKUP(Reponses!S111,Likert_Map,1,FALSE))</f>
        <v>0</v>
      </c>
      <c r="R109" s="4">
        <f>IF(Reponses!T111="","",VLOOKUP(Reponses!T111,Likert_Map,1,FALSE))</f>
        <v>0</v>
      </c>
    </row>
    <row r="110" spans="1:18">
      <c r="A110" s="5">
        <f>Reponses!A112</f>
        <v>0</v>
      </c>
      <c r="B110" s="4">
        <f>Reponses!B112</f>
        <v>0</v>
      </c>
      <c r="C110" s="4">
        <f>IF(Reponses!E112="","",VLOOKUP(Reponses!E112,Likert_Map,1,FALSE))</f>
        <v>0</v>
      </c>
      <c r="D110" s="4">
        <f>IF(Reponses!F112="","",VLOOKUP(Reponses!F112,Likert_Map,1,FALSE))</f>
        <v>0</v>
      </c>
      <c r="E110" s="4">
        <f>IF(Reponses!G112="","",VLOOKUP(Reponses!G112,Likert_Map,1,FALSE))</f>
        <v>0</v>
      </c>
      <c r="F110" s="4">
        <f>IF(Reponses!H112="","",VLOOKUP(Reponses!H112,Likert_Map,1,FALSE))</f>
        <v>0</v>
      </c>
      <c r="G110" s="4">
        <f>IF(Reponses!I112="","",VLOOKUP(Reponses!I112,Likert_Map,1,FALSE))</f>
        <v>0</v>
      </c>
      <c r="H110" s="4">
        <f>IF(Reponses!J112="","",VLOOKUP(Reponses!J112,Likert_Map,1,FALSE))</f>
        <v>0</v>
      </c>
      <c r="I110" s="4">
        <f>IF(Reponses!K112="","",VLOOKUP(Reponses!K112,Likert_Map,1,FALSE))</f>
        <v>0</v>
      </c>
      <c r="J110" s="4">
        <f>IF(Reponses!L112="","",VLOOKUP(Reponses!L112,Likert_Map,1,FALSE))</f>
        <v>0</v>
      </c>
      <c r="K110" s="4">
        <f>IF(Reponses!M112="","",VLOOKUP(Reponses!M112,Likert_Map,1,FALSE))</f>
        <v>0</v>
      </c>
      <c r="L110" s="4">
        <f>IF(Reponses!N112="","",VLOOKUP(Reponses!N112,Likert_Map,1,FALSE))</f>
        <v>0</v>
      </c>
      <c r="M110" s="4">
        <f>IF(Reponses!O112="","",VLOOKUP(Reponses!O112,Likert_Map,1,FALSE))</f>
        <v>0</v>
      </c>
      <c r="N110" s="4">
        <f>IF(Reponses!P112="","",VLOOKUP(Reponses!P112,Likert_Map,1,FALSE))</f>
        <v>0</v>
      </c>
      <c r="O110" s="4">
        <f>IF(Reponses!Q112="","",VLOOKUP(Reponses!Q112,Likert_Map,1,FALSE))</f>
        <v>0</v>
      </c>
      <c r="P110" s="4">
        <f>IF(Reponses!R112="","",VLOOKUP(Reponses!R112,Likert_Map,1,FALSE))</f>
        <v>0</v>
      </c>
      <c r="Q110" s="4">
        <f>IF(Reponses!S112="","",VLOOKUP(Reponses!S112,Likert_Map,1,FALSE))</f>
        <v>0</v>
      </c>
      <c r="R110" s="4">
        <f>IF(Reponses!T112="","",VLOOKUP(Reponses!T112,Likert_Map,1,FALSE))</f>
        <v>0</v>
      </c>
    </row>
    <row r="111" spans="1:18">
      <c r="A111" s="5">
        <f>Reponses!A113</f>
        <v>0</v>
      </c>
      <c r="B111" s="4">
        <f>Reponses!B113</f>
        <v>0</v>
      </c>
      <c r="C111" s="4">
        <f>IF(Reponses!E113="","",VLOOKUP(Reponses!E113,Likert_Map,1,FALSE))</f>
        <v>0</v>
      </c>
      <c r="D111" s="4">
        <f>IF(Reponses!F113="","",VLOOKUP(Reponses!F113,Likert_Map,1,FALSE))</f>
        <v>0</v>
      </c>
      <c r="E111" s="4">
        <f>IF(Reponses!G113="","",VLOOKUP(Reponses!G113,Likert_Map,1,FALSE))</f>
        <v>0</v>
      </c>
      <c r="F111" s="4">
        <f>IF(Reponses!H113="","",VLOOKUP(Reponses!H113,Likert_Map,1,FALSE))</f>
        <v>0</v>
      </c>
      <c r="G111" s="4">
        <f>IF(Reponses!I113="","",VLOOKUP(Reponses!I113,Likert_Map,1,FALSE))</f>
        <v>0</v>
      </c>
      <c r="H111" s="4">
        <f>IF(Reponses!J113="","",VLOOKUP(Reponses!J113,Likert_Map,1,FALSE))</f>
        <v>0</v>
      </c>
      <c r="I111" s="4">
        <f>IF(Reponses!K113="","",VLOOKUP(Reponses!K113,Likert_Map,1,FALSE))</f>
        <v>0</v>
      </c>
      <c r="J111" s="4">
        <f>IF(Reponses!L113="","",VLOOKUP(Reponses!L113,Likert_Map,1,FALSE))</f>
        <v>0</v>
      </c>
      <c r="K111" s="4">
        <f>IF(Reponses!M113="","",VLOOKUP(Reponses!M113,Likert_Map,1,FALSE))</f>
        <v>0</v>
      </c>
      <c r="L111" s="4">
        <f>IF(Reponses!N113="","",VLOOKUP(Reponses!N113,Likert_Map,1,FALSE))</f>
        <v>0</v>
      </c>
      <c r="M111" s="4">
        <f>IF(Reponses!O113="","",VLOOKUP(Reponses!O113,Likert_Map,1,FALSE))</f>
        <v>0</v>
      </c>
      <c r="N111" s="4">
        <f>IF(Reponses!P113="","",VLOOKUP(Reponses!P113,Likert_Map,1,FALSE))</f>
        <v>0</v>
      </c>
      <c r="O111" s="4">
        <f>IF(Reponses!Q113="","",VLOOKUP(Reponses!Q113,Likert_Map,1,FALSE))</f>
        <v>0</v>
      </c>
      <c r="P111" s="4">
        <f>IF(Reponses!R113="","",VLOOKUP(Reponses!R113,Likert_Map,1,FALSE))</f>
        <v>0</v>
      </c>
      <c r="Q111" s="4">
        <f>IF(Reponses!S113="","",VLOOKUP(Reponses!S113,Likert_Map,1,FALSE))</f>
        <v>0</v>
      </c>
      <c r="R111" s="4">
        <f>IF(Reponses!T113="","",VLOOKUP(Reponses!T113,Likert_Map,1,FALSE))</f>
        <v>0</v>
      </c>
    </row>
    <row r="112" spans="1:18">
      <c r="A112" s="5">
        <f>Reponses!A114</f>
        <v>0</v>
      </c>
      <c r="B112" s="4">
        <f>Reponses!B114</f>
        <v>0</v>
      </c>
      <c r="C112" s="4">
        <f>IF(Reponses!E114="","",VLOOKUP(Reponses!E114,Likert_Map,1,FALSE))</f>
        <v>0</v>
      </c>
      <c r="D112" s="4">
        <f>IF(Reponses!F114="","",VLOOKUP(Reponses!F114,Likert_Map,1,FALSE))</f>
        <v>0</v>
      </c>
      <c r="E112" s="4">
        <f>IF(Reponses!G114="","",VLOOKUP(Reponses!G114,Likert_Map,1,FALSE))</f>
        <v>0</v>
      </c>
      <c r="F112" s="4">
        <f>IF(Reponses!H114="","",VLOOKUP(Reponses!H114,Likert_Map,1,FALSE))</f>
        <v>0</v>
      </c>
      <c r="G112" s="4">
        <f>IF(Reponses!I114="","",VLOOKUP(Reponses!I114,Likert_Map,1,FALSE))</f>
        <v>0</v>
      </c>
      <c r="H112" s="4">
        <f>IF(Reponses!J114="","",VLOOKUP(Reponses!J114,Likert_Map,1,FALSE))</f>
        <v>0</v>
      </c>
      <c r="I112" s="4">
        <f>IF(Reponses!K114="","",VLOOKUP(Reponses!K114,Likert_Map,1,FALSE))</f>
        <v>0</v>
      </c>
      <c r="J112" s="4">
        <f>IF(Reponses!L114="","",VLOOKUP(Reponses!L114,Likert_Map,1,FALSE))</f>
        <v>0</v>
      </c>
      <c r="K112" s="4">
        <f>IF(Reponses!M114="","",VLOOKUP(Reponses!M114,Likert_Map,1,FALSE))</f>
        <v>0</v>
      </c>
      <c r="L112" s="4">
        <f>IF(Reponses!N114="","",VLOOKUP(Reponses!N114,Likert_Map,1,FALSE))</f>
        <v>0</v>
      </c>
      <c r="M112" s="4">
        <f>IF(Reponses!O114="","",VLOOKUP(Reponses!O114,Likert_Map,1,FALSE))</f>
        <v>0</v>
      </c>
      <c r="N112" s="4">
        <f>IF(Reponses!P114="","",VLOOKUP(Reponses!P114,Likert_Map,1,FALSE))</f>
        <v>0</v>
      </c>
      <c r="O112" s="4">
        <f>IF(Reponses!Q114="","",VLOOKUP(Reponses!Q114,Likert_Map,1,FALSE))</f>
        <v>0</v>
      </c>
      <c r="P112" s="4">
        <f>IF(Reponses!R114="","",VLOOKUP(Reponses!R114,Likert_Map,1,FALSE))</f>
        <v>0</v>
      </c>
      <c r="Q112" s="4">
        <f>IF(Reponses!S114="","",VLOOKUP(Reponses!S114,Likert_Map,1,FALSE))</f>
        <v>0</v>
      </c>
      <c r="R112" s="4">
        <f>IF(Reponses!T114="","",VLOOKUP(Reponses!T114,Likert_Map,1,FALSE))</f>
        <v>0</v>
      </c>
    </row>
    <row r="113" spans="1:18">
      <c r="A113" s="5">
        <f>Reponses!A115</f>
        <v>0</v>
      </c>
      <c r="B113" s="4">
        <f>Reponses!B115</f>
        <v>0</v>
      </c>
      <c r="C113" s="4">
        <f>IF(Reponses!E115="","",VLOOKUP(Reponses!E115,Likert_Map,1,FALSE))</f>
        <v>0</v>
      </c>
      <c r="D113" s="4">
        <f>IF(Reponses!F115="","",VLOOKUP(Reponses!F115,Likert_Map,1,FALSE))</f>
        <v>0</v>
      </c>
      <c r="E113" s="4">
        <f>IF(Reponses!G115="","",VLOOKUP(Reponses!G115,Likert_Map,1,FALSE))</f>
        <v>0</v>
      </c>
      <c r="F113" s="4">
        <f>IF(Reponses!H115="","",VLOOKUP(Reponses!H115,Likert_Map,1,FALSE))</f>
        <v>0</v>
      </c>
      <c r="G113" s="4">
        <f>IF(Reponses!I115="","",VLOOKUP(Reponses!I115,Likert_Map,1,FALSE))</f>
        <v>0</v>
      </c>
      <c r="H113" s="4">
        <f>IF(Reponses!J115="","",VLOOKUP(Reponses!J115,Likert_Map,1,FALSE))</f>
        <v>0</v>
      </c>
      <c r="I113" s="4">
        <f>IF(Reponses!K115="","",VLOOKUP(Reponses!K115,Likert_Map,1,FALSE))</f>
        <v>0</v>
      </c>
      <c r="J113" s="4">
        <f>IF(Reponses!L115="","",VLOOKUP(Reponses!L115,Likert_Map,1,FALSE))</f>
        <v>0</v>
      </c>
      <c r="K113" s="4">
        <f>IF(Reponses!M115="","",VLOOKUP(Reponses!M115,Likert_Map,1,FALSE))</f>
        <v>0</v>
      </c>
      <c r="L113" s="4">
        <f>IF(Reponses!N115="","",VLOOKUP(Reponses!N115,Likert_Map,1,FALSE))</f>
        <v>0</v>
      </c>
      <c r="M113" s="4">
        <f>IF(Reponses!O115="","",VLOOKUP(Reponses!O115,Likert_Map,1,FALSE))</f>
        <v>0</v>
      </c>
      <c r="N113" s="4">
        <f>IF(Reponses!P115="","",VLOOKUP(Reponses!P115,Likert_Map,1,FALSE))</f>
        <v>0</v>
      </c>
      <c r="O113" s="4">
        <f>IF(Reponses!Q115="","",VLOOKUP(Reponses!Q115,Likert_Map,1,FALSE))</f>
        <v>0</v>
      </c>
      <c r="P113" s="4">
        <f>IF(Reponses!R115="","",VLOOKUP(Reponses!R115,Likert_Map,1,FALSE))</f>
        <v>0</v>
      </c>
      <c r="Q113" s="4">
        <f>IF(Reponses!S115="","",VLOOKUP(Reponses!S115,Likert_Map,1,FALSE))</f>
        <v>0</v>
      </c>
      <c r="R113" s="4">
        <f>IF(Reponses!T115="","",VLOOKUP(Reponses!T115,Likert_Map,1,FALSE))</f>
        <v>0</v>
      </c>
    </row>
    <row r="114" spans="1:18">
      <c r="A114" s="5">
        <f>Reponses!A116</f>
        <v>0</v>
      </c>
      <c r="B114" s="4">
        <f>Reponses!B116</f>
        <v>0</v>
      </c>
      <c r="C114" s="4">
        <f>IF(Reponses!E116="","",VLOOKUP(Reponses!E116,Likert_Map,1,FALSE))</f>
        <v>0</v>
      </c>
      <c r="D114" s="4">
        <f>IF(Reponses!F116="","",VLOOKUP(Reponses!F116,Likert_Map,1,FALSE))</f>
        <v>0</v>
      </c>
      <c r="E114" s="4">
        <f>IF(Reponses!G116="","",VLOOKUP(Reponses!G116,Likert_Map,1,FALSE))</f>
        <v>0</v>
      </c>
      <c r="F114" s="4">
        <f>IF(Reponses!H116="","",VLOOKUP(Reponses!H116,Likert_Map,1,FALSE))</f>
        <v>0</v>
      </c>
      <c r="G114" s="4">
        <f>IF(Reponses!I116="","",VLOOKUP(Reponses!I116,Likert_Map,1,FALSE))</f>
        <v>0</v>
      </c>
      <c r="H114" s="4">
        <f>IF(Reponses!J116="","",VLOOKUP(Reponses!J116,Likert_Map,1,FALSE))</f>
        <v>0</v>
      </c>
      <c r="I114" s="4">
        <f>IF(Reponses!K116="","",VLOOKUP(Reponses!K116,Likert_Map,1,FALSE))</f>
        <v>0</v>
      </c>
      <c r="J114" s="4">
        <f>IF(Reponses!L116="","",VLOOKUP(Reponses!L116,Likert_Map,1,FALSE))</f>
        <v>0</v>
      </c>
      <c r="K114" s="4">
        <f>IF(Reponses!M116="","",VLOOKUP(Reponses!M116,Likert_Map,1,FALSE))</f>
        <v>0</v>
      </c>
      <c r="L114" s="4">
        <f>IF(Reponses!N116="","",VLOOKUP(Reponses!N116,Likert_Map,1,FALSE))</f>
        <v>0</v>
      </c>
      <c r="M114" s="4">
        <f>IF(Reponses!O116="","",VLOOKUP(Reponses!O116,Likert_Map,1,FALSE))</f>
        <v>0</v>
      </c>
      <c r="N114" s="4">
        <f>IF(Reponses!P116="","",VLOOKUP(Reponses!P116,Likert_Map,1,FALSE))</f>
        <v>0</v>
      </c>
      <c r="O114" s="4">
        <f>IF(Reponses!Q116="","",VLOOKUP(Reponses!Q116,Likert_Map,1,FALSE))</f>
        <v>0</v>
      </c>
      <c r="P114" s="4">
        <f>IF(Reponses!R116="","",VLOOKUP(Reponses!R116,Likert_Map,1,FALSE))</f>
        <v>0</v>
      </c>
      <c r="Q114" s="4">
        <f>IF(Reponses!S116="","",VLOOKUP(Reponses!S116,Likert_Map,1,FALSE))</f>
        <v>0</v>
      </c>
      <c r="R114" s="4">
        <f>IF(Reponses!T116="","",VLOOKUP(Reponses!T116,Likert_Map,1,FALSE))</f>
        <v>0</v>
      </c>
    </row>
    <row r="115" spans="1:18">
      <c r="A115" s="5">
        <f>Reponses!A117</f>
        <v>0</v>
      </c>
      <c r="B115" s="4">
        <f>Reponses!B117</f>
        <v>0</v>
      </c>
      <c r="C115" s="4">
        <f>IF(Reponses!E117="","",VLOOKUP(Reponses!E117,Likert_Map,1,FALSE))</f>
        <v>0</v>
      </c>
      <c r="D115" s="4">
        <f>IF(Reponses!F117="","",VLOOKUP(Reponses!F117,Likert_Map,1,FALSE))</f>
        <v>0</v>
      </c>
      <c r="E115" s="4">
        <f>IF(Reponses!G117="","",VLOOKUP(Reponses!G117,Likert_Map,1,FALSE))</f>
        <v>0</v>
      </c>
      <c r="F115" s="4">
        <f>IF(Reponses!H117="","",VLOOKUP(Reponses!H117,Likert_Map,1,FALSE))</f>
        <v>0</v>
      </c>
      <c r="G115" s="4">
        <f>IF(Reponses!I117="","",VLOOKUP(Reponses!I117,Likert_Map,1,FALSE))</f>
        <v>0</v>
      </c>
      <c r="H115" s="4">
        <f>IF(Reponses!J117="","",VLOOKUP(Reponses!J117,Likert_Map,1,FALSE))</f>
        <v>0</v>
      </c>
      <c r="I115" s="4">
        <f>IF(Reponses!K117="","",VLOOKUP(Reponses!K117,Likert_Map,1,FALSE))</f>
        <v>0</v>
      </c>
      <c r="J115" s="4">
        <f>IF(Reponses!L117="","",VLOOKUP(Reponses!L117,Likert_Map,1,FALSE))</f>
        <v>0</v>
      </c>
      <c r="K115" s="4">
        <f>IF(Reponses!M117="","",VLOOKUP(Reponses!M117,Likert_Map,1,FALSE))</f>
        <v>0</v>
      </c>
      <c r="L115" s="4">
        <f>IF(Reponses!N117="","",VLOOKUP(Reponses!N117,Likert_Map,1,FALSE))</f>
        <v>0</v>
      </c>
      <c r="M115" s="4">
        <f>IF(Reponses!O117="","",VLOOKUP(Reponses!O117,Likert_Map,1,FALSE))</f>
        <v>0</v>
      </c>
      <c r="N115" s="4">
        <f>IF(Reponses!P117="","",VLOOKUP(Reponses!P117,Likert_Map,1,FALSE))</f>
        <v>0</v>
      </c>
      <c r="O115" s="4">
        <f>IF(Reponses!Q117="","",VLOOKUP(Reponses!Q117,Likert_Map,1,FALSE))</f>
        <v>0</v>
      </c>
      <c r="P115" s="4">
        <f>IF(Reponses!R117="","",VLOOKUP(Reponses!R117,Likert_Map,1,FALSE))</f>
        <v>0</v>
      </c>
      <c r="Q115" s="4">
        <f>IF(Reponses!S117="","",VLOOKUP(Reponses!S117,Likert_Map,1,FALSE))</f>
        <v>0</v>
      </c>
      <c r="R115" s="4">
        <f>IF(Reponses!T117="","",VLOOKUP(Reponses!T117,Likert_Map,1,FALSE))</f>
        <v>0</v>
      </c>
    </row>
    <row r="116" spans="1:18">
      <c r="A116" s="5">
        <f>Reponses!A118</f>
        <v>0</v>
      </c>
      <c r="B116" s="4">
        <f>Reponses!B118</f>
        <v>0</v>
      </c>
      <c r="C116" s="4">
        <f>IF(Reponses!E118="","",VLOOKUP(Reponses!E118,Likert_Map,1,FALSE))</f>
        <v>0</v>
      </c>
      <c r="D116" s="4">
        <f>IF(Reponses!F118="","",VLOOKUP(Reponses!F118,Likert_Map,1,FALSE))</f>
        <v>0</v>
      </c>
      <c r="E116" s="4">
        <f>IF(Reponses!G118="","",VLOOKUP(Reponses!G118,Likert_Map,1,FALSE))</f>
        <v>0</v>
      </c>
      <c r="F116" s="4">
        <f>IF(Reponses!H118="","",VLOOKUP(Reponses!H118,Likert_Map,1,FALSE))</f>
        <v>0</v>
      </c>
      <c r="G116" s="4">
        <f>IF(Reponses!I118="","",VLOOKUP(Reponses!I118,Likert_Map,1,FALSE))</f>
        <v>0</v>
      </c>
      <c r="H116" s="4">
        <f>IF(Reponses!J118="","",VLOOKUP(Reponses!J118,Likert_Map,1,FALSE))</f>
        <v>0</v>
      </c>
      <c r="I116" s="4">
        <f>IF(Reponses!K118="","",VLOOKUP(Reponses!K118,Likert_Map,1,FALSE))</f>
        <v>0</v>
      </c>
      <c r="J116" s="4">
        <f>IF(Reponses!L118="","",VLOOKUP(Reponses!L118,Likert_Map,1,FALSE))</f>
        <v>0</v>
      </c>
      <c r="K116" s="4">
        <f>IF(Reponses!M118="","",VLOOKUP(Reponses!M118,Likert_Map,1,FALSE))</f>
        <v>0</v>
      </c>
      <c r="L116" s="4">
        <f>IF(Reponses!N118="","",VLOOKUP(Reponses!N118,Likert_Map,1,FALSE))</f>
        <v>0</v>
      </c>
      <c r="M116" s="4">
        <f>IF(Reponses!O118="","",VLOOKUP(Reponses!O118,Likert_Map,1,FALSE))</f>
        <v>0</v>
      </c>
      <c r="N116" s="4">
        <f>IF(Reponses!P118="","",VLOOKUP(Reponses!P118,Likert_Map,1,FALSE))</f>
        <v>0</v>
      </c>
      <c r="O116" s="4">
        <f>IF(Reponses!Q118="","",VLOOKUP(Reponses!Q118,Likert_Map,1,FALSE))</f>
        <v>0</v>
      </c>
      <c r="P116" s="4">
        <f>IF(Reponses!R118="","",VLOOKUP(Reponses!R118,Likert_Map,1,FALSE))</f>
        <v>0</v>
      </c>
      <c r="Q116" s="4">
        <f>IF(Reponses!S118="","",VLOOKUP(Reponses!S118,Likert_Map,1,FALSE))</f>
        <v>0</v>
      </c>
      <c r="R116" s="4">
        <f>IF(Reponses!T118="","",VLOOKUP(Reponses!T118,Likert_Map,1,FALSE))</f>
        <v>0</v>
      </c>
    </row>
    <row r="117" spans="1:18">
      <c r="A117" s="5">
        <f>Reponses!A119</f>
        <v>0</v>
      </c>
      <c r="B117" s="4">
        <f>Reponses!B119</f>
        <v>0</v>
      </c>
      <c r="C117" s="4">
        <f>IF(Reponses!E119="","",VLOOKUP(Reponses!E119,Likert_Map,1,FALSE))</f>
        <v>0</v>
      </c>
      <c r="D117" s="4">
        <f>IF(Reponses!F119="","",VLOOKUP(Reponses!F119,Likert_Map,1,FALSE))</f>
        <v>0</v>
      </c>
      <c r="E117" s="4">
        <f>IF(Reponses!G119="","",VLOOKUP(Reponses!G119,Likert_Map,1,FALSE))</f>
        <v>0</v>
      </c>
      <c r="F117" s="4">
        <f>IF(Reponses!H119="","",VLOOKUP(Reponses!H119,Likert_Map,1,FALSE))</f>
        <v>0</v>
      </c>
      <c r="G117" s="4">
        <f>IF(Reponses!I119="","",VLOOKUP(Reponses!I119,Likert_Map,1,FALSE))</f>
        <v>0</v>
      </c>
      <c r="H117" s="4">
        <f>IF(Reponses!J119="","",VLOOKUP(Reponses!J119,Likert_Map,1,FALSE))</f>
        <v>0</v>
      </c>
      <c r="I117" s="4">
        <f>IF(Reponses!K119="","",VLOOKUP(Reponses!K119,Likert_Map,1,FALSE))</f>
        <v>0</v>
      </c>
      <c r="J117" s="4">
        <f>IF(Reponses!L119="","",VLOOKUP(Reponses!L119,Likert_Map,1,FALSE))</f>
        <v>0</v>
      </c>
      <c r="K117" s="4">
        <f>IF(Reponses!M119="","",VLOOKUP(Reponses!M119,Likert_Map,1,FALSE))</f>
        <v>0</v>
      </c>
      <c r="L117" s="4">
        <f>IF(Reponses!N119="","",VLOOKUP(Reponses!N119,Likert_Map,1,FALSE))</f>
        <v>0</v>
      </c>
      <c r="M117" s="4">
        <f>IF(Reponses!O119="","",VLOOKUP(Reponses!O119,Likert_Map,1,FALSE))</f>
        <v>0</v>
      </c>
      <c r="N117" s="4">
        <f>IF(Reponses!P119="","",VLOOKUP(Reponses!P119,Likert_Map,1,FALSE))</f>
        <v>0</v>
      </c>
      <c r="O117" s="4">
        <f>IF(Reponses!Q119="","",VLOOKUP(Reponses!Q119,Likert_Map,1,FALSE))</f>
        <v>0</v>
      </c>
      <c r="P117" s="4">
        <f>IF(Reponses!R119="","",VLOOKUP(Reponses!R119,Likert_Map,1,FALSE))</f>
        <v>0</v>
      </c>
      <c r="Q117" s="4">
        <f>IF(Reponses!S119="","",VLOOKUP(Reponses!S119,Likert_Map,1,FALSE))</f>
        <v>0</v>
      </c>
      <c r="R117" s="4">
        <f>IF(Reponses!T119="","",VLOOKUP(Reponses!T119,Likert_Map,1,FALSE))</f>
        <v>0</v>
      </c>
    </row>
    <row r="118" spans="1:18">
      <c r="A118" s="5">
        <f>Reponses!A120</f>
        <v>0</v>
      </c>
      <c r="B118" s="4">
        <f>Reponses!B120</f>
        <v>0</v>
      </c>
      <c r="C118" s="4">
        <f>IF(Reponses!E120="","",VLOOKUP(Reponses!E120,Likert_Map,1,FALSE))</f>
        <v>0</v>
      </c>
      <c r="D118" s="4">
        <f>IF(Reponses!F120="","",VLOOKUP(Reponses!F120,Likert_Map,1,FALSE))</f>
        <v>0</v>
      </c>
      <c r="E118" s="4">
        <f>IF(Reponses!G120="","",VLOOKUP(Reponses!G120,Likert_Map,1,FALSE))</f>
        <v>0</v>
      </c>
      <c r="F118" s="4">
        <f>IF(Reponses!H120="","",VLOOKUP(Reponses!H120,Likert_Map,1,FALSE))</f>
        <v>0</v>
      </c>
      <c r="G118" s="4">
        <f>IF(Reponses!I120="","",VLOOKUP(Reponses!I120,Likert_Map,1,FALSE))</f>
        <v>0</v>
      </c>
      <c r="H118" s="4">
        <f>IF(Reponses!J120="","",VLOOKUP(Reponses!J120,Likert_Map,1,FALSE))</f>
        <v>0</v>
      </c>
      <c r="I118" s="4">
        <f>IF(Reponses!K120="","",VLOOKUP(Reponses!K120,Likert_Map,1,FALSE))</f>
        <v>0</v>
      </c>
      <c r="J118" s="4">
        <f>IF(Reponses!L120="","",VLOOKUP(Reponses!L120,Likert_Map,1,FALSE))</f>
        <v>0</v>
      </c>
      <c r="K118" s="4">
        <f>IF(Reponses!M120="","",VLOOKUP(Reponses!M120,Likert_Map,1,FALSE))</f>
        <v>0</v>
      </c>
      <c r="L118" s="4">
        <f>IF(Reponses!N120="","",VLOOKUP(Reponses!N120,Likert_Map,1,FALSE))</f>
        <v>0</v>
      </c>
      <c r="M118" s="4">
        <f>IF(Reponses!O120="","",VLOOKUP(Reponses!O120,Likert_Map,1,FALSE))</f>
        <v>0</v>
      </c>
      <c r="N118" s="4">
        <f>IF(Reponses!P120="","",VLOOKUP(Reponses!P120,Likert_Map,1,FALSE))</f>
        <v>0</v>
      </c>
      <c r="O118" s="4">
        <f>IF(Reponses!Q120="","",VLOOKUP(Reponses!Q120,Likert_Map,1,FALSE))</f>
        <v>0</v>
      </c>
      <c r="P118" s="4">
        <f>IF(Reponses!R120="","",VLOOKUP(Reponses!R120,Likert_Map,1,FALSE))</f>
        <v>0</v>
      </c>
      <c r="Q118" s="4">
        <f>IF(Reponses!S120="","",VLOOKUP(Reponses!S120,Likert_Map,1,FALSE))</f>
        <v>0</v>
      </c>
      <c r="R118" s="4">
        <f>IF(Reponses!T120="","",VLOOKUP(Reponses!T120,Likert_Map,1,FALSE))</f>
        <v>0</v>
      </c>
    </row>
    <row r="119" spans="1:18">
      <c r="A119" s="5">
        <f>Reponses!A121</f>
        <v>0</v>
      </c>
      <c r="B119" s="4">
        <f>Reponses!B121</f>
        <v>0</v>
      </c>
      <c r="C119" s="4">
        <f>IF(Reponses!E121="","",VLOOKUP(Reponses!E121,Likert_Map,1,FALSE))</f>
        <v>0</v>
      </c>
      <c r="D119" s="4">
        <f>IF(Reponses!F121="","",VLOOKUP(Reponses!F121,Likert_Map,1,FALSE))</f>
        <v>0</v>
      </c>
      <c r="E119" s="4">
        <f>IF(Reponses!G121="","",VLOOKUP(Reponses!G121,Likert_Map,1,FALSE))</f>
        <v>0</v>
      </c>
      <c r="F119" s="4">
        <f>IF(Reponses!H121="","",VLOOKUP(Reponses!H121,Likert_Map,1,FALSE))</f>
        <v>0</v>
      </c>
      <c r="G119" s="4">
        <f>IF(Reponses!I121="","",VLOOKUP(Reponses!I121,Likert_Map,1,FALSE))</f>
        <v>0</v>
      </c>
      <c r="H119" s="4">
        <f>IF(Reponses!J121="","",VLOOKUP(Reponses!J121,Likert_Map,1,FALSE))</f>
        <v>0</v>
      </c>
      <c r="I119" s="4">
        <f>IF(Reponses!K121="","",VLOOKUP(Reponses!K121,Likert_Map,1,FALSE))</f>
        <v>0</v>
      </c>
      <c r="J119" s="4">
        <f>IF(Reponses!L121="","",VLOOKUP(Reponses!L121,Likert_Map,1,FALSE))</f>
        <v>0</v>
      </c>
      <c r="K119" s="4">
        <f>IF(Reponses!M121="","",VLOOKUP(Reponses!M121,Likert_Map,1,FALSE))</f>
        <v>0</v>
      </c>
      <c r="L119" s="4">
        <f>IF(Reponses!N121="","",VLOOKUP(Reponses!N121,Likert_Map,1,FALSE))</f>
        <v>0</v>
      </c>
      <c r="M119" s="4">
        <f>IF(Reponses!O121="","",VLOOKUP(Reponses!O121,Likert_Map,1,FALSE))</f>
        <v>0</v>
      </c>
      <c r="N119" s="4">
        <f>IF(Reponses!P121="","",VLOOKUP(Reponses!P121,Likert_Map,1,FALSE))</f>
        <v>0</v>
      </c>
      <c r="O119" s="4">
        <f>IF(Reponses!Q121="","",VLOOKUP(Reponses!Q121,Likert_Map,1,FALSE))</f>
        <v>0</v>
      </c>
      <c r="P119" s="4">
        <f>IF(Reponses!R121="","",VLOOKUP(Reponses!R121,Likert_Map,1,FALSE))</f>
        <v>0</v>
      </c>
      <c r="Q119" s="4">
        <f>IF(Reponses!S121="","",VLOOKUP(Reponses!S121,Likert_Map,1,FALSE))</f>
        <v>0</v>
      </c>
      <c r="R119" s="4">
        <f>IF(Reponses!T121="","",VLOOKUP(Reponses!T121,Likert_Map,1,FALSE))</f>
        <v>0</v>
      </c>
    </row>
    <row r="120" spans="1:18">
      <c r="A120" s="5">
        <f>Reponses!A122</f>
        <v>0</v>
      </c>
      <c r="B120" s="4">
        <f>Reponses!B122</f>
        <v>0</v>
      </c>
      <c r="C120" s="4">
        <f>IF(Reponses!E122="","",VLOOKUP(Reponses!E122,Likert_Map,1,FALSE))</f>
        <v>0</v>
      </c>
      <c r="D120" s="4">
        <f>IF(Reponses!F122="","",VLOOKUP(Reponses!F122,Likert_Map,1,FALSE))</f>
        <v>0</v>
      </c>
      <c r="E120" s="4">
        <f>IF(Reponses!G122="","",VLOOKUP(Reponses!G122,Likert_Map,1,FALSE))</f>
        <v>0</v>
      </c>
      <c r="F120" s="4">
        <f>IF(Reponses!H122="","",VLOOKUP(Reponses!H122,Likert_Map,1,FALSE))</f>
        <v>0</v>
      </c>
      <c r="G120" s="4">
        <f>IF(Reponses!I122="","",VLOOKUP(Reponses!I122,Likert_Map,1,FALSE))</f>
        <v>0</v>
      </c>
      <c r="H120" s="4">
        <f>IF(Reponses!J122="","",VLOOKUP(Reponses!J122,Likert_Map,1,FALSE))</f>
        <v>0</v>
      </c>
      <c r="I120" s="4">
        <f>IF(Reponses!K122="","",VLOOKUP(Reponses!K122,Likert_Map,1,FALSE))</f>
        <v>0</v>
      </c>
      <c r="J120" s="4">
        <f>IF(Reponses!L122="","",VLOOKUP(Reponses!L122,Likert_Map,1,FALSE))</f>
        <v>0</v>
      </c>
      <c r="K120" s="4">
        <f>IF(Reponses!M122="","",VLOOKUP(Reponses!M122,Likert_Map,1,FALSE))</f>
        <v>0</v>
      </c>
      <c r="L120" s="4">
        <f>IF(Reponses!N122="","",VLOOKUP(Reponses!N122,Likert_Map,1,FALSE))</f>
        <v>0</v>
      </c>
      <c r="M120" s="4">
        <f>IF(Reponses!O122="","",VLOOKUP(Reponses!O122,Likert_Map,1,FALSE))</f>
        <v>0</v>
      </c>
      <c r="N120" s="4">
        <f>IF(Reponses!P122="","",VLOOKUP(Reponses!P122,Likert_Map,1,FALSE))</f>
        <v>0</v>
      </c>
      <c r="O120" s="4">
        <f>IF(Reponses!Q122="","",VLOOKUP(Reponses!Q122,Likert_Map,1,FALSE))</f>
        <v>0</v>
      </c>
      <c r="P120" s="4">
        <f>IF(Reponses!R122="","",VLOOKUP(Reponses!R122,Likert_Map,1,FALSE))</f>
        <v>0</v>
      </c>
      <c r="Q120" s="4">
        <f>IF(Reponses!S122="","",VLOOKUP(Reponses!S122,Likert_Map,1,FALSE))</f>
        <v>0</v>
      </c>
      <c r="R120" s="4">
        <f>IF(Reponses!T122="","",VLOOKUP(Reponses!T122,Likert_Map,1,FALSE))</f>
        <v>0</v>
      </c>
    </row>
    <row r="121" spans="1:18">
      <c r="A121" s="5">
        <f>Reponses!A123</f>
        <v>0</v>
      </c>
      <c r="B121" s="4">
        <f>Reponses!B123</f>
        <v>0</v>
      </c>
      <c r="C121" s="4">
        <f>IF(Reponses!E123="","",VLOOKUP(Reponses!E123,Likert_Map,1,FALSE))</f>
        <v>0</v>
      </c>
      <c r="D121" s="4">
        <f>IF(Reponses!F123="","",VLOOKUP(Reponses!F123,Likert_Map,1,FALSE))</f>
        <v>0</v>
      </c>
      <c r="E121" s="4">
        <f>IF(Reponses!G123="","",VLOOKUP(Reponses!G123,Likert_Map,1,FALSE))</f>
        <v>0</v>
      </c>
      <c r="F121" s="4">
        <f>IF(Reponses!H123="","",VLOOKUP(Reponses!H123,Likert_Map,1,FALSE))</f>
        <v>0</v>
      </c>
      <c r="G121" s="4">
        <f>IF(Reponses!I123="","",VLOOKUP(Reponses!I123,Likert_Map,1,FALSE))</f>
        <v>0</v>
      </c>
      <c r="H121" s="4">
        <f>IF(Reponses!J123="","",VLOOKUP(Reponses!J123,Likert_Map,1,FALSE))</f>
        <v>0</v>
      </c>
      <c r="I121" s="4">
        <f>IF(Reponses!K123="","",VLOOKUP(Reponses!K123,Likert_Map,1,FALSE))</f>
        <v>0</v>
      </c>
      <c r="J121" s="4">
        <f>IF(Reponses!L123="","",VLOOKUP(Reponses!L123,Likert_Map,1,FALSE))</f>
        <v>0</v>
      </c>
      <c r="K121" s="4">
        <f>IF(Reponses!M123="","",VLOOKUP(Reponses!M123,Likert_Map,1,FALSE))</f>
        <v>0</v>
      </c>
      <c r="L121" s="4">
        <f>IF(Reponses!N123="","",VLOOKUP(Reponses!N123,Likert_Map,1,FALSE))</f>
        <v>0</v>
      </c>
      <c r="M121" s="4">
        <f>IF(Reponses!O123="","",VLOOKUP(Reponses!O123,Likert_Map,1,FALSE))</f>
        <v>0</v>
      </c>
      <c r="N121" s="4">
        <f>IF(Reponses!P123="","",VLOOKUP(Reponses!P123,Likert_Map,1,FALSE))</f>
        <v>0</v>
      </c>
      <c r="O121" s="4">
        <f>IF(Reponses!Q123="","",VLOOKUP(Reponses!Q123,Likert_Map,1,FALSE))</f>
        <v>0</v>
      </c>
      <c r="P121" s="4">
        <f>IF(Reponses!R123="","",VLOOKUP(Reponses!R123,Likert_Map,1,FALSE))</f>
        <v>0</v>
      </c>
      <c r="Q121" s="4">
        <f>IF(Reponses!S123="","",VLOOKUP(Reponses!S123,Likert_Map,1,FALSE))</f>
        <v>0</v>
      </c>
      <c r="R121" s="4">
        <f>IF(Reponses!T123="","",VLOOKUP(Reponses!T123,Likert_Map,1,FALSE))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workbookViewId="0"/>
  </sheetViews>
  <sheetFormatPr defaultRowHeight="15"/>
  <cols>
    <col min="1" max="1" width="20.7109375" customWidth="1"/>
    <col min="2" max="2" width="22.7109375" customWidth="1"/>
    <col min="3" max="3" width="70.7109375" customWidth="1"/>
    <col min="4" max="4" width="18.7109375" customWidth="1"/>
    <col min="5" max="5" width="12.7109375" customWidth="1"/>
    <col min="6" max="8" width="14.7109375" customWidth="1"/>
    <col min="9" max="9" width="12.7109375" customWidth="1"/>
    <col min="10" max="10" width="24.7109375" customWidth="1"/>
    <col min="11" max="11" width="18.7109375" customWidth="1"/>
  </cols>
  <sheetData>
    <row r="1" spans="1:11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92</v>
      </c>
      <c r="B2" s="3"/>
      <c r="D2" s="3" t="s">
        <v>11</v>
      </c>
      <c r="E2" s="8">
        <f>SEUIL_GO</f>
        <v>0</v>
      </c>
      <c r="F2" s="3" t="s">
        <v>12</v>
      </c>
      <c r="G2" s="8">
        <f>SEUIL_WAIT</f>
        <v>0</v>
      </c>
      <c r="H2" s="3" t="s">
        <v>93</v>
      </c>
      <c r="I2" s="4">
        <f>Scenario_Active</f>
        <v>0</v>
      </c>
    </row>
    <row r="4" spans="1:11">
      <c r="A4" s="3" t="s">
        <v>33</v>
      </c>
      <c r="B4" s="3" t="s">
        <v>34</v>
      </c>
      <c r="C4" s="3" t="s">
        <v>94</v>
      </c>
      <c r="D4" s="3" t="s">
        <v>36</v>
      </c>
      <c r="E4" s="3" t="s">
        <v>95</v>
      </c>
      <c r="F4" s="3" t="s">
        <v>96</v>
      </c>
      <c r="G4" s="3" t="s">
        <v>97</v>
      </c>
      <c r="H4" s="3" t="s">
        <v>98</v>
      </c>
      <c r="I4" s="3" t="s">
        <v>99</v>
      </c>
      <c r="J4" s="3" t="s">
        <v>100</v>
      </c>
    </row>
    <row r="6" spans="1:11">
      <c r="A6" s="5">
        <f>INDEX(Q_ID,1)</f>
        <v>0</v>
      </c>
      <c r="B6" s="4">
        <f>INDEX(Q_DIM,1)</f>
        <v>0</v>
      </c>
      <c r="C6" s="4">
        <f>INDEX(Q_TXT,1)</f>
        <v>0</v>
      </c>
      <c r="D6" s="6">
        <f>INDEX(Q_SENS,1)</f>
        <v>0</v>
      </c>
      <c r="E6" s="4">
        <f>INDEX(Q_W,1,SCN_IDX)</f>
        <v>0</v>
      </c>
      <c r="F6" s="4">
        <f>IF(B$2="","",AVERAGEIFS(Reponses_Num!$C$2:$C$121,Reponses_Num!$B$2:$B$121,$B$2))</f>
        <v>0</v>
      </c>
      <c r="G6" s="8">
        <f>IF(F5="","",IF(D5="Positif",(F5-LIKERT_MIN)/(LIKERT_MAX-LIKERT_MIN),(LIKERT_MAX-F5)/(LIKERT_MAX-LIKERT_MIN)))</f>
        <v>0</v>
      </c>
      <c r="H6" s="8">
        <f>IF(OR(G5="",E5=""),"",G5*E5)</f>
        <v>0</v>
      </c>
      <c r="I6" s="4">
        <f>IF(B$2="","",STDEV.S(IF(Reponses_Num!$C$2:$C$121="",NA(),Reponses_Num!$C$2:$C$121)))</f>
        <v>0</v>
      </c>
    </row>
    <row r="7" spans="1:11">
      <c r="A7" s="5">
        <f>INDEX(Q_ID,2)</f>
        <v>0</v>
      </c>
      <c r="B7" s="4">
        <f>INDEX(Q_DIM,2)</f>
        <v>0</v>
      </c>
      <c r="C7" s="4">
        <f>INDEX(Q_TXT,2)</f>
        <v>0</v>
      </c>
      <c r="D7" s="6">
        <f>INDEX(Q_SENS,2)</f>
        <v>0</v>
      </c>
      <c r="E7" s="4">
        <f>INDEX(Q_W,2,SCN_IDX)</f>
        <v>0</v>
      </c>
      <c r="F7" s="4">
        <f>IF(B$2="","",AVERAGEIFS(Reponses_Num!$D$2:$D$121,Reponses_Num!$B$2:$B$121,$B$2))</f>
        <v>0</v>
      </c>
      <c r="G7" s="8">
        <f>IF(F6="","",IF(D6="Positif",(F6-LIKERT_MIN)/(LIKERT_MAX-LIKERT_MIN),(LIKERT_MAX-F6)/(LIKERT_MAX-LIKERT_MIN)))</f>
        <v>0</v>
      </c>
      <c r="H7" s="8">
        <f>IF(OR(G6="",E6=""),"",G6*E6)</f>
        <v>0</v>
      </c>
      <c r="I7" s="4">
        <f>IF(B$2="","",STDEV.S(IF(Reponses_Num!$D$2:$D$121="",NA(),Reponses_Num!$D$2:$D$121)))</f>
        <v>0</v>
      </c>
    </row>
    <row r="8" spans="1:11">
      <c r="A8" s="5">
        <f>INDEX(Q_ID,3)</f>
        <v>0</v>
      </c>
      <c r="B8" s="4">
        <f>INDEX(Q_DIM,3)</f>
        <v>0</v>
      </c>
      <c r="C8" s="4">
        <f>INDEX(Q_TXT,3)</f>
        <v>0</v>
      </c>
      <c r="D8" s="6">
        <f>INDEX(Q_SENS,3)</f>
        <v>0</v>
      </c>
      <c r="E8" s="4">
        <f>INDEX(Q_W,3,SCN_IDX)</f>
        <v>0</v>
      </c>
      <c r="F8" s="4">
        <f>IF(B$2="","",AVERAGEIFS(Reponses_Num!$E$2:$E$121,Reponses_Num!$B$2:$B$121,$B$2))</f>
        <v>0</v>
      </c>
      <c r="G8" s="8">
        <f>IF(F7="","",IF(D7="Positif",(F7-LIKERT_MIN)/(LIKERT_MAX-LIKERT_MIN),(LIKERT_MAX-F7)/(LIKERT_MAX-LIKERT_MIN)))</f>
        <v>0</v>
      </c>
      <c r="H8" s="8">
        <f>IF(OR(G7="",E7=""),"",G7*E7)</f>
        <v>0</v>
      </c>
      <c r="I8" s="4">
        <f>IF(B$2="","",STDEV.S(IF(Reponses_Num!$E$2:$E$121="",NA(),Reponses_Num!$E$2:$E$121)))</f>
        <v>0</v>
      </c>
    </row>
    <row r="9" spans="1:11">
      <c r="A9" s="5">
        <f>INDEX(Q_ID,4)</f>
        <v>0</v>
      </c>
      <c r="B9" s="4">
        <f>INDEX(Q_DIM,4)</f>
        <v>0</v>
      </c>
      <c r="C9" s="4">
        <f>INDEX(Q_TXT,4)</f>
        <v>0</v>
      </c>
      <c r="D9" s="6">
        <f>INDEX(Q_SENS,4)</f>
        <v>0</v>
      </c>
      <c r="E9" s="4">
        <f>INDEX(Q_W,4,SCN_IDX)</f>
        <v>0</v>
      </c>
      <c r="F9" s="4">
        <f>IF(B$2="","",AVERAGEIFS(Reponses_Num!$F$2:$F$121,Reponses_Num!$B$2:$B$121,$B$2))</f>
        <v>0</v>
      </c>
      <c r="G9" s="8">
        <f>IF(F8="","",IF(D8="Positif",(F8-LIKERT_MIN)/(LIKERT_MAX-LIKERT_MIN),(LIKERT_MAX-F8)/(LIKERT_MAX-LIKERT_MIN)))</f>
        <v>0</v>
      </c>
      <c r="H9" s="8">
        <f>IF(OR(G8="",E8=""),"",G8*E8)</f>
        <v>0</v>
      </c>
      <c r="I9" s="4">
        <f>IF(B$2="","",STDEV.S(IF(Reponses_Num!$F$2:$F$121="",NA(),Reponses_Num!$F$2:$F$121)))</f>
        <v>0</v>
      </c>
    </row>
    <row r="10" spans="1:11">
      <c r="A10" s="5">
        <f>INDEX(Q_ID,5)</f>
        <v>0</v>
      </c>
      <c r="B10" s="4">
        <f>INDEX(Q_DIM,5)</f>
        <v>0</v>
      </c>
      <c r="C10" s="4">
        <f>INDEX(Q_TXT,5)</f>
        <v>0</v>
      </c>
      <c r="D10" s="6">
        <f>INDEX(Q_SENS,5)</f>
        <v>0</v>
      </c>
      <c r="E10" s="4">
        <f>INDEX(Q_W,5,SCN_IDX)</f>
        <v>0</v>
      </c>
      <c r="F10" s="4">
        <f>IF(B$2="","",AVERAGEIFS(Reponses_Num!$G$2:$G$121,Reponses_Num!$B$2:$B$121,$B$2))</f>
        <v>0</v>
      </c>
      <c r="G10" s="8">
        <f>IF(F9="","",IF(D9="Positif",(F9-LIKERT_MIN)/(LIKERT_MAX-LIKERT_MIN),(LIKERT_MAX-F9)/(LIKERT_MAX-LIKERT_MIN)))</f>
        <v>0</v>
      </c>
      <c r="H10" s="8">
        <f>IF(OR(G9="",E9=""),"",G9*E9)</f>
        <v>0</v>
      </c>
      <c r="I10" s="4">
        <f>IF(B$2="","",STDEV.S(IF(Reponses_Num!$G$2:$G$121="",NA(),Reponses_Num!$G$2:$G$121)))</f>
        <v>0</v>
      </c>
    </row>
    <row r="11" spans="1:11">
      <c r="A11" s="5">
        <f>INDEX(Q_ID,6)</f>
        <v>0</v>
      </c>
      <c r="B11" s="4">
        <f>INDEX(Q_DIM,6)</f>
        <v>0</v>
      </c>
      <c r="C11" s="4">
        <f>INDEX(Q_TXT,6)</f>
        <v>0</v>
      </c>
      <c r="D11" s="6">
        <f>INDEX(Q_SENS,6)</f>
        <v>0</v>
      </c>
      <c r="E11" s="4">
        <f>INDEX(Q_W,6,SCN_IDX)</f>
        <v>0</v>
      </c>
      <c r="F11" s="4">
        <f>IF(B$2="","",AVERAGEIFS(Reponses_Num!$H$2:$H$121,Reponses_Num!$B$2:$B$121,$B$2))</f>
        <v>0</v>
      </c>
      <c r="G11" s="8">
        <f>IF(F10="","",IF(D10="Positif",(F10-LIKERT_MIN)/(LIKERT_MAX-LIKERT_MIN),(LIKERT_MAX-F10)/(LIKERT_MAX-LIKERT_MIN)))</f>
        <v>0</v>
      </c>
      <c r="H11" s="8">
        <f>IF(OR(G10="",E10=""),"",G10*E10)</f>
        <v>0</v>
      </c>
      <c r="I11" s="4">
        <f>IF(B$2="","",STDEV.S(IF(Reponses_Num!$H$2:$H$121="",NA(),Reponses_Num!$H$2:$H$121)))</f>
        <v>0</v>
      </c>
    </row>
    <row r="12" spans="1:11">
      <c r="A12" s="5">
        <f>INDEX(Q_ID,7)</f>
        <v>0</v>
      </c>
      <c r="B12" s="4">
        <f>INDEX(Q_DIM,7)</f>
        <v>0</v>
      </c>
      <c r="C12" s="4">
        <f>INDEX(Q_TXT,7)</f>
        <v>0</v>
      </c>
      <c r="D12" s="6">
        <f>INDEX(Q_SENS,7)</f>
        <v>0</v>
      </c>
      <c r="E12" s="4">
        <f>INDEX(Q_W,7,SCN_IDX)</f>
        <v>0</v>
      </c>
      <c r="F12" s="4">
        <f>IF(B$2="","",AVERAGEIFS(Reponses_Num!$I$2:$I$121,Reponses_Num!$B$2:$B$121,$B$2))</f>
        <v>0</v>
      </c>
      <c r="G12" s="8">
        <f>IF(F11="","",IF(D11="Positif",(F11-LIKERT_MIN)/(LIKERT_MAX-LIKERT_MIN),(LIKERT_MAX-F11)/(LIKERT_MAX-LIKERT_MIN)))</f>
        <v>0</v>
      </c>
      <c r="H12" s="8">
        <f>IF(OR(G11="",E11=""),"",G11*E11)</f>
        <v>0</v>
      </c>
      <c r="I12" s="4">
        <f>IF(B$2="","",STDEV.S(IF(Reponses_Num!$I$2:$I$121="",NA(),Reponses_Num!$I$2:$I$121)))</f>
        <v>0</v>
      </c>
    </row>
    <row r="13" spans="1:11">
      <c r="A13" s="5">
        <f>INDEX(Q_ID,8)</f>
        <v>0</v>
      </c>
      <c r="B13" s="4">
        <f>INDEX(Q_DIM,8)</f>
        <v>0</v>
      </c>
      <c r="C13" s="4">
        <f>INDEX(Q_TXT,8)</f>
        <v>0</v>
      </c>
      <c r="D13" s="6">
        <f>INDEX(Q_SENS,8)</f>
        <v>0</v>
      </c>
      <c r="E13" s="4">
        <f>INDEX(Q_W,8,SCN_IDX)</f>
        <v>0</v>
      </c>
      <c r="F13" s="4">
        <f>IF(B$2="","",AVERAGEIFS(Reponses_Num!$J$2:$J$121,Reponses_Num!$B$2:$B$121,$B$2))</f>
        <v>0</v>
      </c>
      <c r="G13" s="8">
        <f>IF(F12="","",IF(D12="Positif",(F12-LIKERT_MIN)/(LIKERT_MAX-LIKERT_MIN),(LIKERT_MAX-F12)/(LIKERT_MAX-LIKERT_MIN)))</f>
        <v>0</v>
      </c>
      <c r="H13" s="8">
        <f>IF(OR(G12="",E12=""),"",G12*E12)</f>
        <v>0</v>
      </c>
      <c r="I13" s="4">
        <f>IF(B$2="","",STDEV.S(IF(Reponses_Num!$J$2:$J$121="",NA(),Reponses_Num!$J$2:$J$121)))</f>
        <v>0</v>
      </c>
    </row>
    <row r="14" spans="1:11">
      <c r="A14" s="5">
        <f>INDEX(Q_ID,9)</f>
        <v>0</v>
      </c>
      <c r="B14" s="4">
        <f>INDEX(Q_DIM,9)</f>
        <v>0</v>
      </c>
      <c r="C14" s="4">
        <f>INDEX(Q_TXT,9)</f>
        <v>0</v>
      </c>
      <c r="D14" s="6">
        <f>INDEX(Q_SENS,9)</f>
        <v>0</v>
      </c>
      <c r="E14" s="4">
        <f>INDEX(Q_W,9,SCN_IDX)</f>
        <v>0</v>
      </c>
      <c r="F14" s="4">
        <f>IF(B$2="","",AVERAGEIFS(Reponses_Num!$K$2:$K$121,Reponses_Num!$B$2:$B$121,$B$2))</f>
        <v>0</v>
      </c>
      <c r="G14" s="8">
        <f>IF(F13="","",IF(D13="Positif",(F13-LIKERT_MIN)/(LIKERT_MAX-LIKERT_MIN),(LIKERT_MAX-F13)/(LIKERT_MAX-LIKERT_MIN)))</f>
        <v>0</v>
      </c>
      <c r="H14" s="8">
        <f>IF(OR(G13="",E13=""),"",G13*E13)</f>
        <v>0</v>
      </c>
      <c r="I14" s="4">
        <f>IF(B$2="","",STDEV.S(IF(Reponses_Num!$K$2:$K$121="",NA(),Reponses_Num!$K$2:$K$121)))</f>
        <v>0</v>
      </c>
    </row>
    <row r="15" spans="1:11">
      <c r="A15" s="5">
        <f>INDEX(Q_ID,10)</f>
        <v>0</v>
      </c>
      <c r="B15" s="4">
        <f>INDEX(Q_DIM,10)</f>
        <v>0</v>
      </c>
      <c r="C15" s="4">
        <f>INDEX(Q_TXT,10)</f>
        <v>0</v>
      </c>
      <c r="D15" s="6">
        <f>INDEX(Q_SENS,10)</f>
        <v>0</v>
      </c>
      <c r="E15" s="4">
        <f>INDEX(Q_W,10,SCN_IDX)</f>
        <v>0</v>
      </c>
      <c r="F15" s="4">
        <f>IF(B$2="","",AVERAGEIFS(Reponses_Num!$L$2:$L$121,Reponses_Num!$B$2:$B$121,$B$2))</f>
        <v>0</v>
      </c>
      <c r="G15" s="8">
        <f>IF(F14="","",IF(D14="Positif",(F14-LIKERT_MIN)/(LIKERT_MAX-LIKERT_MIN),(LIKERT_MAX-F14)/(LIKERT_MAX-LIKERT_MIN)))</f>
        <v>0</v>
      </c>
      <c r="H15" s="8">
        <f>IF(OR(G14="",E14=""),"",G14*E14)</f>
        <v>0</v>
      </c>
      <c r="I15" s="4">
        <f>IF(B$2="","",STDEV.S(IF(Reponses_Num!$L$2:$L$121="",NA(),Reponses_Num!$L$2:$L$121)))</f>
        <v>0</v>
      </c>
    </row>
    <row r="16" spans="1:11">
      <c r="A16" s="5">
        <f>INDEX(Q_ID,11)</f>
        <v>0</v>
      </c>
      <c r="B16" s="4">
        <f>INDEX(Q_DIM,11)</f>
        <v>0</v>
      </c>
      <c r="C16" s="4">
        <f>INDEX(Q_TXT,11)</f>
        <v>0</v>
      </c>
      <c r="D16" s="6">
        <f>INDEX(Q_SENS,11)</f>
        <v>0</v>
      </c>
      <c r="E16" s="4">
        <f>INDEX(Q_W,11,SCN_IDX)</f>
        <v>0</v>
      </c>
      <c r="F16" s="4">
        <f>IF(B$2="","",AVERAGEIFS(Reponses_Num!$M$2:$M$121,Reponses_Num!$B$2:$B$121,$B$2))</f>
        <v>0</v>
      </c>
      <c r="G16" s="8">
        <f>IF(F15="","",IF(D15="Positif",(F15-LIKERT_MIN)/(LIKERT_MAX-LIKERT_MIN),(LIKERT_MAX-F15)/(LIKERT_MAX-LIKERT_MIN)))</f>
        <v>0</v>
      </c>
      <c r="H16" s="8">
        <f>IF(OR(G15="",E15=""),"",G15*E15)</f>
        <v>0</v>
      </c>
      <c r="I16" s="4">
        <f>IF(B$2="","",STDEV.S(IF(Reponses_Num!$M$2:$M$121="",NA(),Reponses_Num!$M$2:$M$121)))</f>
        <v>0</v>
      </c>
    </row>
    <row r="17" spans="1:9">
      <c r="A17" s="5">
        <f>INDEX(Q_ID,12)</f>
        <v>0</v>
      </c>
      <c r="B17" s="4">
        <f>INDEX(Q_DIM,12)</f>
        <v>0</v>
      </c>
      <c r="C17" s="4">
        <f>INDEX(Q_TXT,12)</f>
        <v>0</v>
      </c>
      <c r="D17" s="6">
        <f>INDEX(Q_SENS,12)</f>
        <v>0</v>
      </c>
      <c r="E17" s="4">
        <f>INDEX(Q_W,12,SCN_IDX)</f>
        <v>0</v>
      </c>
      <c r="F17" s="4">
        <f>IF(B$2="","",AVERAGEIFS(Reponses_Num!$N$2:$N$121,Reponses_Num!$B$2:$B$121,$B$2))</f>
        <v>0</v>
      </c>
      <c r="G17" s="8">
        <f>IF(F16="","",IF(D16="Positif",(F16-LIKERT_MIN)/(LIKERT_MAX-LIKERT_MIN),(LIKERT_MAX-F16)/(LIKERT_MAX-LIKERT_MIN)))</f>
        <v>0</v>
      </c>
      <c r="H17" s="8">
        <f>IF(OR(G16="",E16=""),"",G16*E16)</f>
        <v>0</v>
      </c>
      <c r="I17" s="4">
        <f>IF(B$2="","",STDEV.S(IF(Reponses_Num!$N$2:$N$121="",NA(),Reponses_Num!$N$2:$N$121)))</f>
        <v>0</v>
      </c>
    </row>
    <row r="18" spans="1:9">
      <c r="A18" s="5">
        <f>INDEX(Q_ID,13)</f>
        <v>0</v>
      </c>
      <c r="B18" s="4">
        <f>INDEX(Q_DIM,13)</f>
        <v>0</v>
      </c>
      <c r="C18" s="4">
        <f>INDEX(Q_TXT,13)</f>
        <v>0</v>
      </c>
      <c r="D18" s="6">
        <f>INDEX(Q_SENS,13)</f>
        <v>0</v>
      </c>
      <c r="E18" s="4">
        <f>INDEX(Q_W,13,SCN_IDX)</f>
        <v>0</v>
      </c>
      <c r="F18" s="4">
        <f>IF(B$2="","",AVERAGEIFS(Reponses_Num!$O$2:$O$121,Reponses_Num!$B$2:$B$121,$B$2))</f>
        <v>0</v>
      </c>
      <c r="G18" s="8">
        <f>IF(F17="","",IF(D17="Positif",(F17-LIKERT_MIN)/(LIKERT_MAX-LIKERT_MIN),(LIKERT_MAX-F17)/(LIKERT_MAX-LIKERT_MIN)))</f>
        <v>0</v>
      </c>
      <c r="H18" s="8">
        <f>IF(OR(G17="",E17=""),"",G17*E17)</f>
        <v>0</v>
      </c>
      <c r="I18" s="4">
        <f>IF(B$2="","",STDEV.S(IF(Reponses_Num!$O$2:$O$121="",NA(),Reponses_Num!$O$2:$O$121)))</f>
        <v>0</v>
      </c>
    </row>
    <row r="19" spans="1:9">
      <c r="A19" s="5">
        <f>INDEX(Q_ID,14)</f>
        <v>0</v>
      </c>
      <c r="B19" s="4">
        <f>INDEX(Q_DIM,14)</f>
        <v>0</v>
      </c>
      <c r="C19" s="4">
        <f>INDEX(Q_TXT,14)</f>
        <v>0</v>
      </c>
      <c r="D19" s="6">
        <f>INDEX(Q_SENS,14)</f>
        <v>0</v>
      </c>
      <c r="E19" s="4">
        <f>INDEX(Q_W,14,SCN_IDX)</f>
        <v>0</v>
      </c>
      <c r="F19" s="4">
        <f>IF(B$2="","",AVERAGEIFS(Reponses_Num!$P$2:$P$121,Reponses_Num!$B$2:$B$121,$B$2))</f>
        <v>0</v>
      </c>
      <c r="G19" s="8">
        <f>IF(F18="","",IF(D18="Positif",(F18-LIKERT_MIN)/(LIKERT_MAX-LIKERT_MIN),(LIKERT_MAX-F18)/(LIKERT_MAX-LIKERT_MIN)))</f>
        <v>0</v>
      </c>
      <c r="H19" s="8">
        <f>IF(OR(G18="",E18=""),"",G18*E18)</f>
        <v>0</v>
      </c>
      <c r="I19" s="4">
        <f>IF(B$2="","",STDEV.S(IF(Reponses_Num!$P$2:$P$121="",NA(),Reponses_Num!$P$2:$P$121)))</f>
        <v>0</v>
      </c>
    </row>
    <row r="20" spans="1:9">
      <c r="A20" s="5">
        <f>INDEX(Q_ID,15)</f>
        <v>0</v>
      </c>
      <c r="B20" s="4">
        <f>INDEX(Q_DIM,15)</f>
        <v>0</v>
      </c>
      <c r="C20" s="4">
        <f>INDEX(Q_TXT,15)</f>
        <v>0</v>
      </c>
      <c r="D20" s="6">
        <f>INDEX(Q_SENS,15)</f>
        <v>0</v>
      </c>
      <c r="E20" s="4">
        <f>INDEX(Q_W,15,SCN_IDX)</f>
        <v>0</v>
      </c>
      <c r="F20" s="4">
        <f>IF(B$2="","",AVERAGEIFS(Reponses_Num!$Q$2:$Q$121,Reponses_Num!$B$2:$B$121,$B$2))</f>
        <v>0</v>
      </c>
      <c r="G20" s="8">
        <f>IF(F19="","",IF(D19="Positif",(F19-LIKERT_MIN)/(LIKERT_MAX-LIKERT_MIN),(LIKERT_MAX-F19)/(LIKERT_MAX-LIKERT_MIN)))</f>
        <v>0</v>
      </c>
      <c r="H20" s="8">
        <f>IF(OR(G19="",E19=""),"",G19*E19)</f>
        <v>0</v>
      </c>
      <c r="I20" s="4">
        <f>IF(B$2="","",STDEV.S(IF(Reponses_Num!$Q$2:$Q$121="",NA(),Reponses_Num!$Q$2:$Q$121)))</f>
        <v>0</v>
      </c>
    </row>
    <row r="21" spans="1:9">
      <c r="A21" s="5">
        <f>INDEX(Q_ID,16)</f>
        <v>0</v>
      </c>
      <c r="B21" s="4">
        <f>INDEX(Q_DIM,16)</f>
        <v>0</v>
      </c>
      <c r="C21" s="4">
        <f>INDEX(Q_TXT,16)</f>
        <v>0</v>
      </c>
      <c r="D21" s="6">
        <f>INDEX(Q_SENS,16)</f>
        <v>0</v>
      </c>
      <c r="E21" s="4">
        <f>INDEX(Q_W,16,SCN_IDX)</f>
        <v>0</v>
      </c>
      <c r="F21" s="4">
        <f>IF(B$2="","",AVERAGEIFS(Reponses_Num!$R$2:$R$121,Reponses_Num!$B$2:$B$121,$B$2))</f>
        <v>0</v>
      </c>
      <c r="G21" s="8">
        <f>IF(F20="","",IF(D20="Positif",(F20-LIKERT_MIN)/(LIKERT_MAX-LIKERT_MIN),(LIKERT_MAX-F20)/(LIKERT_MAX-LIKERT_MIN)))</f>
        <v>0</v>
      </c>
      <c r="H21" s="8">
        <f>IF(OR(G20="",E20=""),"",G20*E20)</f>
        <v>0</v>
      </c>
      <c r="I21" s="4">
        <f>IF(B$2="","",STDEV.S(IF(Reponses_Num!$R$2:$R$121="",NA(),Reponses_Num!$R$2:$R$121)))</f>
        <v>0</v>
      </c>
    </row>
    <row r="22" spans="1:9">
      <c r="D22" s="3" t="s">
        <v>101</v>
      </c>
      <c r="E22" s="4">
        <f>SUM(E5:E20)</f>
        <v>0</v>
      </c>
      <c r="G22" s="3" t="s">
        <v>102</v>
      </c>
      <c r="H22" s="8">
        <f>IF(E21=0,"",SUM(H5:H20)/E21)</f>
        <v>0</v>
      </c>
    </row>
    <row r="23" spans="1:9">
      <c r="G23" s="3" t="s">
        <v>103</v>
      </c>
      <c r="H23">
        <f>IF(H21="","",IF(H21&gt;=SEUIL_GO,"GO",IF(H21&gt;=SEUIL_WAIT,"WAIT","NO GO")))</f>
        <v>0</v>
      </c>
    </row>
  </sheetData>
  <mergeCells count="1">
    <mergeCell ref="A1:K1"/>
  </mergeCells>
  <conditionalFormatting sqref="H23">
    <cfRule type="containsText" dxfId="0" priority="1" operator="containsText" text="GO">
      <formula>NOT(ISERROR(SEARCH("GO",H23)))</formula>
    </cfRule>
    <cfRule type="containsText" dxfId="1" priority="2" operator="containsText" text="WAIT">
      <formula>NOT(ISERROR(SEARCH("WAIT",H23)))</formula>
    </cfRule>
    <cfRule type="containsText" dxfId="2" priority="3" operator="containsText" text="NO GO">
      <formula>NOT(ISERROR(SEARCH("NO GO",H23)))</formula>
    </cfRule>
  </conditionalFormatting>
  <dataValidations count="1">
    <dataValidation type="list" allowBlank="1" showInputMessage="1" showErrorMessage="1" sqref="B2">
      <formula1>Projects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0"/>
  <sheetViews>
    <sheetView workbookViewId="0"/>
  </sheetViews>
  <sheetFormatPr defaultRowHeight="15"/>
  <cols>
    <col min="1" max="1" width="18.7109375" customWidth="1"/>
    <col min="2" max="3" width="14.7109375" customWidth="1"/>
    <col min="4" max="4" width="22.7109375" customWidth="1"/>
  </cols>
  <sheetData>
    <row r="1" spans="1:9">
      <c r="A1" s="1" t="s">
        <v>104</v>
      </c>
      <c r="B1" s="1"/>
      <c r="C1" s="1"/>
      <c r="D1" s="1"/>
      <c r="E1" s="1"/>
      <c r="F1" s="1"/>
      <c r="G1" s="1"/>
      <c r="H1" s="1"/>
      <c r="I1" s="1"/>
    </row>
    <row r="2" spans="1:9">
      <c r="A2" s="3" t="s">
        <v>22</v>
      </c>
      <c r="B2" s="3" t="s">
        <v>102</v>
      </c>
      <c r="C2" s="3" t="s">
        <v>103</v>
      </c>
      <c r="D2" s="3" t="s">
        <v>105</v>
      </c>
    </row>
    <row r="3" spans="1:9">
      <c r="A3" s="4" t="s">
        <v>23</v>
      </c>
      <c r="B3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Atlas")-LIKERT_MIN)/(LIKERT_MAX-LIKERT_MIN),(LIKERT_MAX-AVERAGEIFS(Reponses_Num!$C$2:$C$121,Reponses_Num!$B$2:$B$121,"Atlas"))/(LIKERT_MAX-LIKERT_MIN))*INDEX(Q_W,1,SCN_IDX),0)+IFERROR(IF(INDEX(Q_SENS,2)="Positif",(AVERAGEIFS(Reponses_Num!$D$2:$D$121,Reponses_Num!$B$2:$B$121,"Atlas")-LIKERT_MIN)/(LIKERT_MAX-LIKERT_MIN),(LIKERT_MAX-AVERAGEIFS(Reponses_Num!$D$2:$D$121,Reponses_Num!$B$2:$B$121,"Atlas"))/(LIKERT_MAX-LIKERT_MIN))*INDEX(Q_W,2,SCN_IDX),0)+IFERROR(IF(INDEX(Q_SENS,3)="Positif",(AVERAGEIFS(Reponses_Num!$E$2:$E$121,Reponses_Num!$B$2:$B$121,"Atlas")-LIKERT_MIN)/(LIKERT_MAX-LIKERT_MIN),(LIKERT_MAX-AVERAGEIFS(Reponses_Num!$E$2:$E$121,Reponses_Num!$B$2:$B$121,"Atlas"))/(LIKERT_MAX-LIKERT_MIN))*INDEX(Q_W,3,SCN_IDX),0)+IFERROR(IF(INDEX(Q_SENS,4)="Positif",(AVERAGEIFS(Reponses_Num!$F$2:$F$121,Reponses_Num!$B$2:$B$121,"Atlas")-LIKERT_MIN)/(LIKERT_MAX-LIKERT_MIN),(LIKERT_MAX-AVERAGEIFS(Reponses_Num!$F$2:$F$121,Reponses_Num!$B$2:$B$121,"Atlas"))/(LIKERT_MAX-LIKERT_MIN))*INDEX(Q_W,4,SCN_IDX),0)+IFERROR(IF(INDEX(Q_SENS,5)="Positif",(AVERAGEIFS(Reponses_Num!$G$2:$G$121,Reponses_Num!$B$2:$B$121,"Atlas")-LIKERT_MIN)/(LIKERT_MAX-LIKERT_MIN),(LIKERT_MAX-AVERAGEIFS(Reponses_Num!$G$2:$G$121,Reponses_Num!$B$2:$B$121,"Atlas"))/(LIKERT_MAX-LIKERT_MIN))*INDEX(Q_W,5,SCN_IDX),0)+IFERROR(IF(INDEX(Q_SENS,6)="Positif",(AVERAGEIFS(Reponses_Num!$H$2:$H$121,Reponses_Num!$B$2:$B$121,"Atlas")-LIKERT_MIN)/(LIKERT_MAX-LIKERT_MIN),(LIKERT_MAX-AVERAGEIFS(Reponses_Num!$H$2:$H$121,Reponses_Num!$B$2:$B$121,"Atlas"))/(LIKERT_MAX-LIKERT_MIN))*INDEX(Q_W,6,SCN_IDX),0)+IFERROR(IF(INDEX(Q_SENS,7)="Positif",(AVERAGEIFS(Reponses_Num!$I$2:$I$121,Reponses_Num!$B$2:$B$121,"Atlas")-LIKERT_MIN)/(LIKERT_MAX-LIKERT_MIN),(LIKERT_MAX-AVERAGEIFS(Reponses_Num!$I$2:$I$121,Reponses_Num!$B$2:$B$121,"Atlas"))/(LIKERT_MAX-LIKERT_MIN))*INDEX(Q_W,7,SCN_IDX),0)+IFERROR(IF(INDEX(Q_SENS,8)="Positif",(AVERAGEIFS(Reponses_Num!$J$2:$J$121,Reponses_Num!$B$2:$B$121,"Atlas")-LIKERT_MIN)/(LIKERT_MAX-LIKERT_MIN),(LIKERT_MAX-AVERAGEIFS(Reponses_Num!$J$2:$J$121,Reponses_Num!$B$2:$B$121,"Atlas"))/(LIKERT_MAX-LIKERT_MIN))*INDEX(Q_W,8,SCN_IDX),0)+IFERROR(IF(INDEX(Q_SENS,9)="Positif",(AVERAGEIFS(Reponses_Num!$K$2:$K$121,Reponses_Num!$B$2:$B$121,"Atlas")-LIKERT_MIN)/(LIKERT_MAX-LIKERT_MIN),(LIKERT_MAX-AVERAGEIFS(Reponses_Num!$K$2:$K$121,Reponses_Num!$B$2:$B$121,"Atlas"))/(LIKERT_MAX-LIKERT_MIN))*INDEX(Q_W,9,SCN_IDX),0)+IFERROR(IF(INDEX(Q_SENS,10)="Positif",(AVERAGEIFS(Reponses_Num!$L$2:$L$121,Reponses_Num!$B$2:$B$121,"Atlas")-LIKERT_MIN)/(LIKERT_MAX-LIKERT_MIN),(LIKERT_MAX-AVERAGEIFS(Reponses_Num!$L$2:$L$121,Reponses_Num!$B$2:$B$121,"Atlas"))/(LIKERT_MAX-LIKERT_MIN))*INDEX(Q_W,10,SCN_IDX),0)+IFERROR(IF(INDEX(Q_SENS,11)="Positif",(AVERAGEIFS(Reponses_Num!$M$2:$M$121,Reponses_Num!$B$2:$B$121,"Atlas")-LIKERT_MIN)/(LIKERT_MAX-LIKERT_MIN),(LIKERT_MAX-AVERAGEIFS(Reponses_Num!$M$2:$M$121,Reponses_Num!$B$2:$B$121,"Atlas"))/(LIKERT_MAX-LIKERT_MIN))*INDEX(Q_W,11,SCN_IDX),0)+IFERROR(IF(INDEX(Q_SENS,12)="Positif",(AVERAGEIFS(Reponses_Num!$N$2:$N$121,Reponses_Num!$B$2:$B$121,"Atlas")-LIKERT_MIN)/(LIKERT_MAX-LIKERT_MIN),(LIKERT_MAX-AVERAGEIFS(Reponses_Num!$N$2:$N$121,Reponses_Num!$B$2:$B$121,"Atlas"))/(LIKERT_MAX-LIKERT_MIN))*INDEX(Q_W,12,SCN_IDX),0)+IFERROR(IF(INDEX(Q_SENS,13)="Positif",(AVERAGEIFS(Reponses_Num!$O$2:$O$121,Reponses_Num!$B$2:$B$121,"Atlas")-LIKERT_MIN)/(LIKERT_MAX-LIKERT_MIN),(LIKERT_MAX-AVERAGEIFS(Reponses_Num!$O$2:$O$121,Reponses_Num!$B$2:$B$121,"Atlas"))/(LIKERT_MAX-LIKERT_MIN))*INDEX(Q_W,13,SCN_IDX),0)+IFERROR(IF(INDEX(Q_SENS,14)="Positif",(AVERAGEIFS(Reponses_Num!$P$2:$P$121,Reponses_Num!$B$2:$B$121,"Atlas")-LIKERT_MIN)/(LIKERT_MAX-LIKERT_MIN),(LIKERT_MAX-AVERAGEIFS(Reponses_Num!$P$2:$P$121,Reponses_Num!$B$2:$B$121,"Atlas"))/(LIKERT_MAX-LIKERT_MIN))*INDEX(Q_W,14,SCN_IDX),0)+IFERROR(IF(INDEX(Q_SENS,15)="Positif",(AVERAGEIFS(Reponses_Num!$Q$2:$Q$121,Reponses_Num!$B$2:$B$121,"Atlas")-LIKERT_MIN)/(LIKERT_MAX-LIKERT_MIN),(LIKERT_MAX-AVERAGEIFS(Reponses_Num!$Q$2:$Q$121,Reponses_Num!$B$2:$B$121,"Atlas"))/(LIKERT_MAX-LIKERT_MIN))*INDEX(Q_W,15,SCN_IDX),0)+IFERROR(IF(INDEX(Q_SENS,16)="Positif",(AVERAGEIFS(Reponses_Num!$R$2:$R$121,Reponses_Num!$B$2:$B$121,"Atlas")-LIKERT_MIN)/(LIKERT_MAX-LIKERT_MIN),(LIKERT_MAX-AVERAGEIFS(Reponses_Num!$R$2:$R$121,Reponses_Num!$B$2:$B$121,"Atlas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3">
        <f>IF(B3="","",IF(B3&gt;=SEUIL_GO,"GO",IF(B3&gt;=SEUIL_WAIT,"WAIT","NO GO")))</f>
        <v>0</v>
      </c>
      <c r="D3" s="4" t="s">
        <v>106</v>
      </c>
    </row>
    <row r="4" spans="1:9">
      <c r="A4" s="4" t="s">
        <v>24</v>
      </c>
      <c r="B4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Horizon")-LIKERT_MIN)/(LIKERT_MAX-LIKERT_MIN),(LIKERT_MAX-AVERAGEIFS(Reponses_Num!$C$2:$C$121,Reponses_Num!$B$2:$B$121,"Horizon"))/(LIKERT_MAX-LIKERT_MIN))*INDEX(Q_W,1,SCN_IDX),0)+IFERROR(IF(INDEX(Q_SENS,2)="Positif",(AVERAGEIFS(Reponses_Num!$D$2:$D$121,Reponses_Num!$B$2:$B$121,"Horizon")-LIKERT_MIN)/(LIKERT_MAX-LIKERT_MIN),(LIKERT_MAX-AVERAGEIFS(Reponses_Num!$D$2:$D$121,Reponses_Num!$B$2:$B$121,"Horizon"))/(LIKERT_MAX-LIKERT_MIN))*INDEX(Q_W,2,SCN_IDX),0)+IFERROR(IF(INDEX(Q_SENS,3)="Positif",(AVERAGEIFS(Reponses_Num!$E$2:$E$121,Reponses_Num!$B$2:$B$121,"Horizon")-LIKERT_MIN)/(LIKERT_MAX-LIKERT_MIN),(LIKERT_MAX-AVERAGEIFS(Reponses_Num!$E$2:$E$121,Reponses_Num!$B$2:$B$121,"Horizon"))/(LIKERT_MAX-LIKERT_MIN))*INDEX(Q_W,3,SCN_IDX),0)+IFERROR(IF(INDEX(Q_SENS,4)="Positif",(AVERAGEIFS(Reponses_Num!$F$2:$F$121,Reponses_Num!$B$2:$B$121,"Horizon")-LIKERT_MIN)/(LIKERT_MAX-LIKERT_MIN),(LIKERT_MAX-AVERAGEIFS(Reponses_Num!$F$2:$F$121,Reponses_Num!$B$2:$B$121,"Horizon"))/(LIKERT_MAX-LIKERT_MIN))*INDEX(Q_W,4,SCN_IDX),0)+IFERROR(IF(INDEX(Q_SENS,5)="Positif",(AVERAGEIFS(Reponses_Num!$G$2:$G$121,Reponses_Num!$B$2:$B$121,"Horizon")-LIKERT_MIN)/(LIKERT_MAX-LIKERT_MIN),(LIKERT_MAX-AVERAGEIFS(Reponses_Num!$G$2:$G$121,Reponses_Num!$B$2:$B$121,"Horizon"))/(LIKERT_MAX-LIKERT_MIN))*INDEX(Q_W,5,SCN_IDX),0)+IFERROR(IF(INDEX(Q_SENS,6)="Positif",(AVERAGEIFS(Reponses_Num!$H$2:$H$121,Reponses_Num!$B$2:$B$121,"Horizon")-LIKERT_MIN)/(LIKERT_MAX-LIKERT_MIN),(LIKERT_MAX-AVERAGEIFS(Reponses_Num!$H$2:$H$121,Reponses_Num!$B$2:$B$121,"Horizon"))/(LIKERT_MAX-LIKERT_MIN))*INDEX(Q_W,6,SCN_IDX),0)+IFERROR(IF(INDEX(Q_SENS,7)="Positif",(AVERAGEIFS(Reponses_Num!$I$2:$I$121,Reponses_Num!$B$2:$B$121,"Horizon")-LIKERT_MIN)/(LIKERT_MAX-LIKERT_MIN),(LIKERT_MAX-AVERAGEIFS(Reponses_Num!$I$2:$I$121,Reponses_Num!$B$2:$B$121,"Horizon"))/(LIKERT_MAX-LIKERT_MIN))*INDEX(Q_W,7,SCN_IDX),0)+IFERROR(IF(INDEX(Q_SENS,8)="Positif",(AVERAGEIFS(Reponses_Num!$J$2:$J$121,Reponses_Num!$B$2:$B$121,"Horizon")-LIKERT_MIN)/(LIKERT_MAX-LIKERT_MIN),(LIKERT_MAX-AVERAGEIFS(Reponses_Num!$J$2:$J$121,Reponses_Num!$B$2:$B$121,"Horizon"))/(LIKERT_MAX-LIKERT_MIN))*INDEX(Q_W,8,SCN_IDX),0)+IFERROR(IF(INDEX(Q_SENS,9)="Positif",(AVERAGEIFS(Reponses_Num!$K$2:$K$121,Reponses_Num!$B$2:$B$121,"Horizon")-LIKERT_MIN)/(LIKERT_MAX-LIKERT_MIN),(LIKERT_MAX-AVERAGEIFS(Reponses_Num!$K$2:$K$121,Reponses_Num!$B$2:$B$121,"Horizon"))/(LIKERT_MAX-LIKERT_MIN))*INDEX(Q_W,9,SCN_IDX),0)+IFERROR(IF(INDEX(Q_SENS,10)="Positif",(AVERAGEIFS(Reponses_Num!$L$2:$L$121,Reponses_Num!$B$2:$B$121,"Horizon")-LIKERT_MIN)/(LIKERT_MAX-LIKERT_MIN),(LIKERT_MAX-AVERAGEIFS(Reponses_Num!$L$2:$L$121,Reponses_Num!$B$2:$B$121,"Horizon"))/(LIKERT_MAX-LIKERT_MIN))*INDEX(Q_W,10,SCN_IDX),0)+IFERROR(IF(INDEX(Q_SENS,11)="Positif",(AVERAGEIFS(Reponses_Num!$M$2:$M$121,Reponses_Num!$B$2:$B$121,"Horizon")-LIKERT_MIN)/(LIKERT_MAX-LIKERT_MIN),(LIKERT_MAX-AVERAGEIFS(Reponses_Num!$M$2:$M$121,Reponses_Num!$B$2:$B$121,"Horizon"))/(LIKERT_MAX-LIKERT_MIN))*INDEX(Q_W,11,SCN_IDX),0)+IFERROR(IF(INDEX(Q_SENS,12)="Positif",(AVERAGEIFS(Reponses_Num!$N$2:$N$121,Reponses_Num!$B$2:$B$121,"Horizon")-LIKERT_MIN)/(LIKERT_MAX-LIKERT_MIN),(LIKERT_MAX-AVERAGEIFS(Reponses_Num!$N$2:$N$121,Reponses_Num!$B$2:$B$121,"Horizon"))/(LIKERT_MAX-LIKERT_MIN))*INDEX(Q_W,12,SCN_IDX),0)+IFERROR(IF(INDEX(Q_SENS,13)="Positif",(AVERAGEIFS(Reponses_Num!$O$2:$O$121,Reponses_Num!$B$2:$B$121,"Horizon")-LIKERT_MIN)/(LIKERT_MAX-LIKERT_MIN),(LIKERT_MAX-AVERAGEIFS(Reponses_Num!$O$2:$O$121,Reponses_Num!$B$2:$B$121,"Horizon"))/(LIKERT_MAX-LIKERT_MIN))*INDEX(Q_W,13,SCN_IDX),0)+IFERROR(IF(INDEX(Q_SENS,14)="Positif",(AVERAGEIFS(Reponses_Num!$P$2:$P$121,Reponses_Num!$B$2:$B$121,"Horizon")-LIKERT_MIN)/(LIKERT_MAX-LIKERT_MIN),(LIKERT_MAX-AVERAGEIFS(Reponses_Num!$P$2:$P$121,Reponses_Num!$B$2:$B$121,"Horizon"))/(LIKERT_MAX-LIKERT_MIN))*INDEX(Q_W,14,SCN_IDX),0)+IFERROR(IF(INDEX(Q_SENS,15)="Positif",(AVERAGEIFS(Reponses_Num!$Q$2:$Q$121,Reponses_Num!$B$2:$B$121,"Horizon")-LIKERT_MIN)/(LIKERT_MAX-LIKERT_MIN),(LIKERT_MAX-AVERAGEIFS(Reponses_Num!$Q$2:$Q$121,Reponses_Num!$B$2:$B$121,"Horizon"))/(LIKERT_MAX-LIKERT_MIN))*INDEX(Q_W,15,SCN_IDX),0)+IFERROR(IF(INDEX(Q_SENS,16)="Positif",(AVERAGEIFS(Reponses_Num!$R$2:$R$121,Reponses_Num!$B$2:$B$121,"Horizon")-LIKERT_MIN)/(LIKERT_MAX-LIKERT_MIN),(LIKERT_MAX-AVERAGEIFS(Reponses_Num!$R$2:$R$121,Reponses_Num!$B$2:$B$121,"Horizon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4">
        <f>IF(B4="","",IF(B4&gt;=SEUIL_GO,"GO",IF(B4&gt;=SEUIL_WAIT,"WAIT","NO GO")))</f>
        <v>0</v>
      </c>
      <c r="D4" s="4" t="s">
        <v>106</v>
      </c>
    </row>
    <row r="5" spans="1:9">
      <c r="A5" s="4" t="s">
        <v>25</v>
      </c>
      <c r="B5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Nova")-LIKERT_MIN)/(LIKERT_MAX-LIKERT_MIN),(LIKERT_MAX-AVERAGEIFS(Reponses_Num!$C$2:$C$121,Reponses_Num!$B$2:$B$121,"Nova"))/(LIKERT_MAX-LIKERT_MIN))*INDEX(Q_W,1,SCN_IDX),0)+IFERROR(IF(INDEX(Q_SENS,2)="Positif",(AVERAGEIFS(Reponses_Num!$D$2:$D$121,Reponses_Num!$B$2:$B$121,"Nova")-LIKERT_MIN)/(LIKERT_MAX-LIKERT_MIN),(LIKERT_MAX-AVERAGEIFS(Reponses_Num!$D$2:$D$121,Reponses_Num!$B$2:$B$121,"Nova"))/(LIKERT_MAX-LIKERT_MIN))*INDEX(Q_W,2,SCN_IDX),0)+IFERROR(IF(INDEX(Q_SENS,3)="Positif",(AVERAGEIFS(Reponses_Num!$E$2:$E$121,Reponses_Num!$B$2:$B$121,"Nova")-LIKERT_MIN)/(LIKERT_MAX-LIKERT_MIN),(LIKERT_MAX-AVERAGEIFS(Reponses_Num!$E$2:$E$121,Reponses_Num!$B$2:$B$121,"Nova"))/(LIKERT_MAX-LIKERT_MIN))*INDEX(Q_W,3,SCN_IDX),0)+IFERROR(IF(INDEX(Q_SENS,4)="Positif",(AVERAGEIFS(Reponses_Num!$F$2:$F$121,Reponses_Num!$B$2:$B$121,"Nova")-LIKERT_MIN)/(LIKERT_MAX-LIKERT_MIN),(LIKERT_MAX-AVERAGEIFS(Reponses_Num!$F$2:$F$121,Reponses_Num!$B$2:$B$121,"Nova"))/(LIKERT_MAX-LIKERT_MIN))*INDEX(Q_W,4,SCN_IDX),0)+IFERROR(IF(INDEX(Q_SENS,5)="Positif",(AVERAGEIFS(Reponses_Num!$G$2:$G$121,Reponses_Num!$B$2:$B$121,"Nova")-LIKERT_MIN)/(LIKERT_MAX-LIKERT_MIN),(LIKERT_MAX-AVERAGEIFS(Reponses_Num!$G$2:$G$121,Reponses_Num!$B$2:$B$121,"Nova"))/(LIKERT_MAX-LIKERT_MIN))*INDEX(Q_W,5,SCN_IDX),0)+IFERROR(IF(INDEX(Q_SENS,6)="Positif",(AVERAGEIFS(Reponses_Num!$H$2:$H$121,Reponses_Num!$B$2:$B$121,"Nova")-LIKERT_MIN)/(LIKERT_MAX-LIKERT_MIN),(LIKERT_MAX-AVERAGEIFS(Reponses_Num!$H$2:$H$121,Reponses_Num!$B$2:$B$121,"Nova"))/(LIKERT_MAX-LIKERT_MIN))*INDEX(Q_W,6,SCN_IDX),0)+IFERROR(IF(INDEX(Q_SENS,7)="Positif",(AVERAGEIFS(Reponses_Num!$I$2:$I$121,Reponses_Num!$B$2:$B$121,"Nova")-LIKERT_MIN)/(LIKERT_MAX-LIKERT_MIN),(LIKERT_MAX-AVERAGEIFS(Reponses_Num!$I$2:$I$121,Reponses_Num!$B$2:$B$121,"Nova"))/(LIKERT_MAX-LIKERT_MIN))*INDEX(Q_W,7,SCN_IDX),0)+IFERROR(IF(INDEX(Q_SENS,8)="Positif",(AVERAGEIFS(Reponses_Num!$J$2:$J$121,Reponses_Num!$B$2:$B$121,"Nova")-LIKERT_MIN)/(LIKERT_MAX-LIKERT_MIN),(LIKERT_MAX-AVERAGEIFS(Reponses_Num!$J$2:$J$121,Reponses_Num!$B$2:$B$121,"Nova"))/(LIKERT_MAX-LIKERT_MIN))*INDEX(Q_W,8,SCN_IDX),0)+IFERROR(IF(INDEX(Q_SENS,9)="Positif",(AVERAGEIFS(Reponses_Num!$K$2:$K$121,Reponses_Num!$B$2:$B$121,"Nova")-LIKERT_MIN)/(LIKERT_MAX-LIKERT_MIN),(LIKERT_MAX-AVERAGEIFS(Reponses_Num!$K$2:$K$121,Reponses_Num!$B$2:$B$121,"Nova"))/(LIKERT_MAX-LIKERT_MIN))*INDEX(Q_W,9,SCN_IDX),0)+IFERROR(IF(INDEX(Q_SENS,10)="Positif",(AVERAGEIFS(Reponses_Num!$L$2:$L$121,Reponses_Num!$B$2:$B$121,"Nova")-LIKERT_MIN)/(LIKERT_MAX-LIKERT_MIN),(LIKERT_MAX-AVERAGEIFS(Reponses_Num!$L$2:$L$121,Reponses_Num!$B$2:$B$121,"Nova"))/(LIKERT_MAX-LIKERT_MIN))*INDEX(Q_W,10,SCN_IDX),0)+IFERROR(IF(INDEX(Q_SENS,11)="Positif",(AVERAGEIFS(Reponses_Num!$M$2:$M$121,Reponses_Num!$B$2:$B$121,"Nova")-LIKERT_MIN)/(LIKERT_MAX-LIKERT_MIN),(LIKERT_MAX-AVERAGEIFS(Reponses_Num!$M$2:$M$121,Reponses_Num!$B$2:$B$121,"Nova"))/(LIKERT_MAX-LIKERT_MIN))*INDEX(Q_W,11,SCN_IDX),0)+IFERROR(IF(INDEX(Q_SENS,12)="Positif",(AVERAGEIFS(Reponses_Num!$N$2:$N$121,Reponses_Num!$B$2:$B$121,"Nova")-LIKERT_MIN)/(LIKERT_MAX-LIKERT_MIN),(LIKERT_MAX-AVERAGEIFS(Reponses_Num!$N$2:$N$121,Reponses_Num!$B$2:$B$121,"Nova"))/(LIKERT_MAX-LIKERT_MIN))*INDEX(Q_W,12,SCN_IDX),0)+IFERROR(IF(INDEX(Q_SENS,13)="Positif",(AVERAGEIFS(Reponses_Num!$O$2:$O$121,Reponses_Num!$B$2:$B$121,"Nova")-LIKERT_MIN)/(LIKERT_MAX-LIKERT_MIN),(LIKERT_MAX-AVERAGEIFS(Reponses_Num!$O$2:$O$121,Reponses_Num!$B$2:$B$121,"Nova"))/(LIKERT_MAX-LIKERT_MIN))*INDEX(Q_W,13,SCN_IDX),0)+IFERROR(IF(INDEX(Q_SENS,14)="Positif",(AVERAGEIFS(Reponses_Num!$P$2:$P$121,Reponses_Num!$B$2:$B$121,"Nova")-LIKERT_MIN)/(LIKERT_MAX-LIKERT_MIN),(LIKERT_MAX-AVERAGEIFS(Reponses_Num!$P$2:$P$121,Reponses_Num!$B$2:$B$121,"Nova"))/(LIKERT_MAX-LIKERT_MIN))*INDEX(Q_W,14,SCN_IDX),0)+IFERROR(IF(INDEX(Q_SENS,15)="Positif",(AVERAGEIFS(Reponses_Num!$Q$2:$Q$121,Reponses_Num!$B$2:$B$121,"Nova")-LIKERT_MIN)/(LIKERT_MAX-LIKERT_MIN),(LIKERT_MAX-AVERAGEIFS(Reponses_Num!$Q$2:$Q$121,Reponses_Num!$B$2:$B$121,"Nova"))/(LIKERT_MAX-LIKERT_MIN))*INDEX(Q_W,15,SCN_IDX),0)+IFERROR(IF(INDEX(Q_SENS,16)="Positif",(AVERAGEIFS(Reponses_Num!$R$2:$R$121,Reponses_Num!$B$2:$B$121,"Nova")-LIKERT_MIN)/(LIKERT_MAX-LIKERT_MIN),(LIKERT_MAX-AVERAGEIFS(Reponses_Num!$R$2:$R$121,Reponses_Num!$B$2:$B$121,"Nova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5">
        <f>IF(B5="","",IF(B5&gt;=SEUIL_GO,"GO",IF(B5&gt;=SEUIL_WAIT,"WAIT","NO GO")))</f>
        <v>0</v>
      </c>
      <c r="D5" s="4" t="s">
        <v>106</v>
      </c>
    </row>
    <row r="6" spans="1:9">
      <c r="A6" s="4" t="s">
        <v>26</v>
      </c>
      <c r="B6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Rif")-LIKERT_MIN)/(LIKERT_MAX-LIKERT_MIN),(LIKERT_MAX-AVERAGEIFS(Reponses_Num!$C$2:$C$121,Reponses_Num!$B$2:$B$121,"Rif"))/(LIKERT_MAX-LIKERT_MIN))*INDEX(Q_W,1,SCN_IDX),0)+IFERROR(IF(INDEX(Q_SENS,2)="Positif",(AVERAGEIFS(Reponses_Num!$D$2:$D$121,Reponses_Num!$B$2:$B$121,"Rif")-LIKERT_MIN)/(LIKERT_MAX-LIKERT_MIN),(LIKERT_MAX-AVERAGEIFS(Reponses_Num!$D$2:$D$121,Reponses_Num!$B$2:$B$121,"Rif"))/(LIKERT_MAX-LIKERT_MIN))*INDEX(Q_W,2,SCN_IDX),0)+IFERROR(IF(INDEX(Q_SENS,3)="Positif",(AVERAGEIFS(Reponses_Num!$E$2:$E$121,Reponses_Num!$B$2:$B$121,"Rif")-LIKERT_MIN)/(LIKERT_MAX-LIKERT_MIN),(LIKERT_MAX-AVERAGEIFS(Reponses_Num!$E$2:$E$121,Reponses_Num!$B$2:$B$121,"Rif"))/(LIKERT_MAX-LIKERT_MIN))*INDEX(Q_W,3,SCN_IDX),0)+IFERROR(IF(INDEX(Q_SENS,4)="Positif",(AVERAGEIFS(Reponses_Num!$F$2:$F$121,Reponses_Num!$B$2:$B$121,"Rif")-LIKERT_MIN)/(LIKERT_MAX-LIKERT_MIN),(LIKERT_MAX-AVERAGEIFS(Reponses_Num!$F$2:$F$121,Reponses_Num!$B$2:$B$121,"Rif"))/(LIKERT_MAX-LIKERT_MIN))*INDEX(Q_W,4,SCN_IDX),0)+IFERROR(IF(INDEX(Q_SENS,5)="Positif",(AVERAGEIFS(Reponses_Num!$G$2:$G$121,Reponses_Num!$B$2:$B$121,"Rif")-LIKERT_MIN)/(LIKERT_MAX-LIKERT_MIN),(LIKERT_MAX-AVERAGEIFS(Reponses_Num!$G$2:$G$121,Reponses_Num!$B$2:$B$121,"Rif"))/(LIKERT_MAX-LIKERT_MIN))*INDEX(Q_W,5,SCN_IDX),0)+IFERROR(IF(INDEX(Q_SENS,6)="Positif",(AVERAGEIFS(Reponses_Num!$H$2:$H$121,Reponses_Num!$B$2:$B$121,"Rif")-LIKERT_MIN)/(LIKERT_MAX-LIKERT_MIN),(LIKERT_MAX-AVERAGEIFS(Reponses_Num!$H$2:$H$121,Reponses_Num!$B$2:$B$121,"Rif"))/(LIKERT_MAX-LIKERT_MIN))*INDEX(Q_W,6,SCN_IDX),0)+IFERROR(IF(INDEX(Q_SENS,7)="Positif",(AVERAGEIFS(Reponses_Num!$I$2:$I$121,Reponses_Num!$B$2:$B$121,"Rif")-LIKERT_MIN)/(LIKERT_MAX-LIKERT_MIN),(LIKERT_MAX-AVERAGEIFS(Reponses_Num!$I$2:$I$121,Reponses_Num!$B$2:$B$121,"Rif"))/(LIKERT_MAX-LIKERT_MIN))*INDEX(Q_W,7,SCN_IDX),0)+IFERROR(IF(INDEX(Q_SENS,8)="Positif",(AVERAGEIFS(Reponses_Num!$J$2:$J$121,Reponses_Num!$B$2:$B$121,"Rif")-LIKERT_MIN)/(LIKERT_MAX-LIKERT_MIN),(LIKERT_MAX-AVERAGEIFS(Reponses_Num!$J$2:$J$121,Reponses_Num!$B$2:$B$121,"Rif"))/(LIKERT_MAX-LIKERT_MIN))*INDEX(Q_W,8,SCN_IDX),0)+IFERROR(IF(INDEX(Q_SENS,9)="Positif",(AVERAGEIFS(Reponses_Num!$K$2:$K$121,Reponses_Num!$B$2:$B$121,"Rif")-LIKERT_MIN)/(LIKERT_MAX-LIKERT_MIN),(LIKERT_MAX-AVERAGEIFS(Reponses_Num!$K$2:$K$121,Reponses_Num!$B$2:$B$121,"Rif"))/(LIKERT_MAX-LIKERT_MIN))*INDEX(Q_W,9,SCN_IDX),0)+IFERROR(IF(INDEX(Q_SENS,10)="Positif",(AVERAGEIFS(Reponses_Num!$L$2:$L$121,Reponses_Num!$B$2:$B$121,"Rif")-LIKERT_MIN)/(LIKERT_MAX-LIKERT_MIN),(LIKERT_MAX-AVERAGEIFS(Reponses_Num!$L$2:$L$121,Reponses_Num!$B$2:$B$121,"Rif"))/(LIKERT_MAX-LIKERT_MIN))*INDEX(Q_W,10,SCN_IDX),0)+IFERROR(IF(INDEX(Q_SENS,11)="Positif",(AVERAGEIFS(Reponses_Num!$M$2:$M$121,Reponses_Num!$B$2:$B$121,"Rif")-LIKERT_MIN)/(LIKERT_MAX-LIKERT_MIN),(LIKERT_MAX-AVERAGEIFS(Reponses_Num!$M$2:$M$121,Reponses_Num!$B$2:$B$121,"Rif"))/(LIKERT_MAX-LIKERT_MIN))*INDEX(Q_W,11,SCN_IDX),0)+IFERROR(IF(INDEX(Q_SENS,12)="Positif",(AVERAGEIFS(Reponses_Num!$N$2:$N$121,Reponses_Num!$B$2:$B$121,"Rif")-LIKERT_MIN)/(LIKERT_MAX-LIKERT_MIN),(LIKERT_MAX-AVERAGEIFS(Reponses_Num!$N$2:$N$121,Reponses_Num!$B$2:$B$121,"Rif"))/(LIKERT_MAX-LIKERT_MIN))*INDEX(Q_W,12,SCN_IDX),0)+IFERROR(IF(INDEX(Q_SENS,13)="Positif",(AVERAGEIFS(Reponses_Num!$O$2:$O$121,Reponses_Num!$B$2:$B$121,"Rif")-LIKERT_MIN)/(LIKERT_MAX-LIKERT_MIN),(LIKERT_MAX-AVERAGEIFS(Reponses_Num!$O$2:$O$121,Reponses_Num!$B$2:$B$121,"Rif"))/(LIKERT_MAX-LIKERT_MIN))*INDEX(Q_W,13,SCN_IDX),0)+IFERROR(IF(INDEX(Q_SENS,14)="Positif",(AVERAGEIFS(Reponses_Num!$P$2:$P$121,Reponses_Num!$B$2:$B$121,"Rif")-LIKERT_MIN)/(LIKERT_MAX-LIKERT_MIN),(LIKERT_MAX-AVERAGEIFS(Reponses_Num!$P$2:$P$121,Reponses_Num!$B$2:$B$121,"Rif"))/(LIKERT_MAX-LIKERT_MIN))*INDEX(Q_W,14,SCN_IDX),0)+IFERROR(IF(INDEX(Q_SENS,15)="Positif",(AVERAGEIFS(Reponses_Num!$Q$2:$Q$121,Reponses_Num!$B$2:$B$121,"Rif")-LIKERT_MIN)/(LIKERT_MAX-LIKERT_MIN),(LIKERT_MAX-AVERAGEIFS(Reponses_Num!$Q$2:$Q$121,Reponses_Num!$B$2:$B$121,"Rif"))/(LIKERT_MAX-LIKERT_MIN))*INDEX(Q_W,15,SCN_IDX),0)+IFERROR(IF(INDEX(Q_SENS,16)="Positif",(AVERAGEIFS(Reponses_Num!$R$2:$R$121,Reponses_Num!$B$2:$B$121,"Rif")-LIKERT_MIN)/(LIKERT_MAX-LIKERT_MIN),(LIKERT_MAX-AVERAGEIFS(Reponses_Num!$R$2:$R$121,Reponses_Num!$B$2:$B$121,"Rif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6">
        <f>IF(B6="","",IF(B6&gt;=SEUIL_GO,"GO",IF(B6&gt;=SEUIL_WAIT,"WAIT","NO GO")))</f>
        <v>0</v>
      </c>
      <c r="D6" s="4" t="s">
        <v>106</v>
      </c>
    </row>
    <row r="7" spans="1:9">
      <c r="A7" s="4" t="s">
        <v>27</v>
      </c>
      <c r="B7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Khéops")-LIKERT_MIN)/(LIKERT_MAX-LIKERT_MIN),(LIKERT_MAX-AVERAGEIFS(Reponses_Num!$C$2:$C$121,Reponses_Num!$B$2:$B$121,"Khéops"))/(LIKERT_MAX-LIKERT_MIN))*INDEX(Q_W,1,SCN_IDX),0)+IFERROR(IF(INDEX(Q_SENS,2)="Positif",(AVERAGEIFS(Reponses_Num!$D$2:$D$121,Reponses_Num!$B$2:$B$121,"Khéops")-LIKERT_MIN)/(LIKERT_MAX-LIKERT_MIN),(LIKERT_MAX-AVERAGEIFS(Reponses_Num!$D$2:$D$121,Reponses_Num!$B$2:$B$121,"Khéops"))/(LIKERT_MAX-LIKERT_MIN))*INDEX(Q_W,2,SCN_IDX),0)+IFERROR(IF(INDEX(Q_SENS,3)="Positif",(AVERAGEIFS(Reponses_Num!$E$2:$E$121,Reponses_Num!$B$2:$B$121,"Khéops")-LIKERT_MIN)/(LIKERT_MAX-LIKERT_MIN),(LIKERT_MAX-AVERAGEIFS(Reponses_Num!$E$2:$E$121,Reponses_Num!$B$2:$B$121,"Khéops"))/(LIKERT_MAX-LIKERT_MIN))*INDEX(Q_W,3,SCN_IDX),0)+IFERROR(IF(INDEX(Q_SENS,4)="Positif",(AVERAGEIFS(Reponses_Num!$F$2:$F$121,Reponses_Num!$B$2:$B$121,"Khéops")-LIKERT_MIN)/(LIKERT_MAX-LIKERT_MIN),(LIKERT_MAX-AVERAGEIFS(Reponses_Num!$F$2:$F$121,Reponses_Num!$B$2:$B$121,"Khéops"))/(LIKERT_MAX-LIKERT_MIN))*INDEX(Q_W,4,SCN_IDX),0)+IFERROR(IF(INDEX(Q_SENS,5)="Positif",(AVERAGEIFS(Reponses_Num!$G$2:$G$121,Reponses_Num!$B$2:$B$121,"Khéops")-LIKERT_MIN)/(LIKERT_MAX-LIKERT_MIN),(LIKERT_MAX-AVERAGEIFS(Reponses_Num!$G$2:$G$121,Reponses_Num!$B$2:$B$121,"Khéops"))/(LIKERT_MAX-LIKERT_MIN))*INDEX(Q_W,5,SCN_IDX),0)+IFERROR(IF(INDEX(Q_SENS,6)="Positif",(AVERAGEIFS(Reponses_Num!$H$2:$H$121,Reponses_Num!$B$2:$B$121,"Khéops")-LIKERT_MIN)/(LIKERT_MAX-LIKERT_MIN),(LIKERT_MAX-AVERAGEIFS(Reponses_Num!$H$2:$H$121,Reponses_Num!$B$2:$B$121,"Khéops"))/(LIKERT_MAX-LIKERT_MIN))*INDEX(Q_W,6,SCN_IDX),0)+IFERROR(IF(INDEX(Q_SENS,7)="Positif",(AVERAGEIFS(Reponses_Num!$I$2:$I$121,Reponses_Num!$B$2:$B$121,"Khéops")-LIKERT_MIN)/(LIKERT_MAX-LIKERT_MIN),(LIKERT_MAX-AVERAGEIFS(Reponses_Num!$I$2:$I$121,Reponses_Num!$B$2:$B$121,"Khéops"))/(LIKERT_MAX-LIKERT_MIN))*INDEX(Q_W,7,SCN_IDX),0)+IFERROR(IF(INDEX(Q_SENS,8)="Positif",(AVERAGEIFS(Reponses_Num!$J$2:$J$121,Reponses_Num!$B$2:$B$121,"Khéops")-LIKERT_MIN)/(LIKERT_MAX-LIKERT_MIN),(LIKERT_MAX-AVERAGEIFS(Reponses_Num!$J$2:$J$121,Reponses_Num!$B$2:$B$121,"Khéops"))/(LIKERT_MAX-LIKERT_MIN))*INDEX(Q_W,8,SCN_IDX),0)+IFERROR(IF(INDEX(Q_SENS,9)="Positif",(AVERAGEIFS(Reponses_Num!$K$2:$K$121,Reponses_Num!$B$2:$B$121,"Khéops")-LIKERT_MIN)/(LIKERT_MAX-LIKERT_MIN),(LIKERT_MAX-AVERAGEIFS(Reponses_Num!$K$2:$K$121,Reponses_Num!$B$2:$B$121,"Khéops"))/(LIKERT_MAX-LIKERT_MIN))*INDEX(Q_W,9,SCN_IDX),0)+IFERROR(IF(INDEX(Q_SENS,10)="Positif",(AVERAGEIFS(Reponses_Num!$L$2:$L$121,Reponses_Num!$B$2:$B$121,"Khéops")-LIKERT_MIN)/(LIKERT_MAX-LIKERT_MIN),(LIKERT_MAX-AVERAGEIFS(Reponses_Num!$L$2:$L$121,Reponses_Num!$B$2:$B$121,"Khéops"))/(LIKERT_MAX-LIKERT_MIN))*INDEX(Q_W,10,SCN_IDX),0)+IFERROR(IF(INDEX(Q_SENS,11)="Positif",(AVERAGEIFS(Reponses_Num!$M$2:$M$121,Reponses_Num!$B$2:$B$121,"Khéops")-LIKERT_MIN)/(LIKERT_MAX-LIKERT_MIN),(LIKERT_MAX-AVERAGEIFS(Reponses_Num!$M$2:$M$121,Reponses_Num!$B$2:$B$121,"Khéops"))/(LIKERT_MAX-LIKERT_MIN))*INDEX(Q_W,11,SCN_IDX),0)+IFERROR(IF(INDEX(Q_SENS,12)="Positif",(AVERAGEIFS(Reponses_Num!$N$2:$N$121,Reponses_Num!$B$2:$B$121,"Khéops")-LIKERT_MIN)/(LIKERT_MAX-LIKERT_MIN),(LIKERT_MAX-AVERAGEIFS(Reponses_Num!$N$2:$N$121,Reponses_Num!$B$2:$B$121,"Khéops"))/(LIKERT_MAX-LIKERT_MIN))*INDEX(Q_W,12,SCN_IDX),0)+IFERROR(IF(INDEX(Q_SENS,13)="Positif",(AVERAGEIFS(Reponses_Num!$O$2:$O$121,Reponses_Num!$B$2:$B$121,"Khéops")-LIKERT_MIN)/(LIKERT_MAX-LIKERT_MIN),(LIKERT_MAX-AVERAGEIFS(Reponses_Num!$O$2:$O$121,Reponses_Num!$B$2:$B$121,"Khéops"))/(LIKERT_MAX-LIKERT_MIN))*INDEX(Q_W,13,SCN_IDX),0)+IFERROR(IF(INDEX(Q_SENS,14)="Positif",(AVERAGEIFS(Reponses_Num!$P$2:$P$121,Reponses_Num!$B$2:$B$121,"Khéops")-LIKERT_MIN)/(LIKERT_MAX-LIKERT_MIN),(LIKERT_MAX-AVERAGEIFS(Reponses_Num!$P$2:$P$121,Reponses_Num!$B$2:$B$121,"Khéops"))/(LIKERT_MAX-LIKERT_MIN))*INDEX(Q_W,14,SCN_IDX),0)+IFERROR(IF(INDEX(Q_SENS,15)="Positif",(AVERAGEIFS(Reponses_Num!$Q$2:$Q$121,Reponses_Num!$B$2:$B$121,"Khéops")-LIKERT_MIN)/(LIKERT_MAX-LIKERT_MIN),(LIKERT_MAX-AVERAGEIFS(Reponses_Num!$Q$2:$Q$121,Reponses_Num!$B$2:$B$121,"Khéops"))/(LIKERT_MAX-LIKERT_MIN))*INDEX(Q_W,15,SCN_IDX),0)+IFERROR(IF(INDEX(Q_SENS,16)="Positif",(AVERAGEIFS(Reponses_Num!$R$2:$R$121,Reponses_Num!$B$2:$B$121,"Khéops")-LIKERT_MIN)/(LIKERT_MAX-LIKERT_MIN),(LIKERT_MAX-AVERAGEIFS(Reponses_Num!$R$2:$R$121,Reponses_Num!$B$2:$B$121,"Khéops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7">
        <f>IF(B7="","",IF(B7&gt;=SEUIL_GO,"GO",IF(B7&gt;=SEUIL_WAIT,"WAIT","NO GO")))</f>
        <v>0</v>
      </c>
      <c r="D7" s="4" t="s">
        <v>106</v>
      </c>
    </row>
    <row r="8" spans="1:9">
      <c r="A8" s="4" t="s">
        <v>28</v>
      </c>
      <c r="B8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Argan")-LIKERT_MIN)/(LIKERT_MAX-LIKERT_MIN),(LIKERT_MAX-AVERAGEIFS(Reponses_Num!$C$2:$C$121,Reponses_Num!$B$2:$B$121,"Argan"))/(LIKERT_MAX-LIKERT_MIN))*INDEX(Q_W,1,SCN_IDX),0)+IFERROR(IF(INDEX(Q_SENS,2)="Positif",(AVERAGEIFS(Reponses_Num!$D$2:$D$121,Reponses_Num!$B$2:$B$121,"Argan")-LIKERT_MIN)/(LIKERT_MAX-LIKERT_MIN),(LIKERT_MAX-AVERAGEIFS(Reponses_Num!$D$2:$D$121,Reponses_Num!$B$2:$B$121,"Argan"))/(LIKERT_MAX-LIKERT_MIN))*INDEX(Q_W,2,SCN_IDX),0)+IFERROR(IF(INDEX(Q_SENS,3)="Positif",(AVERAGEIFS(Reponses_Num!$E$2:$E$121,Reponses_Num!$B$2:$B$121,"Argan")-LIKERT_MIN)/(LIKERT_MAX-LIKERT_MIN),(LIKERT_MAX-AVERAGEIFS(Reponses_Num!$E$2:$E$121,Reponses_Num!$B$2:$B$121,"Argan"))/(LIKERT_MAX-LIKERT_MIN))*INDEX(Q_W,3,SCN_IDX),0)+IFERROR(IF(INDEX(Q_SENS,4)="Positif",(AVERAGEIFS(Reponses_Num!$F$2:$F$121,Reponses_Num!$B$2:$B$121,"Argan")-LIKERT_MIN)/(LIKERT_MAX-LIKERT_MIN),(LIKERT_MAX-AVERAGEIFS(Reponses_Num!$F$2:$F$121,Reponses_Num!$B$2:$B$121,"Argan"))/(LIKERT_MAX-LIKERT_MIN))*INDEX(Q_W,4,SCN_IDX),0)+IFERROR(IF(INDEX(Q_SENS,5)="Positif",(AVERAGEIFS(Reponses_Num!$G$2:$G$121,Reponses_Num!$B$2:$B$121,"Argan")-LIKERT_MIN)/(LIKERT_MAX-LIKERT_MIN),(LIKERT_MAX-AVERAGEIFS(Reponses_Num!$G$2:$G$121,Reponses_Num!$B$2:$B$121,"Argan"))/(LIKERT_MAX-LIKERT_MIN))*INDEX(Q_W,5,SCN_IDX),0)+IFERROR(IF(INDEX(Q_SENS,6)="Positif",(AVERAGEIFS(Reponses_Num!$H$2:$H$121,Reponses_Num!$B$2:$B$121,"Argan")-LIKERT_MIN)/(LIKERT_MAX-LIKERT_MIN),(LIKERT_MAX-AVERAGEIFS(Reponses_Num!$H$2:$H$121,Reponses_Num!$B$2:$B$121,"Argan"))/(LIKERT_MAX-LIKERT_MIN))*INDEX(Q_W,6,SCN_IDX),0)+IFERROR(IF(INDEX(Q_SENS,7)="Positif",(AVERAGEIFS(Reponses_Num!$I$2:$I$121,Reponses_Num!$B$2:$B$121,"Argan")-LIKERT_MIN)/(LIKERT_MAX-LIKERT_MIN),(LIKERT_MAX-AVERAGEIFS(Reponses_Num!$I$2:$I$121,Reponses_Num!$B$2:$B$121,"Argan"))/(LIKERT_MAX-LIKERT_MIN))*INDEX(Q_W,7,SCN_IDX),0)+IFERROR(IF(INDEX(Q_SENS,8)="Positif",(AVERAGEIFS(Reponses_Num!$J$2:$J$121,Reponses_Num!$B$2:$B$121,"Argan")-LIKERT_MIN)/(LIKERT_MAX-LIKERT_MIN),(LIKERT_MAX-AVERAGEIFS(Reponses_Num!$J$2:$J$121,Reponses_Num!$B$2:$B$121,"Argan"))/(LIKERT_MAX-LIKERT_MIN))*INDEX(Q_W,8,SCN_IDX),0)+IFERROR(IF(INDEX(Q_SENS,9)="Positif",(AVERAGEIFS(Reponses_Num!$K$2:$K$121,Reponses_Num!$B$2:$B$121,"Argan")-LIKERT_MIN)/(LIKERT_MAX-LIKERT_MIN),(LIKERT_MAX-AVERAGEIFS(Reponses_Num!$K$2:$K$121,Reponses_Num!$B$2:$B$121,"Argan"))/(LIKERT_MAX-LIKERT_MIN))*INDEX(Q_W,9,SCN_IDX),0)+IFERROR(IF(INDEX(Q_SENS,10)="Positif",(AVERAGEIFS(Reponses_Num!$L$2:$L$121,Reponses_Num!$B$2:$B$121,"Argan")-LIKERT_MIN)/(LIKERT_MAX-LIKERT_MIN),(LIKERT_MAX-AVERAGEIFS(Reponses_Num!$L$2:$L$121,Reponses_Num!$B$2:$B$121,"Argan"))/(LIKERT_MAX-LIKERT_MIN))*INDEX(Q_W,10,SCN_IDX),0)+IFERROR(IF(INDEX(Q_SENS,11)="Positif",(AVERAGEIFS(Reponses_Num!$M$2:$M$121,Reponses_Num!$B$2:$B$121,"Argan")-LIKERT_MIN)/(LIKERT_MAX-LIKERT_MIN),(LIKERT_MAX-AVERAGEIFS(Reponses_Num!$M$2:$M$121,Reponses_Num!$B$2:$B$121,"Argan"))/(LIKERT_MAX-LIKERT_MIN))*INDEX(Q_W,11,SCN_IDX),0)+IFERROR(IF(INDEX(Q_SENS,12)="Positif",(AVERAGEIFS(Reponses_Num!$N$2:$N$121,Reponses_Num!$B$2:$B$121,"Argan")-LIKERT_MIN)/(LIKERT_MAX-LIKERT_MIN),(LIKERT_MAX-AVERAGEIFS(Reponses_Num!$N$2:$N$121,Reponses_Num!$B$2:$B$121,"Argan"))/(LIKERT_MAX-LIKERT_MIN))*INDEX(Q_W,12,SCN_IDX),0)+IFERROR(IF(INDEX(Q_SENS,13)="Positif",(AVERAGEIFS(Reponses_Num!$O$2:$O$121,Reponses_Num!$B$2:$B$121,"Argan")-LIKERT_MIN)/(LIKERT_MAX-LIKERT_MIN),(LIKERT_MAX-AVERAGEIFS(Reponses_Num!$O$2:$O$121,Reponses_Num!$B$2:$B$121,"Argan"))/(LIKERT_MAX-LIKERT_MIN))*INDEX(Q_W,13,SCN_IDX),0)+IFERROR(IF(INDEX(Q_SENS,14)="Positif",(AVERAGEIFS(Reponses_Num!$P$2:$P$121,Reponses_Num!$B$2:$B$121,"Argan")-LIKERT_MIN)/(LIKERT_MAX-LIKERT_MIN),(LIKERT_MAX-AVERAGEIFS(Reponses_Num!$P$2:$P$121,Reponses_Num!$B$2:$B$121,"Argan"))/(LIKERT_MAX-LIKERT_MIN))*INDEX(Q_W,14,SCN_IDX),0)+IFERROR(IF(INDEX(Q_SENS,15)="Positif",(AVERAGEIFS(Reponses_Num!$Q$2:$Q$121,Reponses_Num!$B$2:$B$121,"Argan")-LIKERT_MIN)/(LIKERT_MAX-LIKERT_MIN),(LIKERT_MAX-AVERAGEIFS(Reponses_Num!$Q$2:$Q$121,Reponses_Num!$B$2:$B$121,"Argan"))/(LIKERT_MAX-LIKERT_MIN))*INDEX(Q_W,15,SCN_IDX),0)+IFERROR(IF(INDEX(Q_SENS,16)="Positif",(AVERAGEIFS(Reponses_Num!$R$2:$R$121,Reponses_Num!$B$2:$B$121,"Argan")-LIKERT_MIN)/(LIKERT_MAX-LIKERT_MIN),(LIKERT_MAX-AVERAGEIFS(Reponses_Num!$R$2:$R$121,Reponses_Num!$B$2:$B$121,"Argan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8">
        <f>IF(B8="","",IF(B8&gt;=SEUIL_GO,"GO",IF(B8&gt;=SEUIL_WAIT,"WAIT","NO GO")))</f>
        <v>0</v>
      </c>
      <c r="D8" s="4" t="s">
        <v>106</v>
      </c>
    </row>
    <row r="9" spans="1:9">
      <c r="A9" s="4" t="s">
        <v>29</v>
      </c>
      <c r="B9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Cedar")-LIKERT_MIN)/(LIKERT_MAX-LIKERT_MIN),(LIKERT_MAX-AVERAGEIFS(Reponses_Num!$C$2:$C$121,Reponses_Num!$B$2:$B$121,"Cedar"))/(LIKERT_MAX-LIKERT_MIN))*INDEX(Q_W,1,SCN_IDX),0)+IFERROR(IF(INDEX(Q_SENS,2)="Positif",(AVERAGEIFS(Reponses_Num!$D$2:$D$121,Reponses_Num!$B$2:$B$121,"Cedar")-LIKERT_MIN)/(LIKERT_MAX-LIKERT_MIN),(LIKERT_MAX-AVERAGEIFS(Reponses_Num!$D$2:$D$121,Reponses_Num!$B$2:$B$121,"Cedar"))/(LIKERT_MAX-LIKERT_MIN))*INDEX(Q_W,2,SCN_IDX),0)+IFERROR(IF(INDEX(Q_SENS,3)="Positif",(AVERAGEIFS(Reponses_Num!$E$2:$E$121,Reponses_Num!$B$2:$B$121,"Cedar")-LIKERT_MIN)/(LIKERT_MAX-LIKERT_MIN),(LIKERT_MAX-AVERAGEIFS(Reponses_Num!$E$2:$E$121,Reponses_Num!$B$2:$B$121,"Cedar"))/(LIKERT_MAX-LIKERT_MIN))*INDEX(Q_W,3,SCN_IDX),0)+IFERROR(IF(INDEX(Q_SENS,4)="Positif",(AVERAGEIFS(Reponses_Num!$F$2:$F$121,Reponses_Num!$B$2:$B$121,"Cedar")-LIKERT_MIN)/(LIKERT_MAX-LIKERT_MIN),(LIKERT_MAX-AVERAGEIFS(Reponses_Num!$F$2:$F$121,Reponses_Num!$B$2:$B$121,"Cedar"))/(LIKERT_MAX-LIKERT_MIN))*INDEX(Q_W,4,SCN_IDX),0)+IFERROR(IF(INDEX(Q_SENS,5)="Positif",(AVERAGEIFS(Reponses_Num!$G$2:$G$121,Reponses_Num!$B$2:$B$121,"Cedar")-LIKERT_MIN)/(LIKERT_MAX-LIKERT_MIN),(LIKERT_MAX-AVERAGEIFS(Reponses_Num!$G$2:$G$121,Reponses_Num!$B$2:$B$121,"Cedar"))/(LIKERT_MAX-LIKERT_MIN))*INDEX(Q_W,5,SCN_IDX),0)+IFERROR(IF(INDEX(Q_SENS,6)="Positif",(AVERAGEIFS(Reponses_Num!$H$2:$H$121,Reponses_Num!$B$2:$B$121,"Cedar")-LIKERT_MIN)/(LIKERT_MAX-LIKERT_MIN),(LIKERT_MAX-AVERAGEIFS(Reponses_Num!$H$2:$H$121,Reponses_Num!$B$2:$B$121,"Cedar"))/(LIKERT_MAX-LIKERT_MIN))*INDEX(Q_W,6,SCN_IDX),0)+IFERROR(IF(INDEX(Q_SENS,7)="Positif",(AVERAGEIFS(Reponses_Num!$I$2:$I$121,Reponses_Num!$B$2:$B$121,"Cedar")-LIKERT_MIN)/(LIKERT_MAX-LIKERT_MIN),(LIKERT_MAX-AVERAGEIFS(Reponses_Num!$I$2:$I$121,Reponses_Num!$B$2:$B$121,"Cedar"))/(LIKERT_MAX-LIKERT_MIN))*INDEX(Q_W,7,SCN_IDX),0)+IFERROR(IF(INDEX(Q_SENS,8)="Positif",(AVERAGEIFS(Reponses_Num!$J$2:$J$121,Reponses_Num!$B$2:$B$121,"Cedar")-LIKERT_MIN)/(LIKERT_MAX-LIKERT_MIN),(LIKERT_MAX-AVERAGEIFS(Reponses_Num!$J$2:$J$121,Reponses_Num!$B$2:$B$121,"Cedar"))/(LIKERT_MAX-LIKERT_MIN))*INDEX(Q_W,8,SCN_IDX),0)+IFERROR(IF(INDEX(Q_SENS,9)="Positif",(AVERAGEIFS(Reponses_Num!$K$2:$K$121,Reponses_Num!$B$2:$B$121,"Cedar")-LIKERT_MIN)/(LIKERT_MAX-LIKERT_MIN),(LIKERT_MAX-AVERAGEIFS(Reponses_Num!$K$2:$K$121,Reponses_Num!$B$2:$B$121,"Cedar"))/(LIKERT_MAX-LIKERT_MIN))*INDEX(Q_W,9,SCN_IDX),0)+IFERROR(IF(INDEX(Q_SENS,10)="Positif",(AVERAGEIFS(Reponses_Num!$L$2:$L$121,Reponses_Num!$B$2:$B$121,"Cedar")-LIKERT_MIN)/(LIKERT_MAX-LIKERT_MIN),(LIKERT_MAX-AVERAGEIFS(Reponses_Num!$L$2:$L$121,Reponses_Num!$B$2:$B$121,"Cedar"))/(LIKERT_MAX-LIKERT_MIN))*INDEX(Q_W,10,SCN_IDX),0)+IFERROR(IF(INDEX(Q_SENS,11)="Positif",(AVERAGEIFS(Reponses_Num!$M$2:$M$121,Reponses_Num!$B$2:$B$121,"Cedar")-LIKERT_MIN)/(LIKERT_MAX-LIKERT_MIN),(LIKERT_MAX-AVERAGEIFS(Reponses_Num!$M$2:$M$121,Reponses_Num!$B$2:$B$121,"Cedar"))/(LIKERT_MAX-LIKERT_MIN))*INDEX(Q_W,11,SCN_IDX),0)+IFERROR(IF(INDEX(Q_SENS,12)="Positif",(AVERAGEIFS(Reponses_Num!$N$2:$N$121,Reponses_Num!$B$2:$B$121,"Cedar")-LIKERT_MIN)/(LIKERT_MAX-LIKERT_MIN),(LIKERT_MAX-AVERAGEIFS(Reponses_Num!$N$2:$N$121,Reponses_Num!$B$2:$B$121,"Cedar"))/(LIKERT_MAX-LIKERT_MIN))*INDEX(Q_W,12,SCN_IDX),0)+IFERROR(IF(INDEX(Q_SENS,13)="Positif",(AVERAGEIFS(Reponses_Num!$O$2:$O$121,Reponses_Num!$B$2:$B$121,"Cedar")-LIKERT_MIN)/(LIKERT_MAX-LIKERT_MIN),(LIKERT_MAX-AVERAGEIFS(Reponses_Num!$O$2:$O$121,Reponses_Num!$B$2:$B$121,"Cedar"))/(LIKERT_MAX-LIKERT_MIN))*INDEX(Q_W,13,SCN_IDX),0)+IFERROR(IF(INDEX(Q_SENS,14)="Positif",(AVERAGEIFS(Reponses_Num!$P$2:$P$121,Reponses_Num!$B$2:$B$121,"Cedar")-LIKERT_MIN)/(LIKERT_MAX-LIKERT_MIN),(LIKERT_MAX-AVERAGEIFS(Reponses_Num!$P$2:$P$121,Reponses_Num!$B$2:$B$121,"Cedar"))/(LIKERT_MAX-LIKERT_MIN))*INDEX(Q_W,14,SCN_IDX),0)+IFERROR(IF(INDEX(Q_SENS,15)="Positif",(AVERAGEIFS(Reponses_Num!$Q$2:$Q$121,Reponses_Num!$B$2:$B$121,"Cedar")-LIKERT_MIN)/(LIKERT_MAX-LIKERT_MIN),(LIKERT_MAX-AVERAGEIFS(Reponses_Num!$Q$2:$Q$121,Reponses_Num!$B$2:$B$121,"Cedar"))/(LIKERT_MAX-LIKERT_MIN))*INDEX(Q_W,15,SCN_IDX),0)+IFERROR(IF(INDEX(Q_SENS,16)="Positif",(AVERAGEIFS(Reponses_Num!$R$2:$R$121,Reponses_Num!$B$2:$B$121,"Cedar")-LIKERT_MIN)/(LIKERT_MAX-LIKERT_MIN),(LIKERT_MAX-AVERAGEIFS(Reponses_Num!$R$2:$R$121,Reponses_Num!$B$2:$B$121,"Cedar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9">
        <f>IF(B9="","",IF(B9&gt;=SEUIL_GO,"GO",IF(B9&gt;=SEUIL_WAIT,"WAIT","NO GO")))</f>
        <v>0</v>
      </c>
      <c r="D9" s="4" t="s">
        <v>106</v>
      </c>
    </row>
    <row r="10" spans="1:9">
      <c r="A10" s="4" t="s">
        <v>30</v>
      </c>
      <c r="B10" s="8">
        <f>IF(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=0,"",(IFERROR(IF(INDEX(Q_SENS,1)="Positif",(AVERAGEIFS(Reponses_Num!$C$2:$C$121,Reponses_Num!$B$2:$B$121,"Ermes")-LIKERT_MIN)/(LIKERT_MAX-LIKERT_MIN),(LIKERT_MAX-AVERAGEIFS(Reponses_Num!$C$2:$C$121,Reponses_Num!$B$2:$B$121,"Ermes"))/(LIKERT_MAX-LIKERT_MIN))*INDEX(Q_W,1,SCN_IDX),0)+IFERROR(IF(INDEX(Q_SENS,2)="Positif",(AVERAGEIFS(Reponses_Num!$D$2:$D$121,Reponses_Num!$B$2:$B$121,"Ermes")-LIKERT_MIN)/(LIKERT_MAX-LIKERT_MIN),(LIKERT_MAX-AVERAGEIFS(Reponses_Num!$D$2:$D$121,Reponses_Num!$B$2:$B$121,"Ermes"))/(LIKERT_MAX-LIKERT_MIN))*INDEX(Q_W,2,SCN_IDX),0)+IFERROR(IF(INDEX(Q_SENS,3)="Positif",(AVERAGEIFS(Reponses_Num!$E$2:$E$121,Reponses_Num!$B$2:$B$121,"Ermes")-LIKERT_MIN)/(LIKERT_MAX-LIKERT_MIN),(LIKERT_MAX-AVERAGEIFS(Reponses_Num!$E$2:$E$121,Reponses_Num!$B$2:$B$121,"Ermes"))/(LIKERT_MAX-LIKERT_MIN))*INDEX(Q_W,3,SCN_IDX),0)+IFERROR(IF(INDEX(Q_SENS,4)="Positif",(AVERAGEIFS(Reponses_Num!$F$2:$F$121,Reponses_Num!$B$2:$B$121,"Ermes")-LIKERT_MIN)/(LIKERT_MAX-LIKERT_MIN),(LIKERT_MAX-AVERAGEIFS(Reponses_Num!$F$2:$F$121,Reponses_Num!$B$2:$B$121,"Ermes"))/(LIKERT_MAX-LIKERT_MIN))*INDEX(Q_W,4,SCN_IDX),0)+IFERROR(IF(INDEX(Q_SENS,5)="Positif",(AVERAGEIFS(Reponses_Num!$G$2:$G$121,Reponses_Num!$B$2:$B$121,"Ermes")-LIKERT_MIN)/(LIKERT_MAX-LIKERT_MIN),(LIKERT_MAX-AVERAGEIFS(Reponses_Num!$G$2:$G$121,Reponses_Num!$B$2:$B$121,"Ermes"))/(LIKERT_MAX-LIKERT_MIN))*INDEX(Q_W,5,SCN_IDX),0)+IFERROR(IF(INDEX(Q_SENS,6)="Positif",(AVERAGEIFS(Reponses_Num!$H$2:$H$121,Reponses_Num!$B$2:$B$121,"Ermes")-LIKERT_MIN)/(LIKERT_MAX-LIKERT_MIN),(LIKERT_MAX-AVERAGEIFS(Reponses_Num!$H$2:$H$121,Reponses_Num!$B$2:$B$121,"Ermes"))/(LIKERT_MAX-LIKERT_MIN))*INDEX(Q_W,6,SCN_IDX),0)+IFERROR(IF(INDEX(Q_SENS,7)="Positif",(AVERAGEIFS(Reponses_Num!$I$2:$I$121,Reponses_Num!$B$2:$B$121,"Ermes")-LIKERT_MIN)/(LIKERT_MAX-LIKERT_MIN),(LIKERT_MAX-AVERAGEIFS(Reponses_Num!$I$2:$I$121,Reponses_Num!$B$2:$B$121,"Ermes"))/(LIKERT_MAX-LIKERT_MIN))*INDEX(Q_W,7,SCN_IDX),0)+IFERROR(IF(INDEX(Q_SENS,8)="Positif",(AVERAGEIFS(Reponses_Num!$J$2:$J$121,Reponses_Num!$B$2:$B$121,"Ermes")-LIKERT_MIN)/(LIKERT_MAX-LIKERT_MIN),(LIKERT_MAX-AVERAGEIFS(Reponses_Num!$J$2:$J$121,Reponses_Num!$B$2:$B$121,"Ermes"))/(LIKERT_MAX-LIKERT_MIN))*INDEX(Q_W,8,SCN_IDX),0)+IFERROR(IF(INDEX(Q_SENS,9)="Positif",(AVERAGEIFS(Reponses_Num!$K$2:$K$121,Reponses_Num!$B$2:$B$121,"Ermes")-LIKERT_MIN)/(LIKERT_MAX-LIKERT_MIN),(LIKERT_MAX-AVERAGEIFS(Reponses_Num!$K$2:$K$121,Reponses_Num!$B$2:$B$121,"Ermes"))/(LIKERT_MAX-LIKERT_MIN))*INDEX(Q_W,9,SCN_IDX),0)+IFERROR(IF(INDEX(Q_SENS,10)="Positif",(AVERAGEIFS(Reponses_Num!$L$2:$L$121,Reponses_Num!$B$2:$B$121,"Ermes")-LIKERT_MIN)/(LIKERT_MAX-LIKERT_MIN),(LIKERT_MAX-AVERAGEIFS(Reponses_Num!$L$2:$L$121,Reponses_Num!$B$2:$B$121,"Ermes"))/(LIKERT_MAX-LIKERT_MIN))*INDEX(Q_W,10,SCN_IDX),0)+IFERROR(IF(INDEX(Q_SENS,11)="Positif",(AVERAGEIFS(Reponses_Num!$M$2:$M$121,Reponses_Num!$B$2:$B$121,"Ermes")-LIKERT_MIN)/(LIKERT_MAX-LIKERT_MIN),(LIKERT_MAX-AVERAGEIFS(Reponses_Num!$M$2:$M$121,Reponses_Num!$B$2:$B$121,"Ermes"))/(LIKERT_MAX-LIKERT_MIN))*INDEX(Q_W,11,SCN_IDX),0)+IFERROR(IF(INDEX(Q_SENS,12)="Positif",(AVERAGEIFS(Reponses_Num!$N$2:$N$121,Reponses_Num!$B$2:$B$121,"Ermes")-LIKERT_MIN)/(LIKERT_MAX-LIKERT_MIN),(LIKERT_MAX-AVERAGEIFS(Reponses_Num!$N$2:$N$121,Reponses_Num!$B$2:$B$121,"Ermes"))/(LIKERT_MAX-LIKERT_MIN))*INDEX(Q_W,12,SCN_IDX),0)+IFERROR(IF(INDEX(Q_SENS,13)="Positif",(AVERAGEIFS(Reponses_Num!$O$2:$O$121,Reponses_Num!$B$2:$B$121,"Ermes")-LIKERT_MIN)/(LIKERT_MAX-LIKERT_MIN),(LIKERT_MAX-AVERAGEIFS(Reponses_Num!$O$2:$O$121,Reponses_Num!$B$2:$B$121,"Ermes"))/(LIKERT_MAX-LIKERT_MIN))*INDEX(Q_W,13,SCN_IDX),0)+IFERROR(IF(INDEX(Q_SENS,14)="Positif",(AVERAGEIFS(Reponses_Num!$P$2:$P$121,Reponses_Num!$B$2:$B$121,"Ermes")-LIKERT_MIN)/(LIKERT_MAX-LIKERT_MIN),(LIKERT_MAX-AVERAGEIFS(Reponses_Num!$P$2:$P$121,Reponses_Num!$B$2:$B$121,"Ermes"))/(LIKERT_MAX-LIKERT_MIN))*INDEX(Q_W,14,SCN_IDX),0)+IFERROR(IF(INDEX(Q_SENS,15)="Positif",(AVERAGEIFS(Reponses_Num!$Q$2:$Q$121,Reponses_Num!$B$2:$B$121,"Ermes")-LIKERT_MIN)/(LIKERT_MAX-LIKERT_MIN),(LIKERT_MAX-AVERAGEIFS(Reponses_Num!$Q$2:$Q$121,Reponses_Num!$B$2:$B$121,"Ermes"))/(LIKERT_MAX-LIKERT_MIN))*INDEX(Q_W,15,SCN_IDX),0)+IFERROR(IF(INDEX(Q_SENS,16)="Positif",(AVERAGEIFS(Reponses_Num!$R$2:$R$121,Reponses_Num!$B$2:$B$121,"Ermes")-LIKERT_MIN)/(LIKERT_MAX-LIKERT_MIN),(LIKERT_MAX-AVERAGEIFS(Reponses_Num!$R$2:$R$121,Reponses_Num!$B$2:$B$121,"Ermes"))/(LIKERT_MAX-LIKERT_MIN))*INDEX(Q_W,16,SCN_IDX),0))/(IFERROR(INDEX(Q_W,1,SCN_IDX),0)+IFERROR(INDEX(Q_W,2,SCN_IDX),0)+IFERROR(INDEX(Q_W,3,SCN_IDX),0)+IFERROR(INDEX(Q_W,4,SCN_IDX),0)+IFERROR(INDEX(Q_W,5,SCN_IDX),0)+IFERROR(INDEX(Q_W,6,SCN_IDX),0)+IFERROR(INDEX(Q_W,7,SCN_IDX),0)+IFERROR(INDEX(Q_W,8,SCN_IDX),0)+IFERROR(INDEX(Q_W,9,SCN_IDX),0)+IFERROR(INDEX(Q_W,10,SCN_IDX),0)+IFERROR(INDEX(Q_W,11,SCN_IDX),0)+IFERROR(INDEX(Q_W,12,SCN_IDX),0)+IFERROR(INDEX(Q_W,13,SCN_IDX),0)+IFERROR(INDEX(Q_W,14,SCN_IDX),0)+IFERROR(INDEX(Q_W,15,SCN_IDX),0)+IFERROR(INDEX(Q_W,16,SCN_IDX),0)))</f>
        <v>0</v>
      </c>
      <c r="C10">
        <f>IF(B10="","",IF(B10&gt;=SEUIL_GO,"GO",IF(B10&gt;=SEUIL_WAIT,"WAIT","NO GO")))</f>
        <v>0</v>
      </c>
      <c r="D10" s="4" t="s">
        <v>106</v>
      </c>
    </row>
  </sheetData>
  <mergeCells count="1">
    <mergeCell ref="A1:I1"/>
  </mergeCells>
  <conditionalFormatting sqref="C3:C10">
    <cfRule type="containsText" dxfId="0" priority="1" operator="containsText" text="GO">
      <formula>NOT(ISERROR(SEARCH("GO",C3)))</formula>
    </cfRule>
    <cfRule type="containsText" dxfId="1" priority="2" operator="containsText" text="WAIT">
      <formula>NOT(ISERROR(SEARCH("WAIT",C3)))</formula>
    </cfRule>
    <cfRule type="containsText" dxfId="2" priority="3" operator="containsText" text="NO GO">
      <formula>NOT(ISERROR(SEARCH("NO GO",C3)))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RowHeight="15"/>
  <cols>
    <col min="1" max="1" width="2.7109375" customWidth="1"/>
    <col min="2" max="2" width="40.7109375" customWidth="1"/>
    <col min="3" max="9" width="92.7109375" customWidth="1"/>
  </cols>
  <sheetData>
    <row r="1" spans="1:9">
      <c r="A1" s="1" t="s">
        <v>107</v>
      </c>
      <c r="B1" s="1"/>
      <c r="C1" s="1"/>
      <c r="D1" s="1"/>
      <c r="E1" s="1"/>
      <c r="F1" s="1"/>
      <c r="G1" s="1"/>
      <c r="H1" s="1"/>
      <c r="I1" s="1"/>
    </row>
    <row r="3" spans="1:9">
      <c r="B3" s="9" t="s">
        <v>108</v>
      </c>
    </row>
    <row r="4" spans="1:9">
      <c r="B4" s="7" t="s">
        <v>109</v>
      </c>
    </row>
    <row r="5" spans="1:9">
      <c r="B5" s="7" t="s">
        <v>110</v>
      </c>
    </row>
    <row r="6" spans="1:9">
      <c r="B6" s="7" t="s">
        <v>111</v>
      </c>
    </row>
    <row r="7" spans="1:9">
      <c r="B7" s="7" t="s">
        <v>112</v>
      </c>
    </row>
    <row r="8" spans="1:9">
      <c r="B8" s="7" t="s">
        <v>113</v>
      </c>
    </row>
    <row r="9" spans="1:9">
      <c r="B9" s="7" t="s">
        <v>114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16</vt:i4>
      </vt:variant>
    </vt:vector>
  </HeadingPairs>
  <TitlesOfParts>
    <vt:vector size="23" baseType="lpstr">
      <vt:lpstr>Parametres_Likert</vt:lpstr>
      <vt:lpstr>Questionnaire</vt:lpstr>
      <vt:lpstr>Reponses</vt:lpstr>
      <vt:lpstr>Reponses_Num</vt:lpstr>
      <vt:lpstr>Agregat_Projet</vt:lpstr>
      <vt:lpstr>Synthese_Projets</vt:lpstr>
      <vt:lpstr>Mode_d_emploi</vt:lpstr>
      <vt:lpstr>Likert_Labels</vt:lpstr>
      <vt:lpstr>Likert_Map</vt:lpstr>
      <vt:lpstr>LIKERT_MAX</vt:lpstr>
      <vt:lpstr>LIKERT_MIN</vt:lpstr>
      <vt:lpstr>Likert_Scores</vt:lpstr>
      <vt:lpstr>Projects</vt:lpstr>
      <vt:lpstr>Q_ACTIVE</vt:lpstr>
      <vt:lpstr>Q_DIM</vt:lpstr>
      <vt:lpstr>Q_ID</vt:lpstr>
      <vt:lpstr>Q_SENS</vt:lpstr>
      <vt:lpstr>Q_TXT</vt:lpstr>
      <vt:lpstr>Q_W</vt:lpstr>
      <vt:lpstr>Scenario_Active</vt:lpstr>
      <vt:lpstr>SCN_IDX</vt:lpstr>
      <vt:lpstr>SEUIL_GO</vt:lpstr>
      <vt:lpstr>SEUIL_WAIT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2025-09-26T04:08:58Z</dcterms:created>
  <dcterms:modified xsi:type="dcterms:W3CDTF">2025-09-26T04:08:58Z</dcterms:modified>
</cp:coreProperties>
</file>