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tables/table5.xml" ContentType="application/vnd.openxmlformats-officedocument.spreadsheetml.table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tables/table6.xml" ContentType="application/vnd.openxmlformats-officedocument.spreadsheetml.table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0_Index" sheetId="1" state="visible" r:id="rId1"/>
    <sheet xmlns:r="http://schemas.openxmlformats.org/officeDocument/2006/relationships" name="_Listes" sheetId="2" state="hidden" r:id="rId2"/>
    <sheet xmlns:r="http://schemas.openxmlformats.org/officeDocument/2006/relationships" name="01_Parametres" sheetId="3" state="visible" r:id="rId3"/>
    <sheet xmlns:r="http://schemas.openxmlformats.org/officeDocument/2006/relationships" name="02_Checklist" sheetId="4" state="visible" r:id="rId4"/>
    <sheet xmlns:r="http://schemas.openxmlformats.org/officeDocument/2006/relationships" name="03_Plan_Action" sheetId="5" state="visible" r:id="rId5"/>
    <sheet xmlns:r="http://schemas.openxmlformats.org/officeDocument/2006/relationships" name="04_Synthese" sheetId="6" state="visible" r:id="rId6"/>
    <sheet xmlns:r="http://schemas.openxmlformats.org/officeDocument/2006/relationships" name="Dashboard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color rgb="002563EB"/>
      <u val="single"/>
    </font>
    <font>
      <b val="1"/>
      <color rgb="00111827"/>
    </font>
  </fonts>
  <fills count="4">
    <fill>
      <patternFill/>
    </fill>
    <fill>
      <patternFill patternType="gray125"/>
    </fill>
    <fill>
      <patternFill patternType="solid">
        <fgColor rgb="00A7F3D0"/>
      </patternFill>
    </fill>
    <fill>
      <patternFill patternType="solid">
        <fgColor rgb="0010B981"/>
      </patternFill>
    </fill>
  </fills>
  <borders count="2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2" fillId="3" borderId="1" applyAlignment="1" pivotButton="0" quotePrefix="0" xfId="0">
      <alignment vertical="center" wrapText="1"/>
    </xf>
    <xf numFmtId="0" fontId="2" fillId="2" borderId="1" applyAlignment="1" pivotButton="0" quotePrefix="0" xfId="0">
      <alignment vertical="center" wrapText="1"/>
    </xf>
    <xf numFmtId="0" fontId="0" fillId="3" borderId="1" pivotButton="0" quotePrefix="0" xfId="0"/>
    <xf numFmtId="0" fontId="1" fillId="0" borderId="0" pivotButton="0" quotePrefix="0" xfId="0"/>
  </cellXfs>
  <cellStyles count="1">
    <cellStyle name="Normal" xfId="0" builtinId="0" hidden="0"/>
  </cellStyles>
  <dxfs count="4">
    <dxf>
      <fill>
        <patternFill patternType="solid">
          <fgColor rgb="00FEE2E2"/>
        </patternFill>
      </fill>
    </dxf>
    <dxf>
      <fill>
        <patternFill patternType="solid">
          <fgColor rgb="00FFEDD5"/>
        </patternFill>
      </fill>
    </dxf>
    <dxf>
      <fill>
        <patternFill patternType="solid">
          <fgColor rgb="00DCFCE7"/>
        </patternFill>
      </fill>
    </dxf>
    <dxf>
      <fill>
        <patternFill patternType="solid">
          <fgColor rgb="00DBEAF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Scores par catégorie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'Dashboard'!B8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'Dashboard'!$A$9:$A$21</f>
            </numRef>
          </cat>
          <val>
            <numRef>
              <f>'Dashboard'!$B$9:$B$21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1</row>
      <rowOff>0</rowOff>
    </from>
    <ext cx="792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_Index" displayName="T_Index" ref="A1:B6" headerRowCount="1">
  <autoFilter ref="A1:B6"/>
  <tableColumns count="2">
    <tableColumn id="1" name="Feuille"/>
    <tableColumn id="2" name="Lien"/>
  </tableColumns>
  <tableStyleInfo name="TableStyleMedium2" showRowStripes="1" showColumnStripes="0"/>
</table>
</file>

<file path=xl/tables/table2.xml><?xml version="1.0" encoding="utf-8"?>
<table xmlns="http://schemas.openxmlformats.org/spreadsheetml/2006/main" id="2" name="T_Parametres" displayName="T_Parametres" ref="A1:B9" headerRowCount="1">
  <autoFilter ref="A1:B9"/>
  <tableColumns count="2">
    <tableColumn id="1" name="Champ"/>
    <tableColumn id="2" name="Valeur"/>
  </tableColumns>
  <tableStyleInfo name="TableStyleMedium2" showRowStripes="1" showColumnStripes="0"/>
</table>
</file>

<file path=xl/tables/table3.xml><?xml version="1.0" encoding="utf-8"?>
<table xmlns="http://schemas.openxmlformats.org/spreadsheetml/2006/main" id="3" name="T_Checklist" displayName="T_Checklist" ref="A1:N200" headerRowCount="1">
  <autoFilter ref="A1:N200"/>
  <tableColumns count="14">
    <tableColumn id="1" name="#"/>
    <tableColumn id="2" name="Catégorie"/>
    <tableColumn id="3" name="Élément à vérifier"/>
    <tableColumn id="4" name="Critique (Oui/Non)"/>
    <tableColumn id="5" name="Statut"/>
    <tableColumn id="6" name="Score (auto)"/>
    <tableColumn id="7" name="Poids"/>
    <tableColumn id="8" name="Score pondéré"/>
    <tableColumn id="9" name="Observation"/>
    <tableColumn id="10" name="Photo/Lien"/>
    <tableColumn id="11" name="Responsable"/>
    <tableColumn id="12" name="Échéance"/>
    <tableColumn id="13" name="Action ID"/>
    <tableColumn id="14" name="Priorité"/>
  </tableColumns>
  <tableStyleInfo name="TableStyleMedium2" showRowStripes="1" showColumnStripes="0"/>
</table>
</file>

<file path=xl/tables/table4.xml><?xml version="1.0" encoding="utf-8"?>
<table xmlns="http://schemas.openxmlformats.org/spreadsheetml/2006/main" id="4" name="T_Actions" displayName="T_Actions" ref="A1:H34" headerRowCount="1">
  <autoFilter ref="A1:H34"/>
  <tableColumns count="8">
    <tableColumn id="1" name="Action ID"/>
    <tableColumn id="2" name="Catégorie"/>
    <tableColumn id="3" name="Description de l’action"/>
    <tableColumn id="4" name="Priorité"/>
    <tableColumn id="5" name="Responsable"/>
    <tableColumn id="6" name="Échéance"/>
    <tableColumn id="7" name="Statut"/>
    <tableColumn id="8" name="Commentaires"/>
  </tableColumns>
  <tableStyleInfo name="TableStyleMedium2" showRowStripes="1" showColumnStripes="0"/>
</table>
</file>

<file path=xl/tables/table5.xml><?xml version="1.0" encoding="utf-8"?>
<table xmlns="http://schemas.openxmlformats.org/spreadsheetml/2006/main" id="5" name="T_Synthese" displayName="T_Synthese" ref="A1:H15" headerRowCount="1">
  <autoFilter ref="A1:H15"/>
  <tableColumns count="8">
    <tableColumn id="1" name="Catégorie"/>
    <tableColumn id="2" name="Items"/>
    <tableColumn id="3" name="OK"/>
    <tableColumn id="4" name="À améliorer"/>
    <tableColumn id="5" name="N.C."/>
    <tableColumn id="6" name="Score obtenu"/>
    <tableColumn id="7" name="Score max"/>
    <tableColumn id="8" name="% Score"/>
  </tableColumns>
  <tableStyleInfo name="TableStyleMedium2" showRowStripes="1" showColumnStripes="0"/>
</table>
</file>

<file path=xl/tables/table6.xml><?xml version="1.0" encoding="utf-8"?>
<table xmlns="http://schemas.openxmlformats.org/spreadsheetml/2006/main" id="6" name="T_Dashboard" displayName="T_Dashboard" ref="A1:B6" headerRowCount="1">
  <autoFilter ref="A1:B6"/>
  <tableColumns count="2">
    <tableColumn id="1" name="Indicateur"/>
    <tableColumn id="2" name="Valeur"/>
  </tableColumns>
  <tableStyleInfo name="TableStyleMedium2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#01_Parametres!A1" TargetMode="External" Id="rId1"/><Relationship Type="http://schemas.openxmlformats.org/officeDocument/2006/relationships/hyperlink" Target="#02_Checklist!A1" TargetMode="External" Id="rId2"/><Relationship Type="http://schemas.openxmlformats.org/officeDocument/2006/relationships/hyperlink" Target="#03_Plan_Action!A1" TargetMode="External" Id="rId3"/><Relationship Type="http://schemas.openxmlformats.org/officeDocument/2006/relationships/hyperlink" Target="#04_Synthese!A1" TargetMode="External" Id="rId4"/><Relationship Type="http://schemas.openxmlformats.org/officeDocument/2006/relationships/hyperlink" Target="#Dashboard!A1" TargetMode="External" Id="rId5"/><Relationship Type="http://schemas.openxmlformats.org/officeDocument/2006/relationships/table" Target="/xl/tables/table1.xml" Id="rId6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6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0" customWidth="1" min="1" max="1"/>
    <col width="40" customWidth="1" min="2" max="2"/>
  </cols>
  <sheetData>
    <row r="1" ht="22" customHeight="1">
      <c r="A1" s="1" t="inlineStr">
        <is>
          <t>Feuille</t>
        </is>
      </c>
      <c r="B1" s="2" t="inlineStr">
        <is>
          <t>Lien</t>
        </is>
      </c>
    </row>
    <row r="2">
      <c r="A2" s="3" t="inlineStr">
        <is>
          <t>01 Parametres</t>
        </is>
      </c>
      <c r="B2" s="4" t="inlineStr">
        <is>
          <t>→ 01_Parametres</t>
        </is>
      </c>
    </row>
    <row r="3">
      <c r="A3" s="3" t="inlineStr">
        <is>
          <t>02 Checklist</t>
        </is>
      </c>
      <c r="B3" s="4" t="inlineStr">
        <is>
          <t>→ 02_Checklist</t>
        </is>
      </c>
    </row>
    <row r="4">
      <c r="A4" s="3" t="inlineStr">
        <is>
          <t>03 Plan Action</t>
        </is>
      </c>
      <c r="B4" s="4" t="inlineStr">
        <is>
          <t>→ 03_Plan_Action</t>
        </is>
      </c>
    </row>
    <row r="5">
      <c r="A5" s="3" t="inlineStr">
        <is>
          <t>04 Synthese</t>
        </is>
      </c>
      <c r="B5" s="4" t="inlineStr">
        <is>
          <t>→ 04_Synthese</t>
        </is>
      </c>
    </row>
    <row r="6">
      <c r="A6" s="3" t="inlineStr">
        <is>
          <t>Dashboard</t>
        </is>
      </c>
      <c r="B6" s="4" t="inlineStr">
        <is>
          <t>→ Dashboard</t>
        </is>
      </c>
    </row>
  </sheetData>
  <hyperlinks>
    <hyperlink xmlns:r="http://schemas.openxmlformats.org/officeDocument/2006/relationships" ref="B2" r:id="rId1"/>
    <hyperlink xmlns:r="http://schemas.openxmlformats.org/officeDocument/2006/relationships" ref="B3" r:id="rId2"/>
    <hyperlink xmlns:r="http://schemas.openxmlformats.org/officeDocument/2006/relationships" ref="B4" r:id="rId3"/>
    <hyperlink xmlns:r="http://schemas.openxmlformats.org/officeDocument/2006/relationships" ref="B5" r:id="rId4"/>
    <hyperlink xmlns:r="http://schemas.openxmlformats.org/officeDocument/2006/relationships" ref="B6" r:id="rId5"/>
  </hyperlinks>
  <pageMargins left="0.75" right="0.75" top="1" bottom="1" header="0.5" footer="0.5"/>
  <tableParts count="1">
    <tablePart xmlns:r="http://schemas.openxmlformats.org/officeDocument/2006/relationships" r:id="rId6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Categories</t>
        </is>
      </c>
      <c r="C1" t="inlineStr">
        <is>
          <t>Statut</t>
        </is>
      </c>
      <c r="E1" t="inlineStr">
        <is>
          <t>OuiNon</t>
        </is>
      </c>
      <c r="G1" t="inlineStr">
        <is>
          <t>Sites</t>
        </is>
      </c>
      <c r="I1" t="inlineStr">
        <is>
          <t>Zones</t>
        </is>
      </c>
      <c r="K1" t="inlineStr">
        <is>
          <t>Shifts</t>
        </is>
      </c>
      <c r="M1" t="inlineStr">
        <is>
          <t>Priorites</t>
        </is>
      </c>
    </row>
    <row r="2">
      <c r="A2" t="inlineStr">
        <is>
          <t>Sécurité</t>
        </is>
      </c>
      <c r="C2" t="inlineStr">
        <is>
          <t>OK</t>
        </is>
      </c>
      <c r="E2" t="inlineStr">
        <is>
          <t>Oui</t>
        </is>
      </c>
      <c r="G2" t="inlineStr">
        <is>
          <t>Site A</t>
        </is>
      </c>
      <c r="I2" t="inlineStr">
        <is>
          <t>Atelier 1</t>
        </is>
      </c>
      <c r="K2" t="inlineStr">
        <is>
          <t>Matin</t>
        </is>
      </c>
      <c r="M2" t="inlineStr">
        <is>
          <t>Haute</t>
        </is>
      </c>
    </row>
    <row r="3">
      <c r="A3" t="inlineStr">
        <is>
          <t>Qualité</t>
        </is>
      </c>
      <c r="C3" t="inlineStr">
        <is>
          <t>À améliorer</t>
        </is>
      </c>
      <c r="E3" t="inlineStr">
        <is>
          <t>Non</t>
        </is>
      </c>
      <c r="G3" t="inlineStr">
        <is>
          <t>Site B</t>
        </is>
      </c>
      <c r="I3" t="inlineStr">
        <is>
          <t>Atelier 2</t>
        </is>
      </c>
      <c r="K3" t="inlineStr">
        <is>
          <t>Après-midi</t>
        </is>
      </c>
      <c r="M3" t="inlineStr">
        <is>
          <t>Moyenne</t>
        </is>
      </c>
    </row>
    <row r="4">
      <c r="A4" t="inlineStr">
        <is>
          <t>Livraison/Flux</t>
        </is>
      </c>
      <c r="C4" t="inlineStr">
        <is>
          <t>N.C.</t>
        </is>
      </c>
      <c r="G4" t="inlineStr">
        <is>
          <t>Site C</t>
        </is>
      </c>
      <c r="I4" t="inlineStr">
        <is>
          <t>Magasin</t>
        </is>
      </c>
      <c r="K4" t="inlineStr">
        <is>
          <t>Nuit</t>
        </is>
      </c>
      <c r="M4" t="inlineStr">
        <is>
          <t>Basse</t>
        </is>
      </c>
    </row>
    <row r="5">
      <c r="A5" t="inlineStr">
        <is>
          <t>Coûts/Efficience</t>
        </is>
      </c>
      <c r="I5" t="inlineStr">
        <is>
          <t>Maintenance</t>
        </is>
      </c>
    </row>
    <row r="6">
      <c r="A6" t="inlineStr">
        <is>
          <t>Personnel</t>
        </is>
      </c>
      <c r="I6" t="inlineStr">
        <is>
          <t>Bureau</t>
        </is>
      </c>
    </row>
    <row r="7">
      <c r="A7" t="inlineStr">
        <is>
          <t>5S - Trier</t>
        </is>
      </c>
    </row>
    <row r="8">
      <c r="A8" t="inlineStr">
        <is>
          <t>5S - Ranger</t>
        </is>
      </c>
    </row>
    <row r="9">
      <c r="A9" t="inlineStr">
        <is>
          <t>5S - Nettoyer</t>
        </is>
      </c>
    </row>
    <row r="10">
      <c r="A10" t="inlineStr">
        <is>
          <t>5S - Standardiser</t>
        </is>
      </c>
    </row>
    <row r="11">
      <c r="A11" t="inlineStr">
        <is>
          <t>5S - Maintenir</t>
        </is>
      </c>
    </row>
    <row r="12">
      <c r="A12" t="inlineStr">
        <is>
          <t>Équipements/Maintenance</t>
        </is>
      </c>
    </row>
    <row r="13">
      <c r="A13" t="inlineStr">
        <is>
          <t>Environnement</t>
        </is>
      </c>
    </row>
    <row r="14">
      <c r="A14" t="inlineStr">
        <is>
          <t>Documentation/Visuels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8" customWidth="1" min="1" max="1"/>
    <col width="60" customWidth="1" min="2" max="2"/>
  </cols>
  <sheetData>
    <row r="1" ht="22" customHeight="1">
      <c r="A1" s="1" t="inlineStr">
        <is>
          <t>Champ</t>
        </is>
      </c>
      <c r="B1" s="2" t="inlineStr">
        <is>
          <t>Valeur</t>
        </is>
      </c>
    </row>
    <row r="2">
      <c r="A2" s="3" t="inlineStr">
        <is>
          <t>Date</t>
        </is>
      </c>
      <c r="B2" t="inlineStr">
        <is>
          <t>[JJ/MM/AAAA]</t>
        </is>
      </c>
    </row>
    <row r="3">
      <c r="A3" s="3" t="inlineStr">
        <is>
          <t>Heure</t>
        </is>
      </c>
      <c r="B3" t="inlineStr">
        <is>
          <t>[HH:MM]</t>
        </is>
      </c>
    </row>
    <row r="4">
      <c r="A4" s="3" t="inlineStr">
        <is>
          <t>Site</t>
        </is>
      </c>
      <c r="B4" t="inlineStr">
        <is>
          <t>[Sélection]</t>
        </is>
      </c>
    </row>
    <row r="5">
      <c r="A5" s="3" t="inlineStr">
        <is>
          <t>Zone / Ligne</t>
        </is>
      </c>
      <c r="B5" t="inlineStr">
        <is>
          <t>[Sélection]</t>
        </is>
      </c>
    </row>
    <row r="6">
      <c r="A6" s="3" t="inlineStr">
        <is>
          <t>Auditeur</t>
        </is>
      </c>
      <c r="B6" t="inlineStr">
        <is>
          <t>[Nom]</t>
        </is>
      </c>
    </row>
    <row r="7">
      <c r="A7" s="3" t="inlineStr">
        <is>
          <t>Accompagnants</t>
        </is>
      </c>
      <c r="B7" t="inlineStr">
        <is>
          <t>[Noms]</t>
        </is>
      </c>
    </row>
    <row r="8">
      <c r="A8" s="3" t="inlineStr">
        <is>
          <t>Shift</t>
        </is>
      </c>
      <c r="B8" t="inlineStr">
        <is>
          <t>[Matin/Après-midi/Nuit]</t>
        </is>
      </c>
    </row>
    <row r="9">
      <c r="A9" s="3" t="inlineStr">
        <is>
          <t>Objectif de la marche</t>
        </is>
      </c>
      <c r="B9" t="inlineStr">
        <is>
          <t>[Texte]</t>
        </is>
      </c>
    </row>
  </sheetData>
  <dataValidations count="3">
    <dataValidation sqref="B4" showErrorMessage="1" showInputMessage="1" allowBlank="1" type="list">
      <formula1>=_Listes!$G$2:$G$200</formula1>
    </dataValidation>
    <dataValidation sqref="B5" showErrorMessage="1" showInputMessage="1" allowBlank="1" type="list">
      <formula1>=_Listes!$I$2:$I$200</formula1>
    </dataValidation>
    <dataValidation sqref="B8" showErrorMessage="1" showInputMessage="1" allowBlank="1" type="list">
      <formula1>=_Listes!$K$2:$K$200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N200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" customWidth="1" min="1" max="1"/>
    <col width="26" customWidth="1" min="2" max="2"/>
    <col width="48" customWidth="1" min="3" max="3"/>
    <col width="18" customWidth="1" min="4" max="4"/>
    <col width="16" customWidth="1" min="5" max="5"/>
    <col width="14" customWidth="1" min="6" max="6"/>
    <col width="10" customWidth="1" min="7" max="7"/>
    <col width="16" customWidth="1" min="8" max="8"/>
    <col width="28" customWidth="1" min="9" max="9"/>
    <col width="22" customWidth="1" min="10" max="10"/>
    <col width="20" customWidth="1" min="11" max="11"/>
    <col width="14" customWidth="1" min="12" max="12"/>
    <col width="10" customWidth="1" min="13" max="13"/>
    <col width="12" customWidth="1" min="14" max="14"/>
  </cols>
  <sheetData>
    <row r="1" ht="22" customHeight="1">
      <c r="A1" s="1" t="inlineStr">
        <is>
          <t>#</t>
        </is>
      </c>
      <c r="B1" s="2" t="inlineStr">
        <is>
          <t>Catégorie</t>
        </is>
      </c>
      <c r="C1" s="2" t="inlineStr">
        <is>
          <t>Élément à vérifier</t>
        </is>
      </c>
      <c r="D1" s="2" t="inlineStr">
        <is>
          <t>Critique (Oui/Non)</t>
        </is>
      </c>
      <c r="E1" s="2" t="inlineStr">
        <is>
          <t>Statut</t>
        </is>
      </c>
      <c r="F1" s="2" t="inlineStr">
        <is>
          <t>Score (auto)</t>
        </is>
      </c>
      <c r="G1" s="2" t="inlineStr">
        <is>
          <t>Poids</t>
        </is>
      </c>
      <c r="H1" s="2" t="inlineStr">
        <is>
          <t>Score pondéré</t>
        </is>
      </c>
      <c r="I1" s="2" t="inlineStr">
        <is>
          <t>Observation</t>
        </is>
      </c>
      <c r="J1" s="2" t="inlineStr">
        <is>
          <t>Photo/Lien</t>
        </is>
      </c>
      <c r="K1" s="2" t="inlineStr">
        <is>
          <t>Responsable</t>
        </is>
      </c>
      <c r="L1" s="2" t="inlineStr">
        <is>
          <t>Échéance</t>
        </is>
      </c>
      <c r="M1" s="2" t="inlineStr">
        <is>
          <t>Action ID</t>
        </is>
      </c>
      <c r="N1" s="2" t="inlineStr">
        <is>
          <t>Priorité</t>
        </is>
      </c>
    </row>
    <row r="2">
      <c r="A2" s="3" t="n">
        <v>1</v>
      </c>
      <c r="B2" t="inlineStr">
        <is>
          <t>Sécurité</t>
        </is>
      </c>
      <c r="C2" t="inlineStr">
        <is>
          <t>EPI portés correctement (casque, lunettes, gants)</t>
        </is>
      </c>
      <c r="D2" t="inlineStr">
        <is>
          <t>Non</t>
        </is>
      </c>
      <c r="E2" t="inlineStr">
        <is>
          <t>À améliorer</t>
        </is>
      </c>
      <c r="F2">
        <f>IF(E2="OK",2,IF(E2="À améliorer",1,IF(E2="N.C.",0,"")))</f>
        <v/>
      </c>
      <c r="G2">
        <f>IF(D2="Oui",2,1)</f>
        <v/>
      </c>
      <c r="H2">
        <f>IFERROR(F2*G2,"")</f>
        <v/>
      </c>
      <c r="I2" t="inlineStr"/>
      <c r="J2" t="inlineStr"/>
      <c r="K2" t="inlineStr"/>
      <c r="L2" t="inlineStr"/>
      <c r="M2" t="inlineStr"/>
      <c r="N2" t="inlineStr">
        <is>
          <t>Moyenne</t>
        </is>
      </c>
    </row>
    <row r="3">
      <c r="A3" s="3" t="n">
        <v>2</v>
      </c>
      <c r="B3" t="inlineStr">
        <is>
          <t>Sécurité</t>
        </is>
      </c>
      <c r="C3" t="inlineStr">
        <is>
          <t>Zones de circulation dégagées et balisées</t>
        </is>
      </c>
      <c r="D3" t="inlineStr">
        <is>
          <t>Non</t>
        </is>
      </c>
      <c r="E3" t="inlineStr">
        <is>
          <t>À améliorer</t>
        </is>
      </c>
      <c r="F3">
        <f>IF(E3="OK",2,IF(E3="À améliorer",1,IF(E3="N.C.",0,"")))</f>
        <v/>
      </c>
      <c r="G3">
        <f>IF(D3="Oui",2,1)</f>
        <v/>
      </c>
      <c r="H3">
        <f>IFERROR(F3*G3,"")</f>
        <v/>
      </c>
      <c r="I3" t="inlineStr"/>
      <c r="J3" t="inlineStr"/>
      <c r="K3" t="inlineStr"/>
      <c r="L3" t="inlineStr"/>
      <c r="M3" t="inlineStr"/>
      <c r="N3" t="inlineStr">
        <is>
          <t>Moyenne</t>
        </is>
      </c>
    </row>
    <row r="4">
      <c r="A4" s="3" t="n">
        <v>3</v>
      </c>
      <c r="B4" t="inlineStr">
        <is>
          <t>Sécurité</t>
        </is>
      </c>
      <c r="C4" t="inlineStr">
        <is>
          <t>LOTO appliqué lors des interventions</t>
        </is>
      </c>
      <c r="D4" t="inlineStr">
        <is>
          <t>Non</t>
        </is>
      </c>
      <c r="E4" t="inlineStr">
        <is>
          <t>À améliorer</t>
        </is>
      </c>
      <c r="F4">
        <f>IF(E4="OK",2,IF(E4="À améliorer",1,IF(E4="N.C.",0,"")))</f>
        <v/>
      </c>
      <c r="G4">
        <f>IF(D4="Oui",2,1)</f>
        <v/>
      </c>
      <c r="H4">
        <f>IFERROR(F4*G4,"")</f>
        <v/>
      </c>
      <c r="I4" t="inlineStr"/>
      <c r="J4" t="inlineStr"/>
      <c r="K4" t="inlineStr"/>
      <c r="L4" t="inlineStr"/>
      <c r="M4" t="inlineStr"/>
      <c r="N4" t="inlineStr">
        <is>
          <t>Moyenne</t>
        </is>
      </c>
    </row>
    <row r="5">
      <c r="A5" s="3" t="n">
        <v>4</v>
      </c>
      <c r="B5" t="inlineStr">
        <is>
          <t>Sécurité</t>
        </is>
      </c>
      <c r="C5" t="inlineStr">
        <is>
          <t>Extincteurs accessibles et vérifiés</t>
        </is>
      </c>
      <c r="D5" t="inlineStr">
        <is>
          <t>Non</t>
        </is>
      </c>
      <c r="E5" t="inlineStr">
        <is>
          <t>À améliorer</t>
        </is>
      </c>
      <c r="F5">
        <f>IF(E5="OK",2,IF(E5="À améliorer",1,IF(E5="N.C.",0,"")))</f>
        <v/>
      </c>
      <c r="G5">
        <f>IF(D5="Oui",2,1)</f>
        <v/>
      </c>
      <c r="H5">
        <f>IFERROR(F5*G5,"")</f>
        <v/>
      </c>
      <c r="I5" t="inlineStr"/>
      <c r="J5" t="inlineStr"/>
      <c r="K5" t="inlineStr"/>
      <c r="L5" t="inlineStr"/>
      <c r="M5" t="inlineStr"/>
      <c r="N5" t="inlineStr">
        <is>
          <t>Moyenne</t>
        </is>
      </c>
    </row>
    <row r="6">
      <c r="A6" s="3" t="n">
        <v>5</v>
      </c>
      <c r="B6" t="inlineStr">
        <is>
          <t>Qualité</t>
        </is>
      </c>
      <c r="C6" t="inlineStr">
        <is>
          <t>Standards de travail affichés à jour</t>
        </is>
      </c>
      <c r="D6" t="inlineStr">
        <is>
          <t>Non</t>
        </is>
      </c>
      <c r="E6" t="inlineStr">
        <is>
          <t>À améliorer</t>
        </is>
      </c>
      <c r="F6">
        <f>IF(E6="OK",2,IF(E6="À améliorer",1,IF(E6="N.C.",0,"")))</f>
        <v/>
      </c>
      <c r="G6">
        <f>IF(D6="Oui",2,1)</f>
        <v/>
      </c>
      <c r="H6">
        <f>IFERROR(F6*G6,"")</f>
        <v/>
      </c>
      <c r="I6" t="inlineStr"/>
      <c r="J6" t="inlineStr"/>
      <c r="K6" t="inlineStr"/>
      <c r="L6" t="inlineStr"/>
      <c r="M6" t="inlineStr"/>
      <c r="N6" t="inlineStr">
        <is>
          <t>Moyenne</t>
        </is>
      </c>
    </row>
    <row r="7">
      <c r="A7" s="3" t="n">
        <v>6</v>
      </c>
      <c r="B7" t="inlineStr">
        <is>
          <t>Qualité</t>
        </is>
      </c>
      <c r="C7" t="inlineStr">
        <is>
          <t>Contrôle premier article réalisé et tracé</t>
        </is>
      </c>
      <c r="D7" t="inlineStr">
        <is>
          <t>Non</t>
        </is>
      </c>
      <c r="E7" t="inlineStr">
        <is>
          <t>À améliorer</t>
        </is>
      </c>
      <c r="F7">
        <f>IF(E7="OK",2,IF(E7="À améliorer",1,IF(E7="N.C.",0,"")))</f>
        <v/>
      </c>
      <c r="G7">
        <f>IF(D7="Oui",2,1)</f>
        <v/>
      </c>
      <c r="H7">
        <f>IFERROR(F7*G7,"")</f>
        <v/>
      </c>
      <c r="I7" t="inlineStr"/>
      <c r="J7" t="inlineStr"/>
      <c r="K7" t="inlineStr"/>
      <c r="L7" t="inlineStr"/>
      <c r="M7" t="inlineStr"/>
      <c r="N7" t="inlineStr">
        <is>
          <t>Moyenne</t>
        </is>
      </c>
    </row>
    <row r="8">
      <c r="A8" s="3" t="n">
        <v>7</v>
      </c>
      <c r="B8" t="inlineStr">
        <is>
          <t>Qualité</t>
        </is>
      </c>
      <c r="C8" t="inlineStr">
        <is>
          <t>Mesures SPC suivies (tendances/alertes)</t>
        </is>
      </c>
      <c r="D8" t="inlineStr">
        <is>
          <t>Non</t>
        </is>
      </c>
      <c r="E8" t="inlineStr">
        <is>
          <t>À améliorer</t>
        </is>
      </c>
      <c r="F8">
        <f>IF(E8="OK",2,IF(E8="À améliorer",1,IF(E8="N.C.",0,"")))</f>
        <v/>
      </c>
      <c r="G8">
        <f>IF(D8="Oui",2,1)</f>
        <v/>
      </c>
      <c r="H8">
        <f>IFERROR(F8*G8,"")</f>
        <v/>
      </c>
      <c r="I8" t="inlineStr"/>
      <c r="J8" t="inlineStr"/>
      <c r="K8" t="inlineStr"/>
      <c r="L8" t="inlineStr"/>
      <c r="M8" t="inlineStr"/>
      <c r="N8" t="inlineStr">
        <is>
          <t>Moyenne</t>
        </is>
      </c>
    </row>
    <row r="9">
      <c r="A9" s="3" t="n">
        <v>8</v>
      </c>
      <c r="B9" t="inlineStr">
        <is>
          <t>Livraison/Flux</t>
        </is>
      </c>
      <c r="C9" t="inlineStr">
        <is>
          <t>Kanban/supermarchés respectés</t>
        </is>
      </c>
      <c r="D9" t="inlineStr">
        <is>
          <t>Non</t>
        </is>
      </c>
      <c r="E9" t="inlineStr">
        <is>
          <t>À améliorer</t>
        </is>
      </c>
      <c r="F9">
        <f>IF(E9="OK",2,IF(E9="À améliorer",1,IF(E9="N.C.",0,"")))</f>
        <v/>
      </c>
      <c r="G9">
        <f>IF(D9="Oui",2,1)</f>
        <v/>
      </c>
      <c r="H9">
        <f>IFERROR(F9*G9,"")</f>
        <v/>
      </c>
      <c r="I9" t="inlineStr"/>
      <c r="J9" t="inlineStr"/>
      <c r="K9" t="inlineStr"/>
      <c r="L9" t="inlineStr"/>
      <c r="M9" t="inlineStr"/>
      <c r="N9" t="inlineStr">
        <is>
          <t>Moyenne</t>
        </is>
      </c>
    </row>
    <row r="10">
      <c r="A10" s="3" t="n">
        <v>9</v>
      </c>
      <c r="B10" t="inlineStr">
        <is>
          <t>Livraison/Flux</t>
        </is>
      </c>
      <c r="C10" t="inlineStr">
        <is>
          <t>WIP limité, pas d’accumulation</t>
        </is>
      </c>
      <c r="D10" t="inlineStr">
        <is>
          <t>Non</t>
        </is>
      </c>
      <c r="E10" t="inlineStr">
        <is>
          <t>À améliorer</t>
        </is>
      </c>
      <c r="F10">
        <f>IF(E10="OK",2,IF(E10="À améliorer",1,IF(E10="N.C.",0,"")))</f>
        <v/>
      </c>
      <c r="G10">
        <f>IF(D10="Oui",2,1)</f>
        <v/>
      </c>
      <c r="H10">
        <f>IFERROR(F10*G10,"")</f>
        <v/>
      </c>
      <c r="I10" t="inlineStr"/>
      <c r="J10" t="inlineStr"/>
      <c r="K10" t="inlineStr"/>
      <c r="L10" t="inlineStr"/>
      <c r="M10" t="inlineStr"/>
      <c r="N10" t="inlineStr">
        <is>
          <t>Moyenne</t>
        </is>
      </c>
    </row>
    <row r="11">
      <c r="A11" s="3" t="n">
        <v>10</v>
      </c>
      <c r="B11" t="inlineStr">
        <is>
          <t>Livraison/Flux</t>
        </is>
      </c>
      <c r="C11" t="inlineStr">
        <is>
          <t>Andon/règles d’escalade visibles</t>
        </is>
      </c>
      <c r="D11" t="inlineStr">
        <is>
          <t>Non</t>
        </is>
      </c>
      <c r="E11" t="inlineStr">
        <is>
          <t>À améliorer</t>
        </is>
      </c>
      <c r="F11">
        <f>IF(E11="OK",2,IF(E11="À améliorer",1,IF(E11="N.C.",0,"")))</f>
        <v/>
      </c>
      <c r="G11">
        <f>IF(D11="Oui",2,1)</f>
        <v/>
      </c>
      <c r="H11">
        <f>IFERROR(F11*G11,"")</f>
        <v/>
      </c>
      <c r="I11" t="inlineStr"/>
      <c r="J11" t="inlineStr"/>
      <c r="K11" t="inlineStr"/>
      <c r="L11" t="inlineStr"/>
      <c r="M11" t="inlineStr"/>
      <c r="N11" t="inlineStr">
        <is>
          <t>Moyenne</t>
        </is>
      </c>
    </row>
    <row r="12">
      <c r="A12" s="3" t="n">
        <v>11</v>
      </c>
      <c r="B12" t="inlineStr">
        <is>
          <t>Coûts/Efficience</t>
        </is>
      </c>
      <c r="C12" t="inlineStr">
        <is>
          <t>Temps d’attente/recherche réduit</t>
        </is>
      </c>
      <c r="D12" t="inlineStr">
        <is>
          <t>Non</t>
        </is>
      </c>
      <c r="E12" t="inlineStr">
        <is>
          <t>À améliorer</t>
        </is>
      </c>
      <c r="F12">
        <f>IF(E12="OK",2,IF(E12="À améliorer",1,IF(E12="N.C.",0,"")))</f>
        <v/>
      </c>
      <c r="G12">
        <f>IF(D12="Oui",2,1)</f>
        <v/>
      </c>
      <c r="H12">
        <f>IFERROR(F12*G12,"")</f>
        <v/>
      </c>
      <c r="I12" t="inlineStr"/>
      <c r="J12" t="inlineStr"/>
      <c r="K12" t="inlineStr"/>
      <c r="L12" t="inlineStr"/>
      <c r="M12" t="inlineStr"/>
      <c r="N12" t="inlineStr">
        <is>
          <t>Moyenne</t>
        </is>
      </c>
    </row>
    <row r="13">
      <c r="A13" s="3" t="n">
        <v>12</v>
      </c>
      <c r="B13" t="inlineStr">
        <is>
          <t>Coûts/Efficience</t>
        </is>
      </c>
      <c r="C13" t="inlineStr">
        <is>
          <t>Changements rapides (SMED) maîtrisés</t>
        </is>
      </c>
      <c r="D13" t="inlineStr">
        <is>
          <t>Non</t>
        </is>
      </c>
      <c r="E13" t="inlineStr">
        <is>
          <t>À améliorer</t>
        </is>
      </c>
      <c r="F13">
        <f>IF(E13="OK",2,IF(E13="À améliorer",1,IF(E13="N.C.",0,"")))</f>
        <v/>
      </c>
      <c r="G13">
        <f>IF(D13="Oui",2,1)</f>
        <v/>
      </c>
      <c r="H13">
        <f>IFERROR(F13*G13,"")</f>
        <v/>
      </c>
      <c r="I13" t="inlineStr"/>
      <c r="J13" t="inlineStr"/>
      <c r="K13" t="inlineStr"/>
      <c r="L13" t="inlineStr"/>
      <c r="M13" t="inlineStr"/>
      <c r="N13" t="inlineStr">
        <is>
          <t>Moyenne</t>
        </is>
      </c>
    </row>
    <row r="14">
      <c r="A14" s="3" t="n">
        <v>13</v>
      </c>
      <c r="B14" t="inlineStr">
        <is>
          <t>Coûts/Efficience</t>
        </is>
      </c>
      <c r="C14" t="inlineStr">
        <is>
          <t>Pertes matières identifiées et tracées</t>
        </is>
      </c>
      <c r="D14" t="inlineStr">
        <is>
          <t>Non</t>
        </is>
      </c>
      <c r="E14" t="inlineStr">
        <is>
          <t>À améliorer</t>
        </is>
      </c>
      <c r="F14">
        <f>IF(E14="OK",2,IF(E14="À améliorer",1,IF(E14="N.C.",0,"")))</f>
        <v/>
      </c>
      <c r="G14">
        <f>IF(D14="Oui",2,1)</f>
        <v/>
      </c>
      <c r="H14">
        <f>IFERROR(F14*G14,"")</f>
        <v/>
      </c>
      <c r="I14" t="inlineStr"/>
      <c r="J14" t="inlineStr"/>
      <c r="K14" t="inlineStr"/>
      <c r="L14" t="inlineStr"/>
      <c r="M14" t="inlineStr"/>
      <c r="N14" t="inlineStr">
        <is>
          <t>Moyenne</t>
        </is>
      </c>
    </row>
    <row r="15">
      <c r="A15" s="3" t="n">
        <v>14</v>
      </c>
      <c r="B15" t="inlineStr">
        <is>
          <t>Personnel</t>
        </is>
      </c>
      <c r="C15" t="inlineStr">
        <is>
          <t>Brief sécurité/qualité du jour fait</t>
        </is>
      </c>
      <c r="D15" t="inlineStr">
        <is>
          <t>Non</t>
        </is>
      </c>
      <c r="E15" t="inlineStr">
        <is>
          <t>À améliorer</t>
        </is>
      </c>
      <c r="F15">
        <f>IF(E15="OK",2,IF(E15="À améliorer",1,IF(E15="N.C.",0,"")))</f>
        <v/>
      </c>
      <c r="G15">
        <f>IF(D15="Oui",2,1)</f>
        <v/>
      </c>
      <c r="H15">
        <f>IFERROR(F15*G15,"")</f>
        <v/>
      </c>
      <c r="I15" t="inlineStr"/>
      <c r="J15" t="inlineStr"/>
      <c r="K15" t="inlineStr"/>
      <c r="L15" t="inlineStr"/>
      <c r="M15" t="inlineStr"/>
      <c r="N15" t="inlineStr">
        <is>
          <t>Moyenne</t>
        </is>
      </c>
    </row>
    <row r="16">
      <c r="A16" s="3" t="n">
        <v>15</v>
      </c>
      <c r="B16" t="inlineStr">
        <is>
          <t>Personnel</t>
        </is>
      </c>
      <c r="C16" t="inlineStr">
        <is>
          <t>Polyvalence &amp; matrice compétences à jour</t>
        </is>
      </c>
      <c r="D16" t="inlineStr">
        <is>
          <t>Non</t>
        </is>
      </c>
      <c r="E16" t="inlineStr">
        <is>
          <t>À améliorer</t>
        </is>
      </c>
      <c r="F16">
        <f>IF(E16="OK",2,IF(E16="À améliorer",1,IF(E16="N.C.",0,"")))</f>
        <v/>
      </c>
      <c r="G16">
        <f>IF(D16="Oui",2,1)</f>
        <v/>
      </c>
      <c r="H16">
        <f>IFERROR(F16*G16,"")</f>
        <v/>
      </c>
      <c r="I16" t="inlineStr"/>
      <c r="J16" t="inlineStr"/>
      <c r="K16" t="inlineStr"/>
      <c r="L16" t="inlineStr"/>
      <c r="M16" t="inlineStr"/>
      <c r="N16" t="inlineStr">
        <is>
          <t>Moyenne</t>
        </is>
      </c>
    </row>
    <row r="17">
      <c r="A17" s="3" t="n">
        <v>16</v>
      </c>
      <c r="B17" t="inlineStr">
        <is>
          <t>Personnel</t>
        </is>
      </c>
      <c r="C17" t="inlineStr">
        <is>
          <t>Idées Kaizen collectées sur le terrain</t>
        </is>
      </c>
      <c r="D17" t="inlineStr">
        <is>
          <t>Non</t>
        </is>
      </c>
      <c r="E17" t="inlineStr">
        <is>
          <t>À améliorer</t>
        </is>
      </c>
      <c r="F17">
        <f>IF(E17="OK",2,IF(E17="À améliorer",1,IF(E17="N.C.",0,"")))</f>
        <v/>
      </c>
      <c r="G17">
        <f>IF(D17="Oui",2,1)</f>
        <v/>
      </c>
      <c r="H17">
        <f>IFERROR(F17*G17,"")</f>
        <v/>
      </c>
      <c r="I17" t="inlineStr"/>
      <c r="J17" t="inlineStr"/>
      <c r="K17" t="inlineStr"/>
      <c r="L17" t="inlineStr"/>
      <c r="M17" t="inlineStr"/>
      <c r="N17" t="inlineStr">
        <is>
          <t>Moyenne</t>
        </is>
      </c>
    </row>
    <row r="18">
      <c r="A18" s="3" t="n">
        <v>17</v>
      </c>
      <c r="B18" t="inlineStr">
        <is>
          <t>5S - Trier</t>
        </is>
      </c>
      <c r="C18" t="inlineStr">
        <is>
          <t>Inutiles éliminés de la zone</t>
        </is>
      </c>
      <c r="D18" t="inlineStr">
        <is>
          <t>Non</t>
        </is>
      </c>
      <c r="E18" t="inlineStr">
        <is>
          <t>À améliorer</t>
        </is>
      </c>
      <c r="F18">
        <f>IF(E18="OK",2,IF(E18="À améliorer",1,IF(E18="N.C.",0,"")))</f>
        <v/>
      </c>
      <c r="G18">
        <f>IF(D18="Oui",2,1)</f>
        <v/>
      </c>
      <c r="H18">
        <f>IFERROR(F18*G18,"")</f>
        <v/>
      </c>
      <c r="I18" t="inlineStr"/>
      <c r="J18" t="inlineStr"/>
      <c r="K18" t="inlineStr"/>
      <c r="L18" t="inlineStr"/>
      <c r="M18" t="inlineStr"/>
      <c r="N18" t="inlineStr">
        <is>
          <t>Moyenne</t>
        </is>
      </c>
    </row>
    <row r="19">
      <c r="A19" s="3" t="n">
        <v>18</v>
      </c>
      <c r="B19" t="inlineStr">
        <is>
          <t>5S - Ranger</t>
        </is>
      </c>
      <c r="C19" t="inlineStr">
        <is>
          <t>Marquages au sol/étiquetage lisibles</t>
        </is>
      </c>
      <c r="D19" t="inlineStr">
        <is>
          <t>Non</t>
        </is>
      </c>
      <c r="E19" t="inlineStr">
        <is>
          <t>À améliorer</t>
        </is>
      </c>
      <c r="F19">
        <f>IF(E19="OK",2,IF(E19="À améliorer",1,IF(E19="N.C.",0,"")))</f>
        <v/>
      </c>
      <c r="G19">
        <f>IF(D19="Oui",2,1)</f>
        <v/>
      </c>
      <c r="H19">
        <f>IFERROR(F19*G19,"")</f>
        <v/>
      </c>
      <c r="I19" t="inlineStr"/>
      <c r="J19" t="inlineStr"/>
      <c r="K19" t="inlineStr"/>
      <c r="L19" t="inlineStr"/>
      <c r="M19" t="inlineStr"/>
      <c r="N19" t="inlineStr">
        <is>
          <t>Moyenne</t>
        </is>
      </c>
    </row>
    <row r="20">
      <c r="A20" s="3" t="n">
        <v>19</v>
      </c>
      <c r="B20" t="inlineStr">
        <is>
          <t>5S - Nettoyer</t>
        </is>
      </c>
      <c r="C20" t="inlineStr">
        <is>
          <t>Postes propres, fuites absentes</t>
        </is>
      </c>
      <c r="D20" t="inlineStr">
        <is>
          <t>Non</t>
        </is>
      </c>
      <c r="E20" t="inlineStr">
        <is>
          <t>À améliorer</t>
        </is>
      </c>
      <c r="F20">
        <f>IF(E20="OK",2,IF(E20="À améliorer",1,IF(E20="N.C.",0,"")))</f>
        <v/>
      </c>
      <c r="G20">
        <f>IF(D20="Oui",2,1)</f>
        <v/>
      </c>
      <c r="H20">
        <f>IFERROR(F20*G20,"")</f>
        <v/>
      </c>
      <c r="I20" t="inlineStr"/>
      <c r="J20" t="inlineStr"/>
      <c r="K20" t="inlineStr"/>
      <c r="L20" t="inlineStr"/>
      <c r="M20" t="inlineStr"/>
      <c r="N20" t="inlineStr">
        <is>
          <t>Moyenne</t>
        </is>
      </c>
    </row>
    <row r="21">
      <c r="A21" s="3" t="n">
        <v>20</v>
      </c>
      <c r="B21" t="inlineStr">
        <is>
          <t>5S - Standardiser</t>
        </is>
      </c>
      <c r="C21" t="inlineStr">
        <is>
          <t>Standards 5S affichés et suivis</t>
        </is>
      </c>
      <c r="D21" t="inlineStr">
        <is>
          <t>Non</t>
        </is>
      </c>
      <c r="E21" t="inlineStr">
        <is>
          <t>À améliorer</t>
        </is>
      </c>
      <c r="F21">
        <f>IF(E21="OK",2,IF(E21="À améliorer",1,IF(E21="N.C.",0,"")))</f>
        <v/>
      </c>
      <c r="G21">
        <f>IF(D21="Oui",2,1)</f>
        <v/>
      </c>
      <c r="H21">
        <f>IFERROR(F21*G21,"")</f>
        <v/>
      </c>
      <c r="I21" t="inlineStr"/>
      <c r="J21" t="inlineStr"/>
      <c r="K21" t="inlineStr"/>
      <c r="L21" t="inlineStr"/>
      <c r="M21" t="inlineStr"/>
      <c r="N21" t="inlineStr">
        <is>
          <t>Moyenne</t>
        </is>
      </c>
    </row>
    <row r="22">
      <c r="A22" s="3" t="n">
        <v>21</v>
      </c>
      <c r="B22" t="inlineStr">
        <is>
          <t>5S - Maintenir</t>
        </is>
      </c>
      <c r="C22" t="inlineStr">
        <is>
          <t>Audit 5S en cours + actions</t>
        </is>
      </c>
      <c r="D22" t="inlineStr">
        <is>
          <t>Non</t>
        </is>
      </c>
      <c r="E22" t="inlineStr">
        <is>
          <t>À améliorer</t>
        </is>
      </c>
      <c r="F22">
        <f>IF(E22="OK",2,IF(E22="À améliorer",1,IF(E22="N.C.",0,"")))</f>
        <v/>
      </c>
      <c r="G22">
        <f>IF(D22="Oui",2,1)</f>
        <v/>
      </c>
      <c r="H22">
        <f>IFERROR(F22*G22,"")</f>
        <v/>
      </c>
      <c r="I22" t="inlineStr"/>
      <c r="J22" t="inlineStr"/>
      <c r="K22" t="inlineStr"/>
      <c r="L22" t="inlineStr"/>
      <c r="M22" t="inlineStr"/>
      <c r="N22" t="inlineStr">
        <is>
          <t>Moyenne</t>
        </is>
      </c>
    </row>
    <row r="23">
      <c r="A23" s="3" t="n">
        <v>22</v>
      </c>
      <c r="B23" t="inlineStr">
        <is>
          <t>Équipements/Maintenance</t>
        </is>
      </c>
      <c r="C23" t="inlineStr">
        <is>
          <t>Plan TPM exécuté (graissage, checks)</t>
        </is>
      </c>
      <c r="D23" t="inlineStr">
        <is>
          <t>Non</t>
        </is>
      </c>
      <c r="E23" t="inlineStr">
        <is>
          <t>À améliorer</t>
        </is>
      </c>
      <c r="F23">
        <f>IF(E23="OK",2,IF(E23="À améliorer",1,IF(E23="N.C.",0,"")))</f>
        <v/>
      </c>
      <c r="G23">
        <f>IF(D23="Oui",2,1)</f>
        <v/>
      </c>
      <c r="H23">
        <f>IFERROR(F23*G23,"")</f>
        <v/>
      </c>
      <c r="I23" t="inlineStr"/>
      <c r="J23" t="inlineStr"/>
      <c r="K23" t="inlineStr"/>
      <c r="L23" t="inlineStr"/>
      <c r="M23" t="inlineStr"/>
      <c r="N23" t="inlineStr">
        <is>
          <t>Moyenne</t>
        </is>
      </c>
    </row>
    <row r="24">
      <c r="A24" s="3" t="n">
        <v>23</v>
      </c>
      <c r="B24" t="inlineStr">
        <is>
          <t>Équipements/Maintenance</t>
        </is>
      </c>
      <c r="C24" t="inlineStr">
        <is>
          <t>Vibrations/bruits anormaux absents</t>
        </is>
      </c>
      <c r="D24" t="inlineStr">
        <is>
          <t>Non</t>
        </is>
      </c>
      <c r="E24" t="inlineStr">
        <is>
          <t>À améliorer</t>
        </is>
      </c>
      <c r="F24">
        <f>IF(E24="OK",2,IF(E24="À améliorer",1,IF(E24="N.C.",0,"")))</f>
        <v/>
      </c>
      <c r="G24">
        <f>IF(D24="Oui",2,1)</f>
        <v/>
      </c>
      <c r="H24">
        <f>IFERROR(F24*G24,"")</f>
        <v/>
      </c>
      <c r="I24" t="inlineStr"/>
      <c r="J24" t="inlineStr"/>
      <c r="K24" t="inlineStr"/>
      <c r="L24" t="inlineStr"/>
      <c r="M24" t="inlineStr"/>
      <c r="N24" t="inlineStr">
        <is>
          <t>Moyenne</t>
        </is>
      </c>
    </row>
    <row r="25">
      <c r="A25" s="3" t="n">
        <v>24</v>
      </c>
      <c r="B25" t="inlineStr">
        <is>
          <t>Équipements/Maintenance</t>
        </is>
      </c>
      <c r="C25" t="inlineStr">
        <is>
          <t>Étalonnages/identifications à jour</t>
        </is>
      </c>
      <c r="D25" t="inlineStr">
        <is>
          <t>Non</t>
        </is>
      </c>
      <c r="E25" t="inlineStr">
        <is>
          <t>À améliorer</t>
        </is>
      </c>
      <c r="F25">
        <f>IF(E25="OK",2,IF(E25="À améliorer",1,IF(E25="N.C.",0,"")))</f>
        <v/>
      </c>
      <c r="G25">
        <f>IF(D25="Oui",2,1)</f>
        <v/>
      </c>
      <c r="H25">
        <f>IFERROR(F25*G25,"")</f>
        <v/>
      </c>
      <c r="I25" t="inlineStr"/>
      <c r="J25" t="inlineStr"/>
      <c r="K25" t="inlineStr"/>
      <c r="L25" t="inlineStr"/>
      <c r="M25" t="inlineStr"/>
      <c r="N25" t="inlineStr">
        <is>
          <t>Moyenne</t>
        </is>
      </c>
    </row>
    <row r="26">
      <c r="A26" s="3" t="n">
        <v>25</v>
      </c>
      <c r="B26" t="inlineStr">
        <is>
          <t>Environnement</t>
        </is>
      </c>
      <c r="C26" t="inlineStr">
        <is>
          <t>Gestion déchets conforme (bacs étiquetés)</t>
        </is>
      </c>
      <c r="D26" t="inlineStr">
        <is>
          <t>Non</t>
        </is>
      </c>
      <c r="E26" t="inlineStr">
        <is>
          <t>À améliorer</t>
        </is>
      </c>
      <c r="F26">
        <f>IF(E26="OK",2,IF(E26="À améliorer",1,IF(E26="N.C.",0,"")))</f>
        <v/>
      </c>
      <c r="G26">
        <f>IF(D26="Oui",2,1)</f>
        <v/>
      </c>
      <c r="H26">
        <f>IFERROR(F26*G26,"")</f>
        <v/>
      </c>
      <c r="I26" t="inlineStr"/>
      <c r="J26" t="inlineStr"/>
      <c r="K26" t="inlineStr"/>
      <c r="L26" t="inlineStr"/>
      <c r="M26" t="inlineStr"/>
      <c r="N26" t="inlineStr">
        <is>
          <t>Moyenne</t>
        </is>
      </c>
    </row>
    <row r="27">
      <c r="A27" s="3" t="n">
        <v>26</v>
      </c>
      <c r="B27" t="inlineStr">
        <is>
          <t>Environnement</t>
        </is>
      </c>
      <c r="C27" t="inlineStr">
        <is>
          <t>Ventilation/aspiration efficaces</t>
        </is>
      </c>
      <c r="D27" t="inlineStr">
        <is>
          <t>Non</t>
        </is>
      </c>
      <c r="E27" t="inlineStr">
        <is>
          <t>À améliorer</t>
        </is>
      </c>
      <c r="F27">
        <f>IF(E27="OK",2,IF(E27="À améliorer",1,IF(E27="N.C.",0,"")))</f>
        <v/>
      </c>
      <c r="G27">
        <f>IF(D27="Oui",2,1)</f>
        <v/>
      </c>
      <c r="H27">
        <f>IFERROR(F27*G27,"")</f>
        <v/>
      </c>
      <c r="I27" t="inlineStr"/>
      <c r="J27" t="inlineStr"/>
      <c r="K27" t="inlineStr"/>
      <c r="L27" t="inlineStr"/>
      <c r="M27" t="inlineStr"/>
      <c r="N27" t="inlineStr">
        <is>
          <t>Moyenne</t>
        </is>
      </c>
    </row>
    <row r="28">
      <c r="A28" s="3" t="n">
        <v>27</v>
      </c>
      <c r="B28" t="inlineStr">
        <is>
          <t>Environnement</t>
        </is>
      </c>
      <c r="C28" t="inlineStr">
        <is>
          <t>Nuisances (bruit/poussière) maîtrisées</t>
        </is>
      </c>
      <c r="D28" t="inlineStr">
        <is>
          <t>Non</t>
        </is>
      </c>
      <c r="E28" t="inlineStr">
        <is>
          <t>À améliorer</t>
        </is>
      </c>
      <c r="F28">
        <f>IF(E28="OK",2,IF(E28="À améliorer",1,IF(E28="N.C.",0,"")))</f>
        <v/>
      </c>
      <c r="G28">
        <f>IF(D28="Oui",2,1)</f>
        <v/>
      </c>
      <c r="H28">
        <f>IFERROR(F28*G28,"")</f>
        <v/>
      </c>
      <c r="I28" t="inlineStr"/>
      <c r="J28" t="inlineStr"/>
      <c r="K28" t="inlineStr"/>
      <c r="L28" t="inlineStr"/>
      <c r="M28" t="inlineStr"/>
      <c r="N28" t="inlineStr">
        <is>
          <t>Moyenne</t>
        </is>
      </c>
    </row>
    <row r="29">
      <c r="A29" s="3" t="n">
        <v>28</v>
      </c>
      <c r="B29" t="inlineStr">
        <is>
          <t>Documentation/Visuels</t>
        </is>
      </c>
      <c r="C29" t="inlineStr">
        <is>
          <t>Affichages à jour (indicateurs, plans)</t>
        </is>
      </c>
      <c r="D29" t="inlineStr">
        <is>
          <t>Non</t>
        </is>
      </c>
      <c r="E29" t="inlineStr">
        <is>
          <t>À améliorer</t>
        </is>
      </c>
      <c r="F29">
        <f>IF(E29="OK",2,IF(E29="À améliorer",1,IF(E29="N.C.",0,"")))</f>
        <v/>
      </c>
      <c r="G29">
        <f>IF(D29="Oui",2,1)</f>
        <v/>
      </c>
      <c r="H29">
        <f>IFERROR(F29*G29,"")</f>
        <v/>
      </c>
      <c r="I29" t="inlineStr"/>
      <c r="J29" t="inlineStr"/>
      <c r="K29" t="inlineStr"/>
      <c r="L29" t="inlineStr"/>
      <c r="M29" t="inlineStr"/>
      <c r="N29" t="inlineStr">
        <is>
          <t>Moyenne</t>
        </is>
      </c>
    </row>
    <row r="30">
      <c r="A30" s="3" t="n">
        <v>29</v>
      </c>
      <c r="B30" t="inlineStr">
        <is>
          <t>Documentation/Visuels</t>
        </is>
      </c>
      <c r="C30" t="inlineStr">
        <is>
          <t>Procédures/SOP accessibles</t>
        </is>
      </c>
      <c r="D30" t="inlineStr">
        <is>
          <t>Non</t>
        </is>
      </c>
      <c r="E30" t="inlineStr">
        <is>
          <t>À améliorer</t>
        </is>
      </c>
      <c r="F30">
        <f>IF(E30="OK",2,IF(E30="À améliorer",1,IF(E30="N.C.",0,"")))</f>
        <v/>
      </c>
      <c r="G30">
        <f>IF(D30="Oui",2,1)</f>
        <v/>
      </c>
      <c r="H30">
        <f>IFERROR(F30*G30,"")</f>
        <v/>
      </c>
      <c r="I30" t="inlineStr"/>
      <c r="J30" t="inlineStr"/>
      <c r="K30" t="inlineStr"/>
      <c r="L30" t="inlineStr"/>
      <c r="M30" t="inlineStr"/>
      <c r="N30" t="inlineStr">
        <is>
          <t>Moyenne</t>
        </is>
      </c>
    </row>
    <row r="31">
      <c r="A31" s="3" t="n">
        <v>30</v>
      </c>
      <c r="B31" t="inlineStr">
        <is>
          <t>Documentation/Visuels</t>
        </is>
      </c>
      <c r="C31" t="inlineStr">
        <is>
          <t>Signalétique sécurité compréhensible</t>
        </is>
      </c>
      <c r="D31" t="inlineStr">
        <is>
          <t>Non</t>
        </is>
      </c>
      <c r="E31" t="inlineStr">
        <is>
          <t>À améliorer</t>
        </is>
      </c>
      <c r="F31">
        <f>IF(E31="OK",2,IF(E31="À améliorer",1,IF(E31="N.C.",0,"")))</f>
        <v/>
      </c>
      <c r="G31">
        <f>IF(D31="Oui",2,1)</f>
        <v/>
      </c>
      <c r="H31">
        <f>IFERROR(F31*G31,"")</f>
        <v/>
      </c>
      <c r="I31" t="inlineStr"/>
      <c r="J31" t="inlineStr"/>
      <c r="K31" t="inlineStr"/>
      <c r="L31" t="inlineStr"/>
      <c r="M31" t="inlineStr"/>
      <c r="N31" t="inlineStr">
        <is>
          <t>Moyenne</t>
        </is>
      </c>
    </row>
    <row r="32">
      <c r="A32" s="3" t="n">
        <v>31</v>
      </c>
      <c r="B32" t="inlineStr"/>
      <c r="C32" t="inlineStr"/>
      <c r="D32" t="inlineStr"/>
      <c r="E32" t="inlineStr"/>
      <c r="F32">
        <f>IF(E32="OK",2,IF(E32="À améliorer",1,IF(E32="N.C.",0,"")))</f>
        <v/>
      </c>
      <c r="G32">
        <f>IF(D32="Oui",2,1)</f>
        <v/>
      </c>
      <c r="H32">
        <f>IFERROR(F32*G32,"")</f>
        <v/>
      </c>
      <c r="I32" t="inlineStr"/>
      <c r="J32" t="inlineStr"/>
      <c r="K32" t="inlineStr"/>
      <c r="L32" t="inlineStr"/>
      <c r="M32" t="inlineStr"/>
      <c r="N32" t="inlineStr"/>
    </row>
    <row r="33">
      <c r="A33" s="3" t="n">
        <v>32</v>
      </c>
      <c r="B33" t="inlineStr"/>
      <c r="C33" t="inlineStr"/>
      <c r="D33" t="inlineStr"/>
      <c r="E33" t="inlineStr"/>
      <c r="F33">
        <f>IF(E33="OK",2,IF(E33="À améliorer",1,IF(E33="N.C.",0,"")))</f>
        <v/>
      </c>
      <c r="G33">
        <f>IF(D33="Oui",2,1)</f>
        <v/>
      </c>
      <c r="H33">
        <f>IFERROR(F33*G33,"")</f>
        <v/>
      </c>
      <c r="I33" t="inlineStr"/>
      <c r="J33" t="inlineStr"/>
      <c r="K33" t="inlineStr"/>
      <c r="L33" t="inlineStr"/>
      <c r="M33" t="inlineStr"/>
      <c r="N33" t="inlineStr"/>
    </row>
    <row r="34">
      <c r="A34" s="3" t="n">
        <v>33</v>
      </c>
      <c r="B34" t="inlineStr"/>
      <c r="C34" t="inlineStr"/>
      <c r="D34" t="inlineStr"/>
      <c r="E34" t="inlineStr"/>
      <c r="F34">
        <f>IF(E34="OK",2,IF(E34="À améliorer",1,IF(E34="N.C.",0,"")))</f>
        <v/>
      </c>
      <c r="G34">
        <f>IF(D34="Oui",2,1)</f>
        <v/>
      </c>
      <c r="H34">
        <f>IFERROR(F34*G34,"")</f>
        <v/>
      </c>
      <c r="I34" t="inlineStr"/>
      <c r="J34" t="inlineStr"/>
      <c r="K34" t="inlineStr"/>
      <c r="L34" t="inlineStr"/>
      <c r="M34" t="inlineStr"/>
      <c r="N34" t="inlineStr"/>
    </row>
    <row r="35">
      <c r="A35" s="3" t="n">
        <v>34</v>
      </c>
      <c r="B35" t="inlineStr"/>
      <c r="C35" t="inlineStr"/>
      <c r="D35" t="inlineStr"/>
      <c r="E35" t="inlineStr"/>
      <c r="F35">
        <f>IF(E35="OK",2,IF(E35="À améliorer",1,IF(E35="N.C.",0,"")))</f>
        <v/>
      </c>
      <c r="G35">
        <f>IF(D35="Oui",2,1)</f>
        <v/>
      </c>
      <c r="H35">
        <f>IFERROR(F35*G35,"")</f>
        <v/>
      </c>
      <c r="I35" t="inlineStr"/>
      <c r="J35" t="inlineStr"/>
      <c r="K35" t="inlineStr"/>
      <c r="L35" t="inlineStr"/>
      <c r="M35" t="inlineStr"/>
      <c r="N35" t="inlineStr"/>
    </row>
    <row r="36">
      <c r="A36" s="3" t="n">
        <v>35</v>
      </c>
      <c r="B36" t="inlineStr"/>
      <c r="C36" t="inlineStr"/>
      <c r="D36" t="inlineStr"/>
      <c r="E36" t="inlineStr"/>
      <c r="F36">
        <f>IF(E36="OK",2,IF(E36="À améliorer",1,IF(E36="N.C.",0,"")))</f>
        <v/>
      </c>
      <c r="G36">
        <f>IF(D36="Oui",2,1)</f>
        <v/>
      </c>
      <c r="H36">
        <f>IFERROR(F36*G36,"")</f>
        <v/>
      </c>
      <c r="I36" t="inlineStr"/>
      <c r="J36" t="inlineStr"/>
      <c r="K36" t="inlineStr"/>
      <c r="L36" t="inlineStr"/>
      <c r="M36" t="inlineStr"/>
      <c r="N36" t="inlineStr"/>
    </row>
    <row r="37">
      <c r="A37" s="3" t="n">
        <v>36</v>
      </c>
      <c r="B37" t="inlineStr"/>
      <c r="C37" t="inlineStr"/>
      <c r="D37" t="inlineStr"/>
      <c r="E37" t="inlineStr"/>
      <c r="F37">
        <f>IF(E37="OK",2,IF(E37="À améliorer",1,IF(E37="N.C.",0,"")))</f>
        <v/>
      </c>
      <c r="G37">
        <f>IF(D37="Oui",2,1)</f>
        <v/>
      </c>
      <c r="H37">
        <f>IFERROR(F37*G37,"")</f>
        <v/>
      </c>
      <c r="I37" t="inlineStr"/>
      <c r="J37" t="inlineStr"/>
      <c r="K37" t="inlineStr"/>
      <c r="L37" t="inlineStr"/>
      <c r="M37" t="inlineStr"/>
      <c r="N37" t="inlineStr"/>
    </row>
    <row r="38">
      <c r="A38" s="3" t="n">
        <v>37</v>
      </c>
      <c r="B38" t="inlineStr"/>
      <c r="C38" t="inlineStr"/>
      <c r="D38" t="inlineStr"/>
      <c r="E38" t="inlineStr"/>
      <c r="F38">
        <f>IF(E38="OK",2,IF(E38="À améliorer",1,IF(E38="N.C.",0,"")))</f>
        <v/>
      </c>
      <c r="G38">
        <f>IF(D38="Oui",2,1)</f>
        <v/>
      </c>
      <c r="H38">
        <f>IFERROR(F38*G38,"")</f>
        <v/>
      </c>
      <c r="I38" t="inlineStr"/>
      <c r="J38" t="inlineStr"/>
      <c r="K38" t="inlineStr"/>
      <c r="L38" t="inlineStr"/>
      <c r="M38" t="inlineStr"/>
      <c r="N38" t="inlineStr"/>
    </row>
    <row r="39">
      <c r="A39" s="3" t="n">
        <v>38</v>
      </c>
      <c r="B39" t="inlineStr"/>
      <c r="C39" t="inlineStr"/>
      <c r="D39" t="inlineStr"/>
      <c r="E39" t="inlineStr"/>
      <c r="F39">
        <f>IF(E39="OK",2,IF(E39="À améliorer",1,IF(E39="N.C.",0,"")))</f>
        <v/>
      </c>
      <c r="G39">
        <f>IF(D39="Oui",2,1)</f>
        <v/>
      </c>
      <c r="H39">
        <f>IFERROR(F39*G39,"")</f>
        <v/>
      </c>
      <c r="I39" t="inlineStr"/>
      <c r="J39" t="inlineStr"/>
      <c r="K39" t="inlineStr"/>
      <c r="L39" t="inlineStr"/>
      <c r="M39" t="inlineStr"/>
      <c r="N39" t="inlineStr"/>
    </row>
    <row r="40">
      <c r="A40" s="3" t="n">
        <v>39</v>
      </c>
      <c r="B40" t="inlineStr"/>
      <c r="C40" t="inlineStr"/>
      <c r="D40" t="inlineStr"/>
      <c r="E40" t="inlineStr"/>
      <c r="F40">
        <f>IF(E40="OK",2,IF(E40="À améliorer",1,IF(E40="N.C.",0,"")))</f>
        <v/>
      </c>
      <c r="G40">
        <f>IF(D40="Oui",2,1)</f>
        <v/>
      </c>
      <c r="H40">
        <f>IFERROR(F40*G40,"")</f>
        <v/>
      </c>
      <c r="I40" t="inlineStr"/>
      <c r="J40" t="inlineStr"/>
      <c r="K40" t="inlineStr"/>
      <c r="L40" t="inlineStr"/>
      <c r="M40" t="inlineStr"/>
      <c r="N40" t="inlineStr"/>
    </row>
    <row r="41">
      <c r="A41" s="3" t="n">
        <v>40</v>
      </c>
      <c r="B41" t="inlineStr"/>
      <c r="C41" t="inlineStr"/>
      <c r="D41" t="inlineStr"/>
      <c r="E41" t="inlineStr"/>
      <c r="F41">
        <f>IF(E41="OK",2,IF(E41="À améliorer",1,IF(E41="N.C.",0,"")))</f>
        <v/>
      </c>
      <c r="G41">
        <f>IF(D41="Oui",2,1)</f>
        <v/>
      </c>
      <c r="H41">
        <f>IFERROR(F41*G41,"")</f>
        <v/>
      </c>
      <c r="I41" t="inlineStr"/>
      <c r="J41" t="inlineStr"/>
      <c r="K41" t="inlineStr"/>
      <c r="L41" t="inlineStr"/>
      <c r="M41" t="inlineStr"/>
      <c r="N41" t="inlineStr"/>
    </row>
    <row r="42">
      <c r="A42" s="3" t="n">
        <v>41</v>
      </c>
      <c r="B42" t="inlineStr"/>
      <c r="C42" t="inlineStr"/>
      <c r="D42" t="inlineStr"/>
      <c r="E42" t="inlineStr"/>
      <c r="F42">
        <f>IF(E42="OK",2,IF(E42="À améliorer",1,IF(E42="N.C.",0,"")))</f>
        <v/>
      </c>
      <c r="G42">
        <f>IF(D42="Oui",2,1)</f>
        <v/>
      </c>
      <c r="H42">
        <f>IFERROR(F42*G42,"")</f>
        <v/>
      </c>
      <c r="I42" t="inlineStr"/>
      <c r="J42" t="inlineStr"/>
      <c r="K42" t="inlineStr"/>
      <c r="L42" t="inlineStr"/>
      <c r="M42" t="inlineStr"/>
      <c r="N42" t="inlineStr"/>
    </row>
    <row r="43">
      <c r="A43" s="3" t="n">
        <v>42</v>
      </c>
      <c r="B43" t="inlineStr"/>
      <c r="C43" t="inlineStr"/>
      <c r="D43" t="inlineStr"/>
      <c r="E43" t="inlineStr"/>
      <c r="F43">
        <f>IF(E43="OK",2,IF(E43="À améliorer",1,IF(E43="N.C.",0,"")))</f>
        <v/>
      </c>
      <c r="G43">
        <f>IF(D43="Oui",2,1)</f>
        <v/>
      </c>
      <c r="H43">
        <f>IFERROR(F43*G43,"")</f>
        <v/>
      </c>
      <c r="I43" t="inlineStr"/>
      <c r="J43" t="inlineStr"/>
      <c r="K43" t="inlineStr"/>
      <c r="L43" t="inlineStr"/>
      <c r="M43" t="inlineStr"/>
      <c r="N43" t="inlineStr"/>
    </row>
    <row r="44">
      <c r="A44" s="3" t="n">
        <v>43</v>
      </c>
      <c r="B44" t="inlineStr"/>
      <c r="C44" t="inlineStr"/>
      <c r="D44" t="inlineStr"/>
      <c r="E44" t="inlineStr"/>
      <c r="F44">
        <f>IF(E44="OK",2,IF(E44="À améliorer",1,IF(E44="N.C.",0,"")))</f>
        <v/>
      </c>
      <c r="G44">
        <f>IF(D44="Oui",2,1)</f>
        <v/>
      </c>
      <c r="H44">
        <f>IFERROR(F44*G44,"")</f>
        <v/>
      </c>
      <c r="I44" t="inlineStr"/>
      <c r="J44" t="inlineStr"/>
      <c r="K44" t="inlineStr"/>
      <c r="L44" t="inlineStr"/>
      <c r="M44" t="inlineStr"/>
      <c r="N44" t="inlineStr"/>
    </row>
    <row r="45">
      <c r="A45" s="3" t="n">
        <v>44</v>
      </c>
      <c r="B45" t="inlineStr"/>
      <c r="C45" t="inlineStr"/>
      <c r="D45" t="inlineStr"/>
      <c r="E45" t="inlineStr"/>
      <c r="F45">
        <f>IF(E45="OK",2,IF(E45="À améliorer",1,IF(E45="N.C.",0,"")))</f>
        <v/>
      </c>
      <c r="G45">
        <f>IF(D45="Oui",2,1)</f>
        <v/>
      </c>
      <c r="H45">
        <f>IFERROR(F45*G45,"")</f>
        <v/>
      </c>
      <c r="I45" t="inlineStr"/>
      <c r="J45" t="inlineStr"/>
      <c r="K45" t="inlineStr"/>
      <c r="L45" t="inlineStr"/>
      <c r="M45" t="inlineStr"/>
      <c r="N45" t="inlineStr"/>
    </row>
    <row r="46">
      <c r="A46" s="3" t="n">
        <v>45</v>
      </c>
      <c r="B46" t="inlineStr"/>
      <c r="C46" t="inlineStr"/>
      <c r="D46" t="inlineStr"/>
      <c r="E46" t="inlineStr"/>
      <c r="F46">
        <f>IF(E46="OK",2,IF(E46="À améliorer",1,IF(E46="N.C.",0,"")))</f>
        <v/>
      </c>
      <c r="G46">
        <f>IF(D46="Oui",2,1)</f>
        <v/>
      </c>
      <c r="H46">
        <f>IFERROR(F46*G46,"")</f>
        <v/>
      </c>
      <c r="I46" t="inlineStr"/>
      <c r="J46" t="inlineStr"/>
      <c r="K46" t="inlineStr"/>
      <c r="L46" t="inlineStr"/>
      <c r="M46" t="inlineStr"/>
      <c r="N46" t="inlineStr"/>
    </row>
    <row r="47">
      <c r="A47" s="3" t="n">
        <v>46</v>
      </c>
      <c r="B47" t="inlineStr"/>
      <c r="C47" t="inlineStr"/>
      <c r="D47" t="inlineStr"/>
      <c r="E47" t="inlineStr"/>
      <c r="F47">
        <f>IF(E47="OK",2,IF(E47="À améliorer",1,IF(E47="N.C.",0,"")))</f>
        <v/>
      </c>
      <c r="G47">
        <f>IF(D47="Oui",2,1)</f>
        <v/>
      </c>
      <c r="H47">
        <f>IFERROR(F47*G47,"")</f>
        <v/>
      </c>
      <c r="I47" t="inlineStr"/>
      <c r="J47" t="inlineStr"/>
      <c r="K47" t="inlineStr"/>
      <c r="L47" t="inlineStr"/>
      <c r="M47" t="inlineStr"/>
      <c r="N47" t="inlineStr"/>
    </row>
    <row r="48">
      <c r="A48" s="3" t="n">
        <v>47</v>
      </c>
      <c r="B48" t="inlineStr"/>
      <c r="C48" t="inlineStr"/>
      <c r="D48" t="inlineStr"/>
      <c r="E48" t="inlineStr"/>
      <c r="F48">
        <f>IF(E48="OK",2,IF(E48="À améliorer",1,IF(E48="N.C.",0,"")))</f>
        <v/>
      </c>
      <c r="G48">
        <f>IF(D48="Oui",2,1)</f>
        <v/>
      </c>
      <c r="H48">
        <f>IFERROR(F48*G48,"")</f>
        <v/>
      </c>
      <c r="I48" t="inlineStr"/>
      <c r="J48" t="inlineStr"/>
      <c r="K48" t="inlineStr"/>
      <c r="L48" t="inlineStr"/>
      <c r="M48" t="inlineStr"/>
      <c r="N48" t="inlineStr"/>
    </row>
    <row r="49">
      <c r="A49" s="3" t="n">
        <v>48</v>
      </c>
      <c r="B49" t="inlineStr"/>
      <c r="C49" t="inlineStr"/>
      <c r="D49" t="inlineStr"/>
      <c r="E49" t="inlineStr"/>
      <c r="F49">
        <f>IF(E49="OK",2,IF(E49="À améliorer",1,IF(E49="N.C.",0,"")))</f>
        <v/>
      </c>
      <c r="G49">
        <f>IF(D49="Oui",2,1)</f>
        <v/>
      </c>
      <c r="H49">
        <f>IFERROR(F49*G49,"")</f>
        <v/>
      </c>
      <c r="I49" t="inlineStr"/>
      <c r="J49" t="inlineStr"/>
      <c r="K49" t="inlineStr"/>
      <c r="L49" t="inlineStr"/>
      <c r="M49" t="inlineStr"/>
      <c r="N49" t="inlineStr"/>
    </row>
    <row r="50">
      <c r="A50" s="3" t="n">
        <v>49</v>
      </c>
      <c r="B50" t="inlineStr"/>
      <c r="C50" t="inlineStr"/>
      <c r="D50" t="inlineStr"/>
      <c r="E50" t="inlineStr"/>
      <c r="F50">
        <f>IF(E50="OK",2,IF(E50="À améliorer",1,IF(E50="N.C.",0,"")))</f>
        <v/>
      </c>
      <c r="G50">
        <f>IF(D50="Oui",2,1)</f>
        <v/>
      </c>
      <c r="H50">
        <f>IFERROR(F50*G50,"")</f>
        <v/>
      </c>
      <c r="I50" t="inlineStr"/>
      <c r="J50" t="inlineStr"/>
      <c r="K50" t="inlineStr"/>
      <c r="L50" t="inlineStr"/>
      <c r="M50" t="inlineStr"/>
      <c r="N50" t="inlineStr"/>
    </row>
    <row r="51">
      <c r="A51" s="3" t="n">
        <v>50</v>
      </c>
      <c r="B51" t="inlineStr"/>
      <c r="C51" t="inlineStr"/>
      <c r="D51" t="inlineStr"/>
      <c r="E51" t="inlineStr"/>
      <c r="F51">
        <f>IF(E51="OK",2,IF(E51="À améliorer",1,IF(E51="N.C.",0,"")))</f>
        <v/>
      </c>
      <c r="G51">
        <f>IF(D51="Oui",2,1)</f>
        <v/>
      </c>
      <c r="H51">
        <f>IFERROR(F51*G51,"")</f>
        <v/>
      </c>
      <c r="I51" t="inlineStr"/>
      <c r="J51" t="inlineStr"/>
      <c r="K51" t="inlineStr"/>
      <c r="L51" t="inlineStr"/>
      <c r="M51" t="inlineStr"/>
      <c r="N51" t="inlineStr"/>
    </row>
    <row r="52">
      <c r="A52" s="3" t="n">
        <v>51</v>
      </c>
      <c r="B52" t="inlineStr"/>
      <c r="C52" t="inlineStr"/>
      <c r="D52" t="inlineStr"/>
      <c r="E52" t="inlineStr"/>
      <c r="F52">
        <f>IF(E52="OK",2,IF(E52="À améliorer",1,IF(E52="N.C.",0,"")))</f>
        <v/>
      </c>
      <c r="G52">
        <f>IF(D52="Oui",2,1)</f>
        <v/>
      </c>
      <c r="H52">
        <f>IFERROR(F52*G52,"")</f>
        <v/>
      </c>
      <c r="I52" t="inlineStr"/>
      <c r="J52" t="inlineStr"/>
      <c r="K52" t="inlineStr"/>
      <c r="L52" t="inlineStr"/>
      <c r="M52" t="inlineStr"/>
      <c r="N52" t="inlineStr"/>
    </row>
    <row r="53">
      <c r="A53" s="3" t="n">
        <v>52</v>
      </c>
      <c r="B53" t="inlineStr"/>
      <c r="C53" t="inlineStr"/>
      <c r="D53" t="inlineStr"/>
      <c r="E53" t="inlineStr"/>
      <c r="F53">
        <f>IF(E53="OK",2,IF(E53="À améliorer",1,IF(E53="N.C.",0,"")))</f>
        <v/>
      </c>
      <c r="G53">
        <f>IF(D53="Oui",2,1)</f>
        <v/>
      </c>
      <c r="H53">
        <f>IFERROR(F53*G53,"")</f>
        <v/>
      </c>
      <c r="I53" t="inlineStr"/>
      <c r="J53" t="inlineStr"/>
      <c r="K53" t="inlineStr"/>
      <c r="L53" t="inlineStr"/>
      <c r="M53" t="inlineStr"/>
      <c r="N53" t="inlineStr"/>
    </row>
    <row r="54">
      <c r="A54" s="3" t="n">
        <v>53</v>
      </c>
      <c r="B54" t="inlineStr"/>
      <c r="C54" t="inlineStr"/>
      <c r="D54" t="inlineStr"/>
      <c r="E54" t="inlineStr"/>
      <c r="F54">
        <f>IF(E54="OK",2,IF(E54="À améliorer",1,IF(E54="N.C.",0,"")))</f>
        <v/>
      </c>
      <c r="G54">
        <f>IF(D54="Oui",2,1)</f>
        <v/>
      </c>
      <c r="H54">
        <f>IFERROR(F54*G54,"")</f>
        <v/>
      </c>
      <c r="I54" t="inlineStr"/>
      <c r="J54" t="inlineStr"/>
      <c r="K54" t="inlineStr"/>
      <c r="L54" t="inlineStr"/>
      <c r="M54" t="inlineStr"/>
      <c r="N54" t="inlineStr"/>
    </row>
    <row r="55">
      <c r="A55" s="3" t="n">
        <v>54</v>
      </c>
      <c r="B55" t="inlineStr"/>
      <c r="C55" t="inlineStr"/>
      <c r="D55" t="inlineStr"/>
      <c r="E55" t="inlineStr"/>
      <c r="F55">
        <f>IF(E55="OK",2,IF(E55="À améliorer",1,IF(E55="N.C.",0,"")))</f>
        <v/>
      </c>
      <c r="G55">
        <f>IF(D55="Oui",2,1)</f>
        <v/>
      </c>
      <c r="H55">
        <f>IFERROR(F55*G55,"")</f>
        <v/>
      </c>
      <c r="I55" t="inlineStr"/>
      <c r="J55" t="inlineStr"/>
      <c r="K55" t="inlineStr"/>
      <c r="L55" t="inlineStr"/>
      <c r="M55" t="inlineStr"/>
      <c r="N55" t="inlineStr"/>
    </row>
    <row r="56">
      <c r="A56" s="3" t="n">
        <v>55</v>
      </c>
      <c r="B56" t="inlineStr"/>
      <c r="C56" t="inlineStr"/>
      <c r="D56" t="inlineStr"/>
      <c r="E56" t="inlineStr"/>
      <c r="F56">
        <f>IF(E56="OK",2,IF(E56="À améliorer",1,IF(E56="N.C.",0,"")))</f>
        <v/>
      </c>
      <c r="G56">
        <f>IF(D56="Oui",2,1)</f>
        <v/>
      </c>
      <c r="H56">
        <f>IFERROR(F56*G56,"")</f>
        <v/>
      </c>
      <c r="I56" t="inlineStr"/>
      <c r="J56" t="inlineStr"/>
      <c r="K56" t="inlineStr"/>
      <c r="L56" t="inlineStr"/>
      <c r="M56" t="inlineStr"/>
      <c r="N56" t="inlineStr"/>
    </row>
    <row r="57">
      <c r="A57" s="3" t="n">
        <v>56</v>
      </c>
      <c r="B57" t="inlineStr"/>
      <c r="C57" t="inlineStr"/>
      <c r="D57" t="inlineStr"/>
      <c r="E57" t="inlineStr"/>
      <c r="F57">
        <f>IF(E57="OK",2,IF(E57="À améliorer",1,IF(E57="N.C.",0,"")))</f>
        <v/>
      </c>
      <c r="G57">
        <f>IF(D57="Oui",2,1)</f>
        <v/>
      </c>
      <c r="H57">
        <f>IFERROR(F57*G57,"")</f>
        <v/>
      </c>
      <c r="I57" t="inlineStr"/>
      <c r="J57" t="inlineStr"/>
      <c r="K57" t="inlineStr"/>
      <c r="L57" t="inlineStr"/>
      <c r="M57" t="inlineStr"/>
      <c r="N57" t="inlineStr"/>
    </row>
    <row r="58">
      <c r="A58" s="3" t="n">
        <v>57</v>
      </c>
      <c r="B58" t="inlineStr"/>
      <c r="C58" t="inlineStr"/>
      <c r="D58" t="inlineStr"/>
      <c r="E58" t="inlineStr"/>
      <c r="F58">
        <f>IF(E58="OK",2,IF(E58="À améliorer",1,IF(E58="N.C.",0,"")))</f>
        <v/>
      </c>
      <c r="G58">
        <f>IF(D58="Oui",2,1)</f>
        <v/>
      </c>
      <c r="H58">
        <f>IFERROR(F58*G58,"")</f>
        <v/>
      </c>
      <c r="I58" t="inlineStr"/>
      <c r="J58" t="inlineStr"/>
      <c r="K58" t="inlineStr"/>
      <c r="L58" t="inlineStr"/>
      <c r="M58" t="inlineStr"/>
      <c r="N58" t="inlineStr"/>
    </row>
    <row r="59">
      <c r="A59" s="3" t="n">
        <v>58</v>
      </c>
      <c r="B59" t="inlineStr"/>
      <c r="C59" t="inlineStr"/>
      <c r="D59" t="inlineStr"/>
      <c r="E59" t="inlineStr"/>
      <c r="F59">
        <f>IF(E59="OK",2,IF(E59="À améliorer",1,IF(E59="N.C.",0,"")))</f>
        <v/>
      </c>
      <c r="G59">
        <f>IF(D59="Oui",2,1)</f>
        <v/>
      </c>
      <c r="H59">
        <f>IFERROR(F59*G59,"")</f>
        <v/>
      </c>
      <c r="I59" t="inlineStr"/>
      <c r="J59" t="inlineStr"/>
      <c r="K59" t="inlineStr"/>
      <c r="L59" t="inlineStr"/>
      <c r="M59" t="inlineStr"/>
      <c r="N59" t="inlineStr"/>
    </row>
    <row r="60">
      <c r="A60" s="3" t="n">
        <v>59</v>
      </c>
      <c r="B60" t="inlineStr"/>
      <c r="C60" t="inlineStr"/>
      <c r="D60" t="inlineStr"/>
      <c r="E60" t="inlineStr"/>
      <c r="F60">
        <f>IF(E60="OK",2,IF(E60="À améliorer",1,IF(E60="N.C.",0,"")))</f>
        <v/>
      </c>
      <c r="G60">
        <f>IF(D60="Oui",2,1)</f>
        <v/>
      </c>
      <c r="H60">
        <f>IFERROR(F60*G60,"")</f>
        <v/>
      </c>
      <c r="I60" t="inlineStr"/>
      <c r="J60" t="inlineStr"/>
      <c r="K60" t="inlineStr"/>
      <c r="L60" t="inlineStr"/>
      <c r="M60" t="inlineStr"/>
      <c r="N60" t="inlineStr"/>
    </row>
    <row r="61">
      <c r="A61" s="3" t="n">
        <v>60</v>
      </c>
      <c r="B61" t="inlineStr"/>
      <c r="C61" t="inlineStr"/>
      <c r="D61" t="inlineStr"/>
      <c r="E61" t="inlineStr"/>
      <c r="F61">
        <f>IF(E61="OK",2,IF(E61="À améliorer",1,IF(E61="N.C.",0,"")))</f>
        <v/>
      </c>
      <c r="G61">
        <f>IF(D61="Oui",2,1)</f>
        <v/>
      </c>
      <c r="H61">
        <f>IFERROR(F61*G61,"")</f>
        <v/>
      </c>
      <c r="I61" t="inlineStr"/>
      <c r="J61" t="inlineStr"/>
      <c r="K61" t="inlineStr"/>
      <c r="L61" t="inlineStr"/>
      <c r="M61" t="inlineStr"/>
      <c r="N61" t="inlineStr"/>
    </row>
    <row r="62">
      <c r="A62" s="3" t="n">
        <v>61</v>
      </c>
      <c r="B62" t="inlineStr"/>
      <c r="C62" t="inlineStr"/>
      <c r="D62" t="inlineStr"/>
      <c r="E62" t="inlineStr"/>
      <c r="F62">
        <f>IF(E62="OK",2,IF(E62="À améliorer",1,IF(E62="N.C.",0,"")))</f>
        <v/>
      </c>
      <c r="G62">
        <f>IF(D62="Oui",2,1)</f>
        <v/>
      </c>
      <c r="H62">
        <f>IFERROR(F62*G62,"")</f>
        <v/>
      </c>
      <c r="I62" t="inlineStr"/>
      <c r="J62" t="inlineStr"/>
      <c r="K62" t="inlineStr"/>
      <c r="L62" t="inlineStr"/>
      <c r="M62" t="inlineStr"/>
      <c r="N62" t="inlineStr"/>
    </row>
    <row r="63">
      <c r="A63" s="3" t="n">
        <v>62</v>
      </c>
      <c r="B63" t="inlineStr"/>
      <c r="C63" t="inlineStr"/>
      <c r="D63" t="inlineStr"/>
      <c r="E63" t="inlineStr"/>
      <c r="F63">
        <f>IF(E63="OK",2,IF(E63="À améliorer",1,IF(E63="N.C.",0,"")))</f>
        <v/>
      </c>
      <c r="G63">
        <f>IF(D63="Oui",2,1)</f>
        <v/>
      </c>
      <c r="H63">
        <f>IFERROR(F63*G63,"")</f>
        <v/>
      </c>
      <c r="I63" t="inlineStr"/>
      <c r="J63" t="inlineStr"/>
      <c r="K63" t="inlineStr"/>
      <c r="L63" t="inlineStr"/>
      <c r="M63" t="inlineStr"/>
      <c r="N63" t="inlineStr"/>
    </row>
    <row r="64">
      <c r="A64" s="3" t="n">
        <v>63</v>
      </c>
      <c r="B64" t="inlineStr"/>
      <c r="C64" t="inlineStr"/>
      <c r="D64" t="inlineStr"/>
      <c r="E64" t="inlineStr"/>
      <c r="F64">
        <f>IF(E64="OK",2,IF(E64="À améliorer",1,IF(E64="N.C.",0,"")))</f>
        <v/>
      </c>
      <c r="G64">
        <f>IF(D64="Oui",2,1)</f>
        <v/>
      </c>
      <c r="H64">
        <f>IFERROR(F64*G64,"")</f>
        <v/>
      </c>
      <c r="I64" t="inlineStr"/>
      <c r="J64" t="inlineStr"/>
      <c r="K64" t="inlineStr"/>
      <c r="L64" t="inlineStr"/>
      <c r="M64" t="inlineStr"/>
      <c r="N64" t="inlineStr"/>
    </row>
    <row r="65">
      <c r="A65" s="3" t="n">
        <v>64</v>
      </c>
      <c r="B65" t="inlineStr"/>
      <c r="C65" t="inlineStr"/>
      <c r="D65" t="inlineStr"/>
      <c r="E65" t="inlineStr"/>
      <c r="F65">
        <f>IF(E65="OK",2,IF(E65="À améliorer",1,IF(E65="N.C.",0,"")))</f>
        <v/>
      </c>
      <c r="G65">
        <f>IF(D65="Oui",2,1)</f>
        <v/>
      </c>
      <c r="H65">
        <f>IFERROR(F65*G65,"")</f>
        <v/>
      </c>
      <c r="I65" t="inlineStr"/>
      <c r="J65" t="inlineStr"/>
      <c r="K65" t="inlineStr"/>
      <c r="L65" t="inlineStr"/>
      <c r="M65" t="inlineStr"/>
      <c r="N65" t="inlineStr"/>
    </row>
    <row r="66">
      <c r="A66" s="3" t="n">
        <v>65</v>
      </c>
      <c r="B66" t="inlineStr"/>
      <c r="C66" t="inlineStr"/>
      <c r="D66" t="inlineStr"/>
      <c r="E66" t="inlineStr"/>
      <c r="F66">
        <f>IF(E66="OK",2,IF(E66="À améliorer",1,IF(E66="N.C.",0,"")))</f>
        <v/>
      </c>
      <c r="G66">
        <f>IF(D66="Oui",2,1)</f>
        <v/>
      </c>
      <c r="H66">
        <f>IFERROR(F66*G66,"")</f>
        <v/>
      </c>
      <c r="I66" t="inlineStr"/>
      <c r="J66" t="inlineStr"/>
      <c r="K66" t="inlineStr"/>
      <c r="L66" t="inlineStr"/>
      <c r="M66" t="inlineStr"/>
      <c r="N66" t="inlineStr"/>
    </row>
    <row r="67">
      <c r="A67" s="3" t="n">
        <v>66</v>
      </c>
      <c r="B67" t="inlineStr"/>
      <c r="C67" t="inlineStr"/>
      <c r="D67" t="inlineStr"/>
      <c r="E67" t="inlineStr"/>
      <c r="F67">
        <f>IF(E67="OK",2,IF(E67="À améliorer",1,IF(E67="N.C.",0,"")))</f>
        <v/>
      </c>
      <c r="G67">
        <f>IF(D67="Oui",2,1)</f>
        <v/>
      </c>
      <c r="H67">
        <f>IFERROR(F67*G67,"")</f>
        <v/>
      </c>
      <c r="I67" t="inlineStr"/>
      <c r="J67" t="inlineStr"/>
      <c r="K67" t="inlineStr"/>
      <c r="L67" t="inlineStr"/>
      <c r="M67" t="inlineStr"/>
      <c r="N67" t="inlineStr"/>
    </row>
    <row r="68">
      <c r="A68" s="3" t="n">
        <v>67</v>
      </c>
      <c r="B68" t="inlineStr"/>
      <c r="C68" t="inlineStr"/>
      <c r="D68" t="inlineStr"/>
      <c r="E68" t="inlineStr"/>
      <c r="F68">
        <f>IF(E68="OK",2,IF(E68="À améliorer",1,IF(E68="N.C.",0,"")))</f>
        <v/>
      </c>
      <c r="G68">
        <f>IF(D68="Oui",2,1)</f>
        <v/>
      </c>
      <c r="H68">
        <f>IFERROR(F68*G68,"")</f>
        <v/>
      </c>
      <c r="I68" t="inlineStr"/>
      <c r="J68" t="inlineStr"/>
      <c r="K68" t="inlineStr"/>
      <c r="L68" t="inlineStr"/>
      <c r="M68" t="inlineStr"/>
      <c r="N68" t="inlineStr"/>
    </row>
    <row r="69">
      <c r="A69" s="3" t="n">
        <v>68</v>
      </c>
      <c r="B69" t="inlineStr"/>
      <c r="C69" t="inlineStr"/>
      <c r="D69" t="inlineStr"/>
      <c r="E69" t="inlineStr"/>
      <c r="F69">
        <f>IF(E69="OK",2,IF(E69="À améliorer",1,IF(E69="N.C.",0,"")))</f>
        <v/>
      </c>
      <c r="G69">
        <f>IF(D69="Oui",2,1)</f>
        <v/>
      </c>
      <c r="H69">
        <f>IFERROR(F69*G69,"")</f>
        <v/>
      </c>
      <c r="I69" t="inlineStr"/>
      <c r="J69" t="inlineStr"/>
      <c r="K69" t="inlineStr"/>
      <c r="L69" t="inlineStr"/>
      <c r="M69" t="inlineStr"/>
      <c r="N69" t="inlineStr"/>
    </row>
    <row r="70">
      <c r="A70" s="3" t="n">
        <v>69</v>
      </c>
      <c r="B70" t="inlineStr"/>
      <c r="C70" t="inlineStr"/>
      <c r="D70" t="inlineStr"/>
      <c r="E70" t="inlineStr"/>
      <c r="F70">
        <f>IF(E70="OK",2,IF(E70="À améliorer",1,IF(E70="N.C.",0,"")))</f>
        <v/>
      </c>
      <c r="G70">
        <f>IF(D70="Oui",2,1)</f>
        <v/>
      </c>
      <c r="H70">
        <f>IFERROR(F70*G70,"")</f>
        <v/>
      </c>
      <c r="I70" t="inlineStr"/>
      <c r="J70" t="inlineStr"/>
      <c r="K70" t="inlineStr"/>
      <c r="L70" t="inlineStr"/>
      <c r="M70" t="inlineStr"/>
      <c r="N70" t="inlineStr"/>
    </row>
    <row r="71">
      <c r="A71" s="3" t="n">
        <v>70</v>
      </c>
      <c r="B71" t="inlineStr"/>
      <c r="C71" t="inlineStr"/>
      <c r="D71" t="inlineStr"/>
      <c r="E71" t="inlineStr"/>
      <c r="F71">
        <f>IF(E71="OK",2,IF(E71="À améliorer",1,IF(E71="N.C.",0,"")))</f>
        <v/>
      </c>
      <c r="G71">
        <f>IF(D71="Oui",2,1)</f>
        <v/>
      </c>
      <c r="H71">
        <f>IFERROR(F71*G71,"")</f>
        <v/>
      </c>
      <c r="I71" t="inlineStr"/>
      <c r="J71" t="inlineStr"/>
      <c r="K71" t="inlineStr"/>
      <c r="L71" t="inlineStr"/>
      <c r="M71" t="inlineStr"/>
      <c r="N71" t="inlineStr"/>
    </row>
    <row r="72">
      <c r="A72" s="3" t="n">
        <v>71</v>
      </c>
      <c r="B72" t="inlineStr"/>
      <c r="C72" t="inlineStr"/>
      <c r="D72" t="inlineStr"/>
      <c r="E72" t="inlineStr"/>
      <c r="F72">
        <f>IF(E72="OK",2,IF(E72="À améliorer",1,IF(E72="N.C.",0,"")))</f>
        <v/>
      </c>
      <c r="G72">
        <f>IF(D72="Oui",2,1)</f>
        <v/>
      </c>
      <c r="H72">
        <f>IFERROR(F72*G72,"")</f>
        <v/>
      </c>
      <c r="I72" t="inlineStr"/>
      <c r="J72" t="inlineStr"/>
      <c r="K72" t="inlineStr"/>
      <c r="L72" t="inlineStr"/>
      <c r="M72" t="inlineStr"/>
      <c r="N72" t="inlineStr"/>
    </row>
    <row r="73">
      <c r="A73" s="3" t="n">
        <v>72</v>
      </c>
      <c r="B73" t="inlineStr"/>
      <c r="C73" t="inlineStr"/>
      <c r="D73" t="inlineStr"/>
      <c r="E73" t="inlineStr"/>
      <c r="F73">
        <f>IF(E73="OK",2,IF(E73="À améliorer",1,IF(E73="N.C.",0,"")))</f>
        <v/>
      </c>
      <c r="G73">
        <f>IF(D73="Oui",2,1)</f>
        <v/>
      </c>
      <c r="H73">
        <f>IFERROR(F73*G73,"")</f>
        <v/>
      </c>
      <c r="I73" t="inlineStr"/>
      <c r="J73" t="inlineStr"/>
      <c r="K73" t="inlineStr"/>
      <c r="L73" t="inlineStr"/>
      <c r="M73" t="inlineStr"/>
      <c r="N73" t="inlineStr"/>
    </row>
    <row r="74">
      <c r="A74" s="3" t="n">
        <v>73</v>
      </c>
      <c r="B74" t="inlineStr"/>
      <c r="C74" t="inlineStr"/>
      <c r="D74" t="inlineStr"/>
      <c r="E74" t="inlineStr"/>
      <c r="F74">
        <f>IF(E74="OK",2,IF(E74="À améliorer",1,IF(E74="N.C.",0,"")))</f>
        <v/>
      </c>
      <c r="G74">
        <f>IF(D74="Oui",2,1)</f>
        <v/>
      </c>
      <c r="H74">
        <f>IFERROR(F74*G74,"")</f>
        <v/>
      </c>
      <c r="I74" t="inlineStr"/>
      <c r="J74" t="inlineStr"/>
      <c r="K74" t="inlineStr"/>
      <c r="L74" t="inlineStr"/>
      <c r="M74" t="inlineStr"/>
      <c r="N74" t="inlineStr"/>
    </row>
    <row r="75">
      <c r="A75" s="3" t="n">
        <v>74</v>
      </c>
      <c r="B75" t="inlineStr"/>
      <c r="C75" t="inlineStr"/>
      <c r="D75" t="inlineStr"/>
      <c r="E75" t="inlineStr"/>
      <c r="F75">
        <f>IF(E75="OK",2,IF(E75="À améliorer",1,IF(E75="N.C.",0,"")))</f>
        <v/>
      </c>
      <c r="G75">
        <f>IF(D75="Oui",2,1)</f>
        <v/>
      </c>
      <c r="H75">
        <f>IFERROR(F75*G75,"")</f>
        <v/>
      </c>
      <c r="I75" t="inlineStr"/>
      <c r="J75" t="inlineStr"/>
      <c r="K75" t="inlineStr"/>
      <c r="L75" t="inlineStr"/>
      <c r="M75" t="inlineStr"/>
      <c r="N75" t="inlineStr"/>
    </row>
    <row r="76">
      <c r="A76" s="3" t="n">
        <v>75</v>
      </c>
      <c r="B76" t="inlineStr"/>
      <c r="C76" t="inlineStr"/>
      <c r="D76" t="inlineStr"/>
      <c r="E76" t="inlineStr"/>
      <c r="F76">
        <f>IF(E76="OK",2,IF(E76="À améliorer",1,IF(E76="N.C.",0,"")))</f>
        <v/>
      </c>
      <c r="G76">
        <f>IF(D76="Oui",2,1)</f>
        <v/>
      </c>
      <c r="H76">
        <f>IFERROR(F76*G76,"")</f>
        <v/>
      </c>
      <c r="I76" t="inlineStr"/>
      <c r="J76" t="inlineStr"/>
      <c r="K76" t="inlineStr"/>
      <c r="L76" t="inlineStr"/>
      <c r="M76" t="inlineStr"/>
      <c r="N76" t="inlineStr"/>
    </row>
    <row r="77">
      <c r="A77" s="3" t="n">
        <v>76</v>
      </c>
      <c r="B77" t="inlineStr"/>
      <c r="C77" t="inlineStr"/>
      <c r="D77" t="inlineStr"/>
      <c r="E77" t="inlineStr"/>
      <c r="F77">
        <f>IF(E77="OK",2,IF(E77="À améliorer",1,IF(E77="N.C.",0,"")))</f>
        <v/>
      </c>
      <c r="G77">
        <f>IF(D77="Oui",2,1)</f>
        <v/>
      </c>
      <c r="H77">
        <f>IFERROR(F77*G77,"")</f>
        <v/>
      </c>
      <c r="I77" t="inlineStr"/>
      <c r="J77" t="inlineStr"/>
      <c r="K77" t="inlineStr"/>
      <c r="L77" t="inlineStr"/>
      <c r="M77" t="inlineStr"/>
      <c r="N77" t="inlineStr"/>
    </row>
    <row r="78">
      <c r="A78" s="3" t="n">
        <v>77</v>
      </c>
      <c r="B78" t="inlineStr"/>
      <c r="C78" t="inlineStr"/>
      <c r="D78" t="inlineStr"/>
      <c r="E78" t="inlineStr"/>
      <c r="F78">
        <f>IF(E78="OK",2,IF(E78="À améliorer",1,IF(E78="N.C.",0,"")))</f>
        <v/>
      </c>
      <c r="G78">
        <f>IF(D78="Oui",2,1)</f>
        <v/>
      </c>
      <c r="H78">
        <f>IFERROR(F78*G78,"")</f>
        <v/>
      </c>
      <c r="I78" t="inlineStr"/>
      <c r="J78" t="inlineStr"/>
      <c r="K78" t="inlineStr"/>
      <c r="L78" t="inlineStr"/>
      <c r="M78" t="inlineStr"/>
      <c r="N78" t="inlineStr"/>
    </row>
    <row r="79">
      <c r="A79" s="3" t="n">
        <v>78</v>
      </c>
      <c r="B79" t="inlineStr"/>
      <c r="C79" t="inlineStr"/>
      <c r="D79" t="inlineStr"/>
      <c r="E79" t="inlineStr"/>
      <c r="F79">
        <f>IF(E79="OK",2,IF(E79="À améliorer",1,IF(E79="N.C.",0,"")))</f>
        <v/>
      </c>
      <c r="G79">
        <f>IF(D79="Oui",2,1)</f>
        <v/>
      </c>
      <c r="H79">
        <f>IFERROR(F79*G79,"")</f>
        <v/>
      </c>
      <c r="I79" t="inlineStr"/>
      <c r="J79" t="inlineStr"/>
      <c r="K79" t="inlineStr"/>
      <c r="L79" t="inlineStr"/>
      <c r="M79" t="inlineStr"/>
      <c r="N79" t="inlineStr"/>
    </row>
    <row r="80">
      <c r="A80" s="3" t="n">
        <v>79</v>
      </c>
      <c r="B80" t="inlineStr"/>
      <c r="C80" t="inlineStr"/>
      <c r="D80" t="inlineStr"/>
      <c r="E80" t="inlineStr"/>
      <c r="F80">
        <f>IF(E80="OK",2,IF(E80="À améliorer",1,IF(E80="N.C.",0,"")))</f>
        <v/>
      </c>
      <c r="G80">
        <f>IF(D80="Oui",2,1)</f>
        <v/>
      </c>
      <c r="H80">
        <f>IFERROR(F80*G80,"")</f>
        <v/>
      </c>
      <c r="I80" t="inlineStr"/>
      <c r="J80" t="inlineStr"/>
      <c r="K80" t="inlineStr"/>
      <c r="L80" t="inlineStr"/>
      <c r="M80" t="inlineStr"/>
      <c r="N80" t="inlineStr"/>
    </row>
    <row r="81">
      <c r="A81" s="3" t="n">
        <v>80</v>
      </c>
      <c r="B81" t="inlineStr"/>
      <c r="C81" t="inlineStr"/>
      <c r="D81" t="inlineStr"/>
      <c r="E81" t="inlineStr"/>
      <c r="F81">
        <f>IF(E81="OK",2,IF(E81="À améliorer",1,IF(E81="N.C.",0,"")))</f>
        <v/>
      </c>
      <c r="G81">
        <f>IF(D81="Oui",2,1)</f>
        <v/>
      </c>
      <c r="H81">
        <f>IFERROR(F81*G81,"")</f>
        <v/>
      </c>
      <c r="I81" t="inlineStr"/>
      <c r="J81" t="inlineStr"/>
      <c r="K81" t="inlineStr"/>
      <c r="L81" t="inlineStr"/>
      <c r="M81" t="inlineStr"/>
      <c r="N81" t="inlineStr"/>
    </row>
    <row r="82">
      <c r="A82" s="3" t="n">
        <v>81</v>
      </c>
      <c r="B82" t="inlineStr"/>
      <c r="C82" t="inlineStr"/>
      <c r="D82" t="inlineStr"/>
      <c r="E82" t="inlineStr"/>
      <c r="F82">
        <f>IF(E82="OK",2,IF(E82="À améliorer",1,IF(E82="N.C.",0,"")))</f>
        <v/>
      </c>
      <c r="G82">
        <f>IF(D82="Oui",2,1)</f>
        <v/>
      </c>
      <c r="H82">
        <f>IFERROR(F82*G82,"")</f>
        <v/>
      </c>
      <c r="I82" t="inlineStr"/>
      <c r="J82" t="inlineStr"/>
      <c r="K82" t="inlineStr"/>
      <c r="L82" t="inlineStr"/>
      <c r="M82" t="inlineStr"/>
      <c r="N82" t="inlineStr"/>
    </row>
    <row r="83">
      <c r="A83" s="3" t="n">
        <v>82</v>
      </c>
      <c r="B83" t="inlineStr"/>
      <c r="C83" t="inlineStr"/>
      <c r="D83" t="inlineStr"/>
      <c r="E83" t="inlineStr"/>
      <c r="F83">
        <f>IF(E83="OK",2,IF(E83="À améliorer",1,IF(E83="N.C.",0,"")))</f>
        <v/>
      </c>
      <c r="G83">
        <f>IF(D83="Oui",2,1)</f>
        <v/>
      </c>
      <c r="H83">
        <f>IFERROR(F83*G83,"")</f>
        <v/>
      </c>
      <c r="I83" t="inlineStr"/>
      <c r="J83" t="inlineStr"/>
      <c r="K83" t="inlineStr"/>
      <c r="L83" t="inlineStr"/>
      <c r="M83" t="inlineStr"/>
      <c r="N83" t="inlineStr"/>
    </row>
    <row r="84">
      <c r="A84" s="3" t="n">
        <v>83</v>
      </c>
      <c r="B84" t="inlineStr"/>
      <c r="C84" t="inlineStr"/>
      <c r="D84" t="inlineStr"/>
      <c r="E84" t="inlineStr"/>
      <c r="F84">
        <f>IF(E84="OK",2,IF(E84="À améliorer",1,IF(E84="N.C.",0,"")))</f>
        <v/>
      </c>
      <c r="G84">
        <f>IF(D84="Oui",2,1)</f>
        <v/>
      </c>
      <c r="H84">
        <f>IFERROR(F84*G84,"")</f>
        <v/>
      </c>
      <c r="I84" t="inlineStr"/>
      <c r="J84" t="inlineStr"/>
      <c r="K84" t="inlineStr"/>
      <c r="L84" t="inlineStr"/>
      <c r="M84" t="inlineStr"/>
      <c r="N84" t="inlineStr"/>
    </row>
    <row r="85">
      <c r="A85" s="3" t="n">
        <v>84</v>
      </c>
      <c r="B85" t="inlineStr"/>
      <c r="C85" t="inlineStr"/>
      <c r="D85" t="inlineStr"/>
      <c r="E85" t="inlineStr"/>
      <c r="F85">
        <f>IF(E85="OK",2,IF(E85="À améliorer",1,IF(E85="N.C.",0,"")))</f>
        <v/>
      </c>
      <c r="G85">
        <f>IF(D85="Oui",2,1)</f>
        <v/>
      </c>
      <c r="H85">
        <f>IFERROR(F85*G85,"")</f>
        <v/>
      </c>
      <c r="I85" t="inlineStr"/>
      <c r="J85" t="inlineStr"/>
      <c r="K85" t="inlineStr"/>
      <c r="L85" t="inlineStr"/>
      <c r="M85" t="inlineStr"/>
      <c r="N85" t="inlineStr"/>
    </row>
    <row r="86">
      <c r="A86" s="3" t="n">
        <v>85</v>
      </c>
      <c r="B86" t="inlineStr"/>
      <c r="C86" t="inlineStr"/>
      <c r="D86" t="inlineStr"/>
      <c r="E86" t="inlineStr"/>
      <c r="F86">
        <f>IF(E86="OK",2,IF(E86="À améliorer",1,IF(E86="N.C.",0,"")))</f>
        <v/>
      </c>
      <c r="G86">
        <f>IF(D86="Oui",2,1)</f>
        <v/>
      </c>
      <c r="H86">
        <f>IFERROR(F86*G86,"")</f>
        <v/>
      </c>
      <c r="I86" t="inlineStr"/>
      <c r="J86" t="inlineStr"/>
      <c r="K86" t="inlineStr"/>
      <c r="L86" t="inlineStr"/>
      <c r="M86" t="inlineStr"/>
      <c r="N86" t="inlineStr"/>
    </row>
    <row r="87">
      <c r="A87" s="3" t="n">
        <v>86</v>
      </c>
      <c r="B87" t="inlineStr"/>
      <c r="C87" t="inlineStr"/>
      <c r="D87" t="inlineStr"/>
      <c r="E87" t="inlineStr"/>
      <c r="F87">
        <f>IF(E87="OK",2,IF(E87="À améliorer",1,IF(E87="N.C.",0,"")))</f>
        <v/>
      </c>
      <c r="G87">
        <f>IF(D87="Oui",2,1)</f>
        <v/>
      </c>
      <c r="H87">
        <f>IFERROR(F87*G87,"")</f>
        <v/>
      </c>
      <c r="I87" t="inlineStr"/>
      <c r="J87" t="inlineStr"/>
      <c r="K87" t="inlineStr"/>
      <c r="L87" t="inlineStr"/>
      <c r="M87" t="inlineStr"/>
      <c r="N87" t="inlineStr"/>
    </row>
    <row r="88">
      <c r="A88" s="3" t="n">
        <v>87</v>
      </c>
      <c r="B88" t="inlineStr"/>
      <c r="C88" t="inlineStr"/>
      <c r="D88" t="inlineStr"/>
      <c r="E88" t="inlineStr"/>
      <c r="F88">
        <f>IF(E88="OK",2,IF(E88="À améliorer",1,IF(E88="N.C.",0,"")))</f>
        <v/>
      </c>
      <c r="G88">
        <f>IF(D88="Oui",2,1)</f>
        <v/>
      </c>
      <c r="H88">
        <f>IFERROR(F88*G88,"")</f>
        <v/>
      </c>
      <c r="I88" t="inlineStr"/>
      <c r="J88" t="inlineStr"/>
      <c r="K88" t="inlineStr"/>
      <c r="L88" t="inlineStr"/>
      <c r="M88" t="inlineStr"/>
      <c r="N88" t="inlineStr"/>
    </row>
    <row r="89">
      <c r="A89" s="3" t="n">
        <v>88</v>
      </c>
      <c r="B89" t="inlineStr"/>
      <c r="C89" t="inlineStr"/>
      <c r="D89" t="inlineStr"/>
      <c r="E89" t="inlineStr"/>
      <c r="F89">
        <f>IF(E89="OK",2,IF(E89="À améliorer",1,IF(E89="N.C.",0,"")))</f>
        <v/>
      </c>
      <c r="G89">
        <f>IF(D89="Oui",2,1)</f>
        <v/>
      </c>
      <c r="H89">
        <f>IFERROR(F89*G89,"")</f>
        <v/>
      </c>
      <c r="I89" t="inlineStr"/>
      <c r="J89" t="inlineStr"/>
      <c r="K89" t="inlineStr"/>
      <c r="L89" t="inlineStr"/>
      <c r="M89" t="inlineStr"/>
      <c r="N89" t="inlineStr"/>
    </row>
    <row r="90">
      <c r="A90" s="3" t="n">
        <v>89</v>
      </c>
      <c r="B90" t="inlineStr"/>
      <c r="C90" t="inlineStr"/>
      <c r="D90" t="inlineStr"/>
      <c r="E90" t="inlineStr"/>
      <c r="F90">
        <f>IF(E90="OK",2,IF(E90="À améliorer",1,IF(E90="N.C.",0,"")))</f>
        <v/>
      </c>
      <c r="G90">
        <f>IF(D90="Oui",2,1)</f>
        <v/>
      </c>
      <c r="H90">
        <f>IFERROR(F90*G90,"")</f>
        <v/>
      </c>
      <c r="I90" t="inlineStr"/>
      <c r="J90" t="inlineStr"/>
      <c r="K90" t="inlineStr"/>
      <c r="L90" t="inlineStr"/>
      <c r="M90" t="inlineStr"/>
      <c r="N90" t="inlineStr"/>
    </row>
    <row r="91">
      <c r="A91" s="3" t="n">
        <v>90</v>
      </c>
      <c r="B91" t="inlineStr"/>
      <c r="C91" t="inlineStr"/>
      <c r="D91" t="inlineStr"/>
      <c r="E91" t="inlineStr"/>
      <c r="F91">
        <f>IF(E91="OK",2,IF(E91="À améliorer",1,IF(E91="N.C.",0,"")))</f>
        <v/>
      </c>
      <c r="G91">
        <f>IF(D91="Oui",2,1)</f>
        <v/>
      </c>
      <c r="H91">
        <f>IFERROR(F91*G91,"")</f>
        <v/>
      </c>
      <c r="I91" t="inlineStr"/>
      <c r="J91" t="inlineStr"/>
      <c r="K91" t="inlineStr"/>
      <c r="L91" t="inlineStr"/>
      <c r="M91" t="inlineStr"/>
      <c r="N91" t="inlineStr"/>
    </row>
    <row r="92">
      <c r="A92" s="3" t="n">
        <v>91</v>
      </c>
      <c r="B92" t="inlineStr"/>
      <c r="C92" t="inlineStr"/>
      <c r="D92" t="inlineStr"/>
      <c r="E92" t="inlineStr"/>
      <c r="F92">
        <f>IF(E92="OK",2,IF(E92="À améliorer",1,IF(E92="N.C.",0,"")))</f>
        <v/>
      </c>
      <c r="G92">
        <f>IF(D92="Oui",2,1)</f>
        <v/>
      </c>
      <c r="H92">
        <f>IFERROR(F92*G92,"")</f>
        <v/>
      </c>
      <c r="I92" t="inlineStr"/>
      <c r="J92" t="inlineStr"/>
      <c r="K92" t="inlineStr"/>
      <c r="L92" t="inlineStr"/>
      <c r="M92" t="inlineStr"/>
      <c r="N92" t="inlineStr"/>
    </row>
    <row r="93">
      <c r="A93" s="3" t="n">
        <v>92</v>
      </c>
      <c r="B93" t="inlineStr"/>
      <c r="C93" t="inlineStr"/>
      <c r="D93" t="inlineStr"/>
      <c r="E93" t="inlineStr"/>
      <c r="F93">
        <f>IF(E93="OK",2,IF(E93="À améliorer",1,IF(E93="N.C.",0,"")))</f>
        <v/>
      </c>
      <c r="G93">
        <f>IF(D93="Oui",2,1)</f>
        <v/>
      </c>
      <c r="H93">
        <f>IFERROR(F93*G93,"")</f>
        <v/>
      </c>
      <c r="I93" t="inlineStr"/>
      <c r="J93" t="inlineStr"/>
      <c r="K93" t="inlineStr"/>
      <c r="L93" t="inlineStr"/>
      <c r="M93" t="inlineStr"/>
      <c r="N93" t="inlineStr"/>
    </row>
    <row r="94">
      <c r="A94" s="3" t="n">
        <v>93</v>
      </c>
      <c r="B94" t="inlineStr"/>
      <c r="C94" t="inlineStr"/>
      <c r="D94" t="inlineStr"/>
      <c r="E94" t="inlineStr"/>
      <c r="F94">
        <f>IF(E94="OK",2,IF(E94="À améliorer",1,IF(E94="N.C.",0,"")))</f>
        <v/>
      </c>
      <c r="G94">
        <f>IF(D94="Oui",2,1)</f>
        <v/>
      </c>
      <c r="H94">
        <f>IFERROR(F94*G94,"")</f>
        <v/>
      </c>
      <c r="I94" t="inlineStr"/>
      <c r="J94" t="inlineStr"/>
      <c r="K94" t="inlineStr"/>
      <c r="L94" t="inlineStr"/>
      <c r="M94" t="inlineStr"/>
      <c r="N94" t="inlineStr"/>
    </row>
    <row r="95">
      <c r="A95" s="3" t="n">
        <v>94</v>
      </c>
      <c r="B95" t="inlineStr"/>
      <c r="C95" t="inlineStr"/>
      <c r="D95" t="inlineStr"/>
      <c r="E95" t="inlineStr"/>
      <c r="F95">
        <f>IF(E95="OK",2,IF(E95="À améliorer",1,IF(E95="N.C.",0,"")))</f>
        <v/>
      </c>
      <c r="G95">
        <f>IF(D95="Oui",2,1)</f>
        <v/>
      </c>
      <c r="H95">
        <f>IFERROR(F95*G95,"")</f>
        <v/>
      </c>
      <c r="I95" t="inlineStr"/>
      <c r="J95" t="inlineStr"/>
      <c r="K95" t="inlineStr"/>
      <c r="L95" t="inlineStr"/>
      <c r="M95" t="inlineStr"/>
      <c r="N95" t="inlineStr"/>
    </row>
    <row r="96">
      <c r="A96" s="3" t="n">
        <v>95</v>
      </c>
      <c r="B96" t="inlineStr"/>
      <c r="C96" t="inlineStr"/>
      <c r="D96" t="inlineStr"/>
      <c r="E96" t="inlineStr"/>
      <c r="F96">
        <f>IF(E96="OK",2,IF(E96="À améliorer",1,IF(E96="N.C.",0,"")))</f>
        <v/>
      </c>
      <c r="G96">
        <f>IF(D96="Oui",2,1)</f>
        <v/>
      </c>
      <c r="H96">
        <f>IFERROR(F96*G96,"")</f>
        <v/>
      </c>
      <c r="I96" t="inlineStr"/>
      <c r="J96" t="inlineStr"/>
      <c r="K96" t="inlineStr"/>
      <c r="L96" t="inlineStr"/>
      <c r="M96" t="inlineStr"/>
      <c r="N96" t="inlineStr"/>
    </row>
    <row r="97">
      <c r="A97" s="3" t="n">
        <v>96</v>
      </c>
      <c r="B97" t="inlineStr"/>
      <c r="C97" t="inlineStr"/>
      <c r="D97" t="inlineStr"/>
      <c r="E97" t="inlineStr"/>
      <c r="F97">
        <f>IF(E97="OK",2,IF(E97="À améliorer",1,IF(E97="N.C.",0,"")))</f>
        <v/>
      </c>
      <c r="G97">
        <f>IF(D97="Oui",2,1)</f>
        <v/>
      </c>
      <c r="H97">
        <f>IFERROR(F97*G97,"")</f>
        <v/>
      </c>
      <c r="I97" t="inlineStr"/>
      <c r="J97" t="inlineStr"/>
      <c r="K97" t="inlineStr"/>
      <c r="L97" t="inlineStr"/>
      <c r="M97" t="inlineStr"/>
      <c r="N97" t="inlineStr"/>
    </row>
    <row r="98">
      <c r="A98" s="3" t="n">
        <v>97</v>
      </c>
      <c r="B98" t="inlineStr"/>
      <c r="C98" t="inlineStr"/>
      <c r="D98" t="inlineStr"/>
      <c r="E98" t="inlineStr"/>
      <c r="F98">
        <f>IF(E98="OK",2,IF(E98="À améliorer",1,IF(E98="N.C.",0,"")))</f>
        <v/>
      </c>
      <c r="G98">
        <f>IF(D98="Oui",2,1)</f>
        <v/>
      </c>
      <c r="H98">
        <f>IFERROR(F98*G98,"")</f>
        <v/>
      </c>
      <c r="I98" t="inlineStr"/>
      <c r="J98" t="inlineStr"/>
      <c r="K98" t="inlineStr"/>
      <c r="L98" t="inlineStr"/>
      <c r="M98" t="inlineStr"/>
      <c r="N98" t="inlineStr"/>
    </row>
    <row r="99">
      <c r="A99" s="3" t="n">
        <v>98</v>
      </c>
      <c r="B99" t="inlineStr"/>
      <c r="C99" t="inlineStr"/>
      <c r="D99" t="inlineStr"/>
      <c r="E99" t="inlineStr"/>
      <c r="F99">
        <f>IF(E99="OK",2,IF(E99="À améliorer",1,IF(E99="N.C.",0,"")))</f>
        <v/>
      </c>
      <c r="G99">
        <f>IF(D99="Oui",2,1)</f>
        <v/>
      </c>
      <c r="H99">
        <f>IFERROR(F99*G99,"")</f>
        <v/>
      </c>
      <c r="I99" t="inlineStr"/>
      <c r="J99" t="inlineStr"/>
      <c r="K99" t="inlineStr"/>
      <c r="L99" t="inlineStr"/>
      <c r="M99" t="inlineStr"/>
      <c r="N99" t="inlineStr"/>
    </row>
    <row r="100">
      <c r="A100" s="3" t="n">
        <v>99</v>
      </c>
      <c r="B100" t="inlineStr"/>
      <c r="C100" t="inlineStr"/>
      <c r="D100" t="inlineStr"/>
      <c r="E100" t="inlineStr"/>
      <c r="F100">
        <f>IF(E100="OK",2,IF(E100="À améliorer",1,IF(E100="N.C.",0,"")))</f>
        <v/>
      </c>
      <c r="G100">
        <f>IF(D100="Oui",2,1)</f>
        <v/>
      </c>
      <c r="H100">
        <f>IFERROR(F100*G100,"")</f>
        <v/>
      </c>
      <c r="I100" t="inlineStr"/>
      <c r="J100" t="inlineStr"/>
      <c r="K100" t="inlineStr"/>
      <c r="L100" t="inlineStr"/>
      <c r="M100" t="inlineStr"/>
      <c r="N100" t="inlineStr"/>
    </row>
    <row r="101">
      <c r="A101" s="3" t="n">
        <v>100</v>
      </c>
      <c r="B101" t="inlineStr"/>
      <c r="C101" t="inlineStr"/>
      <c r="D101" t="inlineStr"/>
      <c r="E101" t="inlineStr"/>
      <c r="F101">
        <f>IF(E101="OK",2,IF(E101="À améliorer",1,IF(E101="N.C.",0,"")))</f>
        <v/>
      </c>
      <c r="G101">
        <f>IF(D101="Oui",2,1)</f>
        <v/>
      </c>
      <c r="H101">
        <f>IFERROR(F101*G101,"")</f>
        <v/>
      </c>
      <c r="I101" t="inlineStr"/>
      <c r="J101" t="inlineStr"/>
      <c r="K101" t="inlineStr"/>
      <c r="L101" t="inlineStr"/>
      <c r="M101" t="inlineStr"/>
      <c r="N101" t="inlineStr"/>
    </row>
    <row r="102">
      <c r="A102" s="3" t="n">
        <v>101</v>
      </c>
      <c r="B102" t="inlineStr"/>
      <c r="C102" t="inlineStr"/>
      <c r="D102" t="inlineStr"/>
      <c r="E102" t="inlineStr"/>
      <c r="F102">
        <f>IF(E102="OK",2,IF(E102="À améliorer",1,IF(E102="N.C.",0,"")))</f>
        <v/>
      </c>
      <c r="G102">
        <f>IF(D102="Oui",2,1)</f>
        <v/>
      </c>
      <c r="H102">
        <f>IFERROR(F102*G102,"")</f>
        <v/>
      </c>
      <c r="I102" t="inlineStr"/>
      <c r="J102" t="inlineStr"/>
      <c r="K102" t="inlineStr"/>
      <c r="L102" t="inlineStr"/>
      <c r="M102" t="inlineStr"/>
      <c r="N102" t="inlineStr"/>
    </row>
    <row r="103">
      <c r="A103" s="3" t="n">
        <v>102</v>
      </c>
      <c r="B103" t="inlineStr"/>
      <c r="C103" t="inlineStr"/>
      <c r="D103" t="inlineStr"/>
      <c r="E103" t="inlineStr"/>
      <c r="F103">
        <f>IF(E103="OK",2,IF(E103="À améliorer",1,IF(E103="N.C.",0,"")))</f>
        <v/>
      </c>
      <c r="G103">
        <f>IF(D103="Oui",2,1)</f>
        <v/>
      </c>
      <c r="H103">
        <f>IFERROR(F103*G103,"")</f>
        <v/>
      </c>
      <c r="I103" t="inlineStr"/>
      <c r="J103" t="inlineStr"/>
      <c r="K103" t="inlineStr"/>
      <c r="L103" t="inlineStr"/>
      <c r="M103" t="inlineStr"/>
      <c r="N103" t="inlineStr"/>
    </row>
    <row r="104">
      <c r="A104" s="3" t="n">
        <v>103</v>
      </c>
      <c r="B104" t="inlineStr"/>
      <c r="C104" t="inlineStr"/>
      <c r="D104" t="inlineStr"/>
      <c r="E104" t="inlineStr"/>
      <c r="F104">
        <f>IF(E104="OK",2,IF(E104="À améliorer",1,IF(E104="N.C.",0,"")))</f>
        <v/>
      </c>
      <c r="G104">
        <f>IF(D104="Oui",2,1)</f>
        <v/>
      </c>
      <c r="H104">
        <f>IFERROR(F104*G104,"")</f>
        <v/>
      </c>
      <c r="I104" t="inlineStr"/>
      <c r="J104" t="inlineStr"/>
      <c r="K104" t="inlineStr"/>
      <c r="L104" t="inlineStr"/>
      <c r="M104" t="inlineStr"/>
      <c r="N104" t="inlineStr"/>
    </row>
    <row r="105">
      <c r="A105" s="3" t="n">
        <v>104</v>
      </c>
      <c r="B105" t="inlineStr"/>
      <c r="C105" t="inlineStr"/>
      <c r="D105" t="inlineStr"/>
      <c r="E105" t="inlineStr"/>
      <c r="F105">
        <f>IF(E105="OK",2,IF(E105="À améliorer",1,IF(E105="N.C.",0,"")))</f>
        <v/>
      </c>
      <c r="G105">
        <f>IF(D105="Oui",2,1)</f>
        <v/>
      </c>
      <c r="H105">
        <f>IFERROR(F105*G105,"")</f>
        <v/>
      </c>
      <c r="I105" t="inlineStr"/>
      <c r="J105" t="inlineStr"/>
      <c r="K105" t="inlineStr"/>
      <c r="L105" t="inlineStr"/>
      <c r="M105" t="inlineStr"/>
      <c r="N105" t="inlineStr"/>
    </row>
    <row r="106">
      <c r="A106" s="3" t="n">
        <v>105</v>
      </c>
      <c r="B106" t="inlineStr"/>
      <c r="C106" t="inlineStr"/>
      <c r="D106" t="inlineStr"/>
      <c r="E106" t="inlineStr"/>
      <c r="F106">
        <f>IF(E106="OK",2,IF(E106="À améliorer",1,IF(E106="N.C.",0,"")))</f>
        <v/>
      </c>
      <c r="G106">
        <f>IF(D106="Oui",2,1)</f>
        <v/>
      </c>
      <c r="H106">
        <f>IFERROR(F106*G106,"")</f>
        <v/>
      </c>
      <c r="I106" t="inlineStr"/>
      <c r="J106" t="inlineStr"/>
      <c r="K106" t="inlineStr"/>
      <c r="L106" t="inlineStr"/>
      <c r="M106" t="inlineStr"/>
      <c r="N106" t="inlineStr"/>
    </row>
    <row r="107">
      <c r="A107" s="3" t="n">
        <v>106</v>
      </c>
      <c r="B107" t="inlineStr"/>
      <c r="C107" t="inlineStr"/>
      <c r="D107" t="inlineStr"/>
      <c r="E107" t="inlineStr"/>
      <c r="F107">
        <f>IF(E107="OK",2,IF(E107="À améliorer",1,IF(E107="N.C.",0,"")))</f>
        <v/>
      </c>
      <c r="G107">
        <f>IF(D107="Oui",2,1)</f>
        <v/>
      </c>
      <c r="H107">
        <f>IFERROR(F107*G107,"")</f>
        <v/>
      </c>
      <c r="I107" t="inlineStr"/>
      <c r="J107" t="inlineStr"/>
      <c r="K107" t="inlineStr"/>
      <c r="L107" t="inlineStr"/>
      <c r="M107" t="inlineStr"/>
      <c r="N107" t="inlineStr"/>
    </row>
    <row r="108">
      <c r="A108" s="3" t="n">
        <v>107</v>
      </c>
      <c r="B108" t="inlineStr"/>
      <c r="C108" t="inlineStr"/>
      <c r="D108" t="inlineStr"/>
      <c r="E108" t="inlineStr"/>
      <c r="F108">
        <f>IF(E108="OK",2,IF(E108="À améliorer",1,IF(E108="N.C.",0,"")))</f>
        <v/>
      </c>
      <c r="G108">
        <f>IF(D108="Oui",2,1)</f>
        <v/>
      </c>
      <c r="H108">
        <f>IFERROR(F108*G108,"")</f>
        <v/>
      </c>
      <c r="I108" t="inlineStr"/>
      <c r="J108" t="inlineStr"/>
      <c r="K108" t="inlineStr"/>
      <c r="L108" t="inlineStr"/>
      <c r="M108" t="inlineStr"/>
      <c r="N108" t="inlineStr"/>
    </row>
    <row r="109">
      <c r="A109" s="3" t="n">
        <v>108</v>
      </c>
      <c r="B109" t="inlineStr"/>
      <c r="C109" t="inlineStr"/>
      <c r="D109" t="inlineStr"/>
      <c r="E109" t="inlineStr"/>
      <c r="F109">
        <f>IF(E109="OK",2,IF(E109="À améliorer",1,IF(E109="N.C.",0,"")))</f>
        <v/>
      </c>
      <c r="G109">
        <f>IF(D109="Oui",2,1)</f>
        <v/>
      </c>
      <c r="H109">
        <f>IFERROR(F109*G109,"")</f>
        <v/>
      </c>
      <c r="I109" t="inlineStr"/>
      <c r="J109" t="inlineStr"/>
      <c r="K109" t="inlineStr"/>
      <c r="L109" t="inlineStr"/>
      <c r="M109" t="inlineStr"/>
      <c r="N109" t="inlineStr"/>
    </row>
    <row r="110">
      <c r="A110" s="3" t="n">
        <v>109</v>
      </c>
      <c r="B110" t="inlineStr"/>
      <c r="C110" t="inlineStr"/>
      <c r="D110" t="inlineStr"/>
      <c r="E110" t="inlineStr"/>
      <c r="F110">
        <f>IF(E110="OK",2,IF(E110="À améliorer",1,IF(E110="N.C.",0,"")))</f>
        <v/>
      </c>
      <c r="G110">
        <f>IF(D110="Oui",2,1)</f>
        <v/>
      </c>
      <c r="H110">
        <f>IFERROR(F110*G110,"")</f>
        <v/>
      </c>
      <c r="I110" t="inlineStr"/>
      <c r="J110" t="inlineStr"/>
      <c r="K110" t="inlineStr"/>
      <c r="L110" t="inlineStr"/>
      <c r="M110" t="inlineStr"/>
      <c r="N110" t="inlineStr"/>
    </row>
    <row r="111">
      <c r="A111" s="3" t="n">
        <v>110</v>
      </c>
      <c r="B111" t="inlineStr"/>
      <c r="C111" t="inlineStr"/>
      <c r="D111" t="inlineStr"/>
      <c r="E111" t="inlineStr"/>
      <c r="F111">
        <f>IF(E111="OK",2,IF(E111="À améliorer",1,IF(E111="N.C.",0,"")))</f>
        <v/>
      </c>
      <c r="G111">
        <f>IF(D111="Oui",2,1)</f>
        <v/>
      </c>
      <c r="H111">
        <f>IFERROR(F111*G111,"")</f>
        <v/>
      </c>
      <c r="I111" t="inlineStr"/>
      <c r="J111" t="inlineStr"/>
      <c r="K111" t="inlineStr"/>
      <c r="L111" t="inlineStr"/>
      <c r="M111" t="inlineStr"/>
      <c r="N111" t="inlineStr"/>
    </row>
    <row r="112">
      <c r="A112" s="3" t="n">
        <v>111</v>
      </c>
      <c r="B112" t="inlineStr"/>
      <c r="C112" t="inlineStr"/>
      <c r="D112" t="inlineStr"/>
      <c r="E112" t="inlineStr"/>
      <c r="F112">
        <f>IF(E112="OK",2,IF(E112="À améliorer",1,IF(E112="N.C.",0,"")))</f>
        <v/>
      </c>
      <c r="G112">
        <f>IF(D112="Oui",2,1)</f>
        <v/>
      </c>
      <c r="H112">
        <f>IFERROR(F112*G112,"")</f>
        <v/>
      </c>
      <c r="I112" t="inlineStr"/>
      <c r="J112" t="inlineStr"/>
      <c r="K112" t="inlineStr"/>
      <c r="L112" t="inlineStr"/>
      <c r="M112" t="inlineStr"/>
      <c r="N112" t="inlineStr"/>
    </row>
    <row r="113">
      <c r="A113" s="3" t="n">
        <v>112</v>
      </c>
      <c r="B113" t="inlineStr"/>
      <c r="C113" t="inlineStr"/>
      <c r="D113" t="inlineStr"/>
      <c r="E113" t="inlineStr"/>
      <c r="F113">
        <f>IF(E113="OK",2,IF(E113="À améliorer",1,IF(E113="N.C.",0,"")))</f>
        <v/>
      </c>
      <c r="G113">
        <f>IF(D113="Oui",2,1)</f>
        <v/>
      </c>
      <c r="H113">
        <f>IFERROR(F113*G113,"")</f>
        <v/>
      </c>
      <c r="I113" t="inlineStr"/>
      <c r="J113" t="inlineStr"/>
      <c r="K113" t="inlineStr"/>
      <c r="L113" t="inlineStr"/>
      <c r="M113" t="inlineStr"/>
      <c r="N113" t="inlineStr"/>
    </row>
    <row r="114">
      <c r="A114" s="3" t="n">
        <v>113</v>
      </c>
      <c r="B114" t="inlineStr"/>
      <c r="C114" t="inlineStr"/>
      <c r="D114" t="inlineStr"/>
      <c r="E114" t="inlineStr"/>
      <c r="F114">
        <f>IF(E114="OK",2,IF(E114="À améliorer",1,IF(E114="N.C.",0,"")))</f>
        <v/>
      </c>
      <c r="G114">
        <f>IF(D114="Oui",2,1)</f>
        <v/>
      </c>
      <c r="H114">
        <f>IFERROR(F114*G114,"")</f>
        <v/>
      </c>
      <c r="I114" t="inlineStr"/>
      <c r="J114" t="inlineStr"/>
      <c r="K114" t="inlineStr"/>
      <c r="L114" t="inlineStr"/>
      <c r="M114" t="inlineStr"/>
      <c r="N114" t="inlineStr"/>
    </row>
    <row r="115">
      <c r="A115" s="3" t="n">
        <v>114</v>
      </c>
      <c r="B115" t="inlineStr"/>
      <c r="C115" t="inlineStr"/>
      <c r="D115" t="inlineStr"/>
      <c r="E115" t="inlineStr"/>
      <c r="F115">
        <f>IF(E115="OK",2,IF(E115="À améliorer",1,IF(E115="N.C.",0,"")))</f>
        <v/>
      </c>
      <c r="G115">
        <f>IF(D115="Oui",2,1)</f>
        <v/>
      </c>
      <c r="H115">
        <f>IFERROR(F115*G115,"")</f>
        <v/>
      </c>
      <c r="I115" t="inlineStr"/>
      <c r="J115" t="inlineStr"/>
      <c r="K115" t="inlineStr"/>
      <c r="L115" t="inlineStr"/>
      <c r="M115" t="inlineStr"/>
      <c r="N115" t="inlineStr"/>
    </row>
    <row r="116">
      <c r="A116" s="3" t="n">
        <v>115</v>
      </c>
      <c r="B116" t="inlineStr"/>
      <c r="C116" t="inlineStr"/>
      <c r="D116" t="inlineStr"/>
      <c r="E116" t="inlineStr"/>
      <c r="F116">
        <f>IF(E116="OK",2,IF(E116="À améliorer",1,IF(E116="N.C.",0,"")))</f>
        <v/>
      </c>
      <c r="G116">
        <f>IF(D116="Oui",2,1)</f>
        <v/>
      </c>
      <c r="H116">
        <f>IFERROR(F116*G116,"")</f>
        <v/>
      </c>
      <c r="I116" t="inlineStr"/>
      <c r="J116" t="inlineStr"/>
      <c r="K116" t="inlineStr"/>
      <c r="L116" t="inlineStr"/>
      <c r="M116" t="inlineStr"/>
      <c r="N116" t="inlineStr"/>
    </row>
    <row r="117">
      <c r="A117" s="3" t="n">
        <v>116</v>
      </c>
      <c r="B117" t="inlineStr"/>
      <c r="C117" t="inlineStr"/>
      <c r="D117" t="inlineStr"/>
      <c r="E117" t="inlineStr"/>
      <c r="F117">
        <f>IF(E117="OK",2,IF(E117="À améliorer",1,IF(E117="N.C.",0,"")))</f>
        <v/>
      </c>
      <c r="G117">
        <f>IF(D117="Oui",2,1)</f>
        <v/>
      </c>
      <c r="H117">
        <f>IFERROR(F117*G117,"")</f>
        <v/>
      </c>
      <c r="I117" t="inlineStr"/>
      <c r="J117" t="inlineStr"/>
      <c r="K117" t="inlineStr"/>
      <c r="L117" t="inlineStr"/>
      <c r="M117" t="inlineStr"/>
      <c r="N117" t="inlineStr"/>
    </row>
    <row r="118">
      <c r="A118" s="3" t="n">
        <v>117</v>
      </c>
      <c r="B118" t="inlineStr"/>
      <c r="C118" t="inlineStr"/>
      <c r="D118" t="inlineStr"/>
      <c r="E118" t="inlineStr"/>
      <c r="F118">
        <f>IF(E118="OK",2,IF(E118="À améliorer",1,IF(E118="N.C.",0,"")))</f>
        <v/>
      </c>
      <c r="G118">
        <f>IF(D118="Oui",2,1)</f>
        <v/>
      </c>
      <c r="H118">
        <f>IFERROR(F118*G118,"")</f>
        <v/>
      </c>
      <c r="I118" t="inlineStr"/>
      <c r="J118" t="inlineStr"/>
      <c r="K118" t="inlineStr"/>
      <c r="L118" t="inlineStr"/>
      <c r="M118" t="inlineStr"/>
      <c r="N118" t="inlineStr"/>
    </row>
    <row r="119">
      <c r="A119" s="3" t="n">
        <v>118</v>
      </c>
      <c r="B119" t="inlineStr"/>
      <c r="C119" t="inlineStr"/>
      <c r="D119" t="inlineStr"/>
      <c r="E119" t="inlineStr"/>
      <c r="F119">
        <f>IF(E119="OK",2,IF(E119="À améliorer",1,IF(E119="N.C.",0,"")))</f>
        <v/>
      </c>
      <c r="G119">
        <f>IF(D119="Oui",2,1)</f>
        <v/>
      </c>
      <c r="H119">
        <f>IFERROR(F119*G119,"")</f>
        <v/>
      </c>
      <c r="I119" t="inlineStr"/>
      <c r="J119" t="inlineStr"/>
      <c r="K119" t="inlineStr"/>
      <c r="L119" t="inlineStr"/>
      <c r="M119" t="inlineStr"/>
      <c r="N119" t="inlineStr"/>
    </row>
    <row r="120">
      <c r="A120" s="3" t="n">
        <v>119</v>
      </c>
      <c r="B120" t="inlineStr"/>
      <c r="C120" t="inlineStr"/>
      <c r="D120" t="inlineStr"/>
      <c r="E120" t="inlineStr"/>
      <c r="F120">
        <f>IF(E120="OK",2,IF(E120="À améliorer",1,IF(E120="N.C.",0,"")))</f>
        <v/>
      </c>
      <c r="G120">
        <f>IF(D120="Oui",2,1)</f>
        <v/>
      </c>
      <c r="H120">
        <f>IFERROR(F120*G120,"")</f>
        <v/>
      </c>
      <c r="I120" t="inlineStr"/>
      <c r="J120" t="inlineStr"/>
      <c r="K120" t="inlineStr"/>
      <c r="L120" t="inlineStr"/>
      <c r="M120" t="inlineStr"/>
      <c r="N120" t="inlineStr"/>
    </row>
    <row r="121">
      <c r="F121">
        <f>IF(E121="OK",2,IF(E121="À améliorer",1,IF(E121="N.C.",0,"")))</f>
        <v/>
      </c>
      <c r="G121">
        <f>IF(D121="Oui",2,1)</f>
        <v/>
      </c>
      <c r="H121">
        <f>IFERROR(F121*G121,"")</f>
        <v/>
      </c>
    </row>
    <row r="122">
      <c r="F122">
        <f>IF(E122="OK",2,IF(E122="À améliorer",1,IF(E122="N.C.",0,"")))</f>
        <v/>
      </c>
      <c r="G122">
        <f>IF(D122="Oui",2,1)</f>
        <v/>
      </c>
      <c r="H122">
        <f>IFERROR(F122*G122,"")</f>
        <v/>
      </c>
    </row>
    <row r="123">
      <c r="F123">
        <f>IF(E123="OK",2,IF(E123="À améliorer",1,IF(E123="N.C.",0,"")))</f>
        <v/>
      </c>
      <c r="G123">
        <f>IF(D123="Oui",2,1)</f>
        <v/>
      </c>
      <c r="H123">
        <f>IFERROR(F123*G123,"")</f>
        <v/>
      </c>
    </row>
    <row r="124">
      <c r="F124">
        <f>IF(E124="OK",2,IF(E124="À améliorer",1,IF(E124="N.C.",0,"")))</f>
        <v/>
      </c>
      <c r="G124">
        <f>IF(D124="Oui",2,1)</f>
        <v/>
      </c>
      <c r="H124">
        <f>IFERROR(F124*G124,"")</f>
        <v/>
      </c>
    </row>
    <row r="125">
      <c r="F125">
        <f>IF(E125="OK",2,IF(E125="À améliorer",1,IF(E125="N.C.",0,"")))</f>
        <v/>
      </c>
      <c r="G125">
        <f>IF(D125="Oui",2,1)</f>
        <v/>
      </c>
      <c r="H125">
        <f>IFERROR(F125*G125,"")</f>
        <v/>
      </c>
    </row>
    <row r="126">
      <c r="F126">
        <f>IF(E126="OK",2,IF(E126="À améliorer",1,IF(E126="N.C.",0,"")))</f>
        <v/>
      </c>
      <c r="G126">
        <f>IF(D126="Oui",2,1)</f>
        <v/>
      </c>
      <c r="H126">
        <f>IFERROR(F126*G126,"")</f>
        <v/>
      </c>
    </row>
    <row r="127">
      <c r="F127">
        <f>IF(E127="OK",2,IF(E127="À améliorer",1,IF(E127="N.C.",0,"")))</f>
        <v/>
      </c>
      <c r="G127">
        <f>IF(D127="Oui",2,1)</f>
        <v/>
      </c>
      <c r="H127">
        <f>IFERROR(F127*G127,"")</f>
        <v/>
      </c>
    </row>
    <row r="128">
      <c r="F128">
        <f>IF(E128="OK",2,IF(E128="À améliorer",1,IF(E128="N.C.",0,"")))</f>
        <v/>
      </c>
      <c r="G128">
        <f>IF(D128="Oui",2,1)</f>
        <v/>
      </c>
      <c r="H128">
        <f>IFERROR(F128*G128,"")</f>
        <v/>
      </c>
    </row>
    <row r="129">
      <c r="F129">
        <f>IF(E129="OK",2,IF(E129="À améliorer",1,IF(E129="N.C.",0,"")))</f>
        <v/>
      </c>
      <c r="G129">
        <f>IF(D129="Oui",2,1)</f>
        <v/>
      </c>
      <c r="H129">
        <f>IFERROR(F129*G129,"")</f>
        <v/>
      </c>
    </row>
    <row r="130">
      <c r="F130">
        <f>IF(E130="OK",2,IF(E130="À améliorer",1,IF(E130="N.C.",0,"")))</f>
        <v/>
      </c>
      <c r="G130">
        <f>IF(D130="Oui",2,1)</f>
        <v/>
      </c>
      <c r="H130">
        <f>IFERROR(F130*G130,"")</f>
        <v/>
      </c>
    </row>
    <row r="131">
      <c r="F131">
        <f>IF(E131="OK",2,IF(E131="À améliorer",1,IF(E131="N.C.",0,"")))</f>
        <v/>
      </c>
      <c r="G131">
        <f>IF(D131="Oui",2,1)</f>
        <v/>
      </c>
      <c r="H131">
        <f>IFERROR(F131*G131,"")</f>
        <v/>
      </c>
    </row>
    <row r="132">
      <c r="F132">
        <f>IF(E132="OK",2,IF(E132="À améliorer",1,IF(E132="N.C.",0,"")))</f>
        <v/>
      </c>
      <c r="G132">
        <f>IF(D132="Oui",2,1)</f>
        <v/>
      </c>
      <c r="H132">
        <f>IFERROR(F132*G132,"")</f>
        <v/>
      </c>
    </row>
    <row r="133">
      <c r="F133">
        <f>IF(E133="OK",2,IF(E133="À améliorer",1,IF(E133="N.C.",0,"")))</f>
        <v/>
      </c>
      <c r="G133">
        <f>IF(D133="Oui",2,1)</f>
        <v/>
      </c>
      <c r="H133">
        <f>IFERROR(F133*G133,"")</f>
        <v/>
      </c>
    </row>
    <row r="134">
      <c r="F134">
        <f>IF(E134="OK",2,IF(E134="À améliorer",1,IF(E134="N.C.",0,"")))</f>
        <v/>
      </c>
      <c r="G134">
        <f>IF(D134="Oui",2,1)</f>
        <v/>
      </c>
      <c r="H134">
        <f>IFERROR(F134*G134,"")</f>
        <v/>
      </c>
    </row>
    <row r="135">
      <c r="F135">
        <f>IF(E135="OK",2,IF(E135="À améliorer",1,IF(E135="N.C.",0,"")))</f>
        <v/>
      </c>
      <c r="G135">
        <f>IF(D135="Oui",2,1)</f>
        <v/>
      </c>
      <c r="H135">
        <f>IFERROR(F135*G135,"")</f>
        <v/>
      </c>
    </row>
    <row r="136">
      <c r="F136">
        <f>IF(E136="OK",2,IF(E136="À améliorer",1,IF(E136="N.C.",0,"")))</f>
        <v/>
      </c>
      <c r="G136">
        <f>IF(D136="Oui",2,1)</f>
        <v/>
      </c>
      <c r="H136">
        <f>IFERROR(F136*G136,"")</f>
        <v/>
      </c>
    </row>
    <row r="137">
      <c r="F137">
        <f>IF(E137="OK",2,IF(E137="À améliorer",1,IF(E137="N.C.",0,"")))</f>
        <v/>
      </c>
      <c r="G137">
        <f>IF(D137="Oui",2,1)</f>
        <v/>
      </c>
      <c r="H137">
        <f>IFERROR(F137*G137,"")</f>
        <v/>
      </c>
    </row>
    <row r="138">
      <c r="F138">
        <f>IF(E138="OK",2,IF(E138="À améliorer",1,IF(E138="N.C.",0,"")))</f>
        <v/>
      </c>
      <c r="G138">
        <f>IF(D138="Oui",2,1)</f>
        <v/>
      </c>
      <c r="H138">
        <f>IFERROR(F138*G138,"")</f>
        <v/>
      </c>
    </row>
    <row r="139">
      <c r="F139">
        <f>IF(E139="OK",2,IF(E139="À améliorer",1,IF(E139="N.C.",0,"")))</f>
        <v/>
      </c>
      <c r="G139">
        <f>IF(D139="Oui",2,1)</f>
        <v/>
      </c>
      <c r="H139">
        <f>IFERROR(F139*G139,"")</f>
        <v/>
      </c>
    </row>
    <row r="140">
      <c r="F140">
        <f>IF(E140="OK",2,IF(E140="À améliorer",1,IF(E140="N.C.",0,"")))</f>
        <v/>
      </c>
      <c r="G140">
        <f>IF(D140="Oui",2,1)</f>
        <v/>
      </c>
      <c r="H140">
        <f>IFERROR(F140*G140,"")</f>
        <v/>
      </c>
    </row>
    <row r="141">
      <c r="F141">
        <f>IF(E141="OK",2,IF(E141="À améliorer",1,IF(E141="N.C.",0,"")))</f>
        <v/>
      </c>
      <c r="G141">
        <f>IF(D141="Oui",2,1)</f>
        <v/>
      </c>
      <c r="H141">
        <f>IFERROR(F141*G141,"")</f>
        <v/>
      </c>
    </row>
    <row r="142">
      <c r="F142">
        <f>IF(E142="OK",2,IF(E142="À améliorer",1,IF(E142="N.C.",0,"")))</f>
        <v/>
      </c>
      <c r="G142">
        <f>IF(D142="Oui",2,1)</f>
        <v/>
      </c>
      <c r="H142">
        <f>IFERROR(F142*G142,"")</f>
        <v/>
      </c>
    </row>
    <row r="143">
      <c r="F143">
        <f>IF(E143="OK",2,IF(E143="À améliorer",1,IF(E143="N.C.",0,"")))</f>
        <v/>
      </c>
      <c r="G143">
        <f>IF(D143="Oui",2,1)</f>
        <v/>
      </c>
      <c r="H143">
        <f>IFERROR(F143*G143,"")</f>
        <v/>
      </c>
    </row>
    <row r="144">
      <c r="F144">
        <f>IF(E144="OK",2,IF(E144="À améliorer",1,IF(E144="N.C.",0,"")))</f>
        <v/>
      </c>
      <c r="G144">
        <f>IF(D144="Oui",2,1)</f>
        <v/>
      </c>
      <c r="H144">
        <f>IFERROR(F144*G144,"")</f>
        <v/>
      </c>
    </row>
    <row r="145">
      <c r="F145">
        <f>IF(E145="OK",2,IF(E145="À améliorer",1,IF(E145="N.C.",0,"")))</f>
        <v/>
      </c>
      <c r="G145">
        <f>IF(D145="Oui",2,1)</f>
        <v/>
      </c>
      <c r="H145">
        <f>IFERROR(F145*G145,"")</f>
        <v/>
      </c>
    </row>
    <row r="146">
      <c r="F146">
        <f>IF(E146="OK",2,IF(E146="À améliorer",1,IF(E146="N.C.",0,"")))</f>
        <v/>
      </c>
      <c r="G146">
        <f>IF(D146="Oui",2,1)</f>
        <v/>
      </c>
      <c r="H146">
        <f>IFERROR(F146*G146,"")</f>
        <v/>
      </c>
    </row>
    <row r="147">
      <c r="F147">
        <f>IF(E147="OK",2,IF(E147="À améliorer",1,IF(E147="N.C.",0,"")))</f>
        <v/>
      </c>
      <c r="G147">
        <f>IF(D147="Oui",2,1)</f>
        <v/>
      </c>
      <c r="H147">
        <f>IFERROR(F147*G147,"")</f>
        <v/>
      </c>
    </row>
    <row r="148">
      <c r="F148">
        <f>IF(E148="OK",2,IF(E148="À améliorer",1,IF(E148="N.C.",0,"")))</f>
        <v/>
      </c>
      <c r="G148">
        <f>IF(D148="Oui",2,1)</f>
        <v/>
      </c>
      <c r="H148">
        <f>IFERROR(F148*G148,"")</f>
        <v/>
      </c>
    </row>
    <row r="149">
      <c r="F149">
        <f>IF(E149="OK",2,IF(E149="À améliorer",1,IF(E149="N.C.",0,"")))</f>
        <v/>
      </c>
      <c r="G149">
        <f>IF(D149="Oui",2,1)</f>
        <v/>
      </c>
      <c r="H149">
        <f>IFERROR(F149*G149,"")</f>
        <v/>
      </c>
    </row>
    <row r="150">
      <c r="F150">
        <f>IF(E150="OK",2,IF(E150="À améliorer",1,IF(E150="N.C.",0,"")))</f>
        <v/>
      </c>
      <c r="G150">
        <f>IF(D150="Oui",2,1)</f>
        <v/>
      </c>
      <c r="H150">
        <f>IFERROR(F150*G150,"")</f>
        <v/>
      </c>
    </row>
    <row r="151">
      <c r="F151">
        <f>IF(E151="OK",2,IF(E151="À améliorer",1,IF(E151="N.C.",0,"")))</f>
        <v/>
      </c>
      <c r="G151">
        <f>IF(D151="Oui",2,1)</f>
        <v/>
      </c>
      <c r="H151">
        <f>IFERROR(F151*G151,"")</f>
        <v/>
      </c>
    </row>
    <row r="152">
      <c r="F152">
        <f>IF(E152="OK",2,IF(E152="À améliorer",1,IF(E152="N.C.",0,"")))</f>
        <v/>
      </c>
      <c r="G152">
        <f>IF(D152="Oui",2,1)</f>
        <v/>
      </c>
      <c r="H152">
        <f>IFERROR(F152*G152,"")</f>
        <v/>
      </c>
    </row>
    <row r="153">
      <c r="F153">
        <f>IF(E153="OK",2,IF(E153="À améliorer",1,IF(E153="N.C.",0,"")))</f>
        <v/>
      </c>
      <c r="G153">
        <f>IF(D153="Oui",2,1)</f>
        <v/>
      </c>
      <c r="H153">
        <f>IFERROR(F153*G153,"")</f>
        <v/>
      </c>
    </row>
    <row r="154">
      <c r="F154">
        <f>IF(E154="OK",2,IF(E154="À améliorer",1,IF(E154="N.C.",0,"")))</f>
        <v/>
      </c>
      <c r="G154">
        <f>IF(D154="Oui",2,1)</f>
        <v/>
      </c>
      <c r="H154">
        <f>IFERROR(F154*G154,"")</f>
        <v/>
      </c>
    </row>
    <row r="155">
      <c r="F155">
        <f>IF(E155="OK",2,IF(E155="À améliorer",1,IF(E155="N.C.",0,"")))</f>
        <v/>
      </c>
      <c r="G155">
        <f>IF(D155="Oui",2,1)</f>
        <v/>
      </c>
      <c r="H155">
        <f>IFERROR(F155*G155,"")</f>
        <v/>
      </c>
    </row>
    <row r="156">
      <c r="F156">
        <f>IF(E156="OK",2,IF(E156="À améliorer",1,IF(E156="N.C.",0,"")))</f>
        <v/>
      </c>
      <c r="G156">
        <f>IF(D156="Oui",2,1)</f>
        <v/>
      </c>
      <c r="H156">
        <f>IFERROR(F156*G156,"")</f>
        <v/>
      </c>
    </row>
    <row r="157">
      <c r="F157">
        <f>IF(E157="OK",2,IF(E157="À améliorer",1,IF(E157="N.C.",0,"")))</f>
        <v/>
      </c>
      <c r="G157">
        <f>IF(D157="Oui",2,1)</f>
        <v/>
      </c>
      <c r="H157">
        <f>IFERROR(F157*G157,"")</f>
        <v/>
      </c>
    </row>
    <row r="158">
      <c r="F158">
        <f>IF(E158="OK",2,IF(E158="À améliorer",1,IF(E158="N.C.",0,"")))</f>
        <v/>
      </c>
      <c r="G158">
        <f>IF(D158="Oui",2,1)</f>
        <v/>
      </c>
      <c r="H158">
        <f>IFERROR(F158*G158,"")</f>
        <v/>
      </c>
    </row>
    <row r="159">
      <c r="F159">
        <f>IF(E159="OK",2,IF(E159="À améliorer",1,IF(E159="N.C.",0,"")))</f>
        <v/>
      </c>
      <c r="G159">
        <f>IF(D159="Oui",2,1)</f>
        <v/>
      </c>
      <c r="H159">
        <f>IFERROR(F159*G159,"")</f>
        <v/>
      </c>
    </row>
    <row r="160">
      <c r="F160">
        <f>IF(E160="OK",2,IF(E160="À améliorer",1,IF(E160="N.C.",0,"")))</f>
        <v/>
      </c>
      <c r="G160">
        <f>IF(D160="Oui",2,1)</f>
        <v/>
      </c>
      <c r="H160">
        <f>IFERROR(F160*G160,"")</f>
        <v/>
      </c>
    </row>
    <row r="161">
      <c r="F161">
        <f>IF(E161="OK",2,IF(E161="À améliorer",1,IF(E161="N.C.",0,"")))</f>
        <v/>
      </c>
      <c r="G161">
        <f>IF(D161="Oui",2,1)</f>
        <v/>
      </c>
      <c r="H161">
        <f>IFERROR(F161*G161,"")</f>
        <v/>
      </c>
    </row>
    <row r="162">
      <c r="F162">
        <f>IF(E162="OK",2,IF(E162="À améliorer",1,IF(E162="N.C.",0,"")))</f>
        <v/>
      </c>
      <c r="G162">
        <f>IF(D162="Oui",2,1)</f>
        <v/>
      </c>
      <c r="H162">
        <f>IFERROR(F162*G162,"")</f>
        <v/>
      </c>
    </row>
    <row r="163">
      <c r="F163">
        <f>IF(E163="OK",2,IF(E163="À améliorer",1,IF(E163="N.C.",0,"")))</f>
        <v/>
      </c>
      <c r="G163">
        <f>IF(D163="Oui",2,1)</f>
        <v/>
      </c>
      <c r="H163">
        <f>IFERROR(F163*G163,"")</f>
        <v/>
      </c>
    </row>
    <row r="164">
      <c r="F164">
        <f>IF(E164="OK",2,IF(E164="À améliorer",1,IF(E164="N.C.",0,"")))</f>
        <v/>
      </c>
      <c r="G164">
        <f>IF(D164="Oui",2,1)</f>
        <v/>
      </c>
      <c r="H164">
        <f>IFERROR(F164*G164,"")</f>
        <v/>
      </c>
    </row>
    <row r="165">
      <c r="F165">
        <f>IF(E165="OK",2,IF(E165="À améliorer",1,IF(E165="N.C.",0,"")))</f>
        <v/>
      </c>
      <c r="G165">
        <f>IF(D165="Oui",2,1)</f>
        <v/>
      </c>
      <c r="H165">
        <f>IFERROR(F165*G165,"")</f>
        <v/>
      </c>
    </row>
    <row r="166">
      <c r="F166">
        <f>IF(E166="OK",2,IF(E166="À améliorer",1,IF(E166="N.C.",0,"")))</f>
        <v/>
      </c>
      <c r="G166">
        <f>IF(D166="Oui",2,1)</f>
        <v/>
      </c>
      <c r="H166">
        <f>IFERROR(F166*G166,"")</f>
        <v/>
      </c>
    </row>
    <row r="167">
      <c r="F167">
        <f>IF(E167="OK",2,IF(E167="À améliorer",1,IF(E167="N.C.",0,"")))</f>
        <v/>
      </c>
      <c r="G167">
        <f>IF(D167="Oui",2,1)</f>
        <v/>
      </c>
      <c r="H167">
        <f>IFERROR(F167*G167,"")</f>
        <v/>
      </c>
    </row>
    <row r="168">
      <c r="F168">
        <f>IF(E168="OK",2,IF(E168="À améliorer",1,IF(E168="N.C.",0,"")))</f>
        <v/>
      </c>
      <c r="G168">
        <f>IF(D168="Oui",2,1)</f>
        <v/>
      </c>
      <c r="H168">
        <f>IFERROR(F168*G168,"")</f>
        <v/>
      </c>
    </row>
    <row r="169">
      <c r="F169">
        <f>IF(E169="OK",2,IF(E169="À améliorer",1,IF(E169="N.C.",0,"")))</f>
        <v/>
      </c>
      <c r="G169">
        <f>IF(D169="Oui",2,1)</f>
        <v/>
      </c>
      <c r="H169">
        <f>IFERROR(F169*G169,"")</f>
        <v/>
      </c>
    </row>
    <row r="170">
      <c r="F170">
        <f>IF(E170="OK",2,IF(E170="À améliorer",1,IF(E170="N.C.",0,"")))</f>
        <v/>
      </c>
      <c r="G170">
        <f>IF(D170="Oui",2,1)</f>
        <v/>
      </c>
      <c r="H170">
        <f>IFERROR(F170*G170,"")</f>
        <v/>
      </c>
    </row>
    <row r="171">
      <c r="F171">
        <f>IF(E171="OK",2,IF(E171="À améliorer",1,IF(E171="N.C.",0,"")))</f>
        <v/>
      </c>
      <c r="G171">
        <f>IF(D171="Oui",2,1)</f>
        <v/>
      </c>
      <c r="H171">
        <f>IFERROR(F171*G171,"")</f>
        <v/>
      </c>
    </row>
    <row r="172">
      <c r="F172">
        <f>IF(E172="OK",2,IF(E172="À améliorer",1,IF(E172="N.C.",0,"")))</f>
        <v/>
      </c>
      <c r="G172">
        <f>IF(D172="Oui",2,1)</f>
        <v/>
      </c>
      <c r="H172">
        <f>IFERROR(F172*G172,"")</f>
        <v/>
      </c>
    </row>
    <row r="173">
      <c r="F173">
        <f>IF(E173="OK",2,IF(E173="À améliorer",1,IF(E173="N.C.",0,"")))</f>
        <v/>
      </c>
      <c r="G173">
        <f>IF(D173="Oui",2,1)</f>
        <v/>
      </c>
      <c r="H173">
        <f>IFERROR(F173*G173,"")</f>
        <v/>
      </c>
    </row>
    <row r="174">
      <c r="F174">
        <f>IF(E174="OK",2,IF(E174="À améliorer",1,IF(E174="N.C.",0,"")))</f>
        <v/>
      </c>
      <c r="G174">
        <f>IF(D174="Oui",2,1)</f>
        <v/>
      </c>
      <c r="H174">
        <f>IFERROR(F174*G174,"")</f>
        <v/>
      </c>
    </row>
    <row r="175">
      <c r="F175">
        <f>IF(E175="OK",2,IF(E175="À améliorer",1,IF(E175="N.C.",0,"")))</f>
        <v/>
      </c>
      <c r="G175">
        <f>IF(D175="Oui",2,1)</f>
        <v/>
      </c>
      <c r="H175">
        <f>IFERROR(F175*G175,"")</f>
        <v/>
      </c>
    </row>
    <row r="176">
      <c r="F176">
        <f>IF(E176="OK",2,IF(E176="À améliorer",1,IF(E176="N.C.",0,"")))</f>
        <v/>
      </c>
      <c r="G176">
        <f>IF(D176="Oui",2,1)</f>
        <v/>
      </c>
      <c r="H176">
        <f>IFERROR(F176*G176,"")</f>
        <v/>
      </c>
    </row>
    <row r="177">
      <c r="F177">
        <f>IF(E177="OK",2,IF(E177="À améliorer",1,IF(E177="N.C.",0,"")))</f>
        <v/>
      </c>
      <c r="G177">
        <f>IF(D177="Oui",2,1)</f>
        <v/>
      </c>
      <c r="H177">
        <f>IFERROR(F177*G177,"")</f>
        <v/>
      </c>
    </row>
    <row r="178">
      <c r="F178">
        <f>IF(E178="OK",2,IF(E178="À améliorer",1,IF(E178="N.C.",0,"")))</f>
        <v/>
      </c>
      <c r="G178">
        <f>IF(D178="Oui",2,1)</f>
        <v/>
      </c>
      <c r="H178">
        <f>IFERROR(F178*G178,"")</f>
        <v/>
      </c>
    </row>
    <row r="179">
      <c r="F179">
        <f>IF(E179="OK",2,IF(E179="À améliorer",1,IF(E179="N.C.",0,"")))</f>
        <v/>
      </c>
      <c r="G179">
        <f>IF(D179="Oui",2,1)</f>
        <v/>
      </c>
      <c r="H179">
        <f>IFERROR(F179*G179,"")</f>
        <v/>
      </c>
    </row>
    <row r="180">
      <c r="F180">
        <f>IF(E180="OK",2,IF(E180="À améliorer",1,IF(E180="N.C.",0,"")))</f>
        <v/>
      </c>
      <c r="G180">
        <f>IF(D180="Oui",2,1)</f>
        <v/>
      </c>
      <c r="H180">
        <f>IFERROR(F180*G180,"")</f>
        <v/>
      </c>
    </row>
    <row r="181">
      <c r="F181">
        <f>IF(E181="OK",2,IF(E181="À améliorer",1,IF(E181="N.C.",0,"")))</f>
        <v/>
      </c>
      <c r="G181">
        <f>IF(D181="Oui",2,1)</f>
        <v/>
      </c>
      <c r="H181">
        <f>IFERROR(F181*G181,"")</f>
        <v/>
      </c>
    </row>
    <row r="182">
      <c r="F182">
        <f>IF(E182="OK",2,IF(E182="À améliorer",1,IF(E182="N.C.",0,"")))</f>
        <v/>
      </c>
      <c r="G182">
        <f>IF(D182="Oui",2,1)</f>
        <v/>
      </c>
      <c r="H182">
        <f>IFERROR(F182*G182,"")</f>
        <v/>
      </c>
    </row>
    <row r="183">
      <c r="F183">
        <f>IF(E183="OK",2,IF(E183="À améliorer",1,IF(E183="N.C.",0,"")))</f>
        <v/>
      </c>
      <c r="G183">
        <f>IF(D183="Oui",2,1)</f>
        <v/>
      </c>
      <c r="H183">
        <f>IFERROR(F183*G183,"")</f>
        <v/>
      </c>
    </row>
    <row r="184">
      <c r="F184">
        <f>IF(E184="OK",2,IF(E184="À améliorer",1,IF(E184="N.C.",0,"")))</f>
        <v/>
      </c>
      <c r="G184">
        <f>IF(D184="Oui",2,1)</f>
        <v/>
      </c>
      <c r="H184">
        <f>IFERROR(F184*G184,"")</f>
        <v/>
      </c>
    </row>
    <row r="185">
      <c r="F185">
        <f>IF(E185="OK",2,IF(E185="À améliorer",1,IF(E185="N.C.",0,"")))</f>
        <v/>
      </c>
      <c r="G185">
        <f>IF(D185="Oui",2,1)</f>
        <v/>
      </c>
      <c r="H185">
        <f>IFERROR(F185*G185,"")</f>
        <v/>
      </c>
    </row>
    <row r="186">
      <c r="F186">
        <f>IF(E186="OK",2,IF(E186="À améliorer",1,IF(E186="N.C.",0,"")))</f>
        <v/>
      </c>
      <c r="G186">
        <f>IF(D186="Oui",2,1)</f>
        <v/>
      </c>
      <c r="H186">
        <f>IFERROR(F186*G186,"")</f>
        <v/>
      </c>
    </row>
    <row r="187">
      <c r="F187">
        <f>IF(E187="OK",2,IF(E187="À améliorer",1,IF(E187="N.C.",0,"")))</f>
        <v/>
      </c>
      <c r="G187">
        <f>IF(D187="Oui",2,1)</f>
        <v/>
      </c>
      <c r="H187">
        <f>IFERROR(F187*G187,"")</f>
        <v/>
      </c>
    </row>
    <row r="188">
      <c r="F188">
        <f>IF(E188="OK",2,IF(E188="À améliorer",1,IF(E188="N.C.",0,"")))</f>
        <v/>
      </c>
      <c r="G188">
        <f>IF(D188="Oui",2,1)</f>
        <v/>
      </c>
      <c r="H188">
        <f>IFERROR(F188*G188,"")</f>
        <v/>
      </c>
    </row>
    <row r="189">
      <c r="F189">
        <f>IF(E189="OK",2,IF(E189="À améliorer",1,IF(E189="N.C.",0,"")))</f>
        <v/>
      </c>
      <c r="G189">
        <f>IF(D189="Oui",2,1)</f>
        <v/>
      </c>
      <c r="H189">
        <f>IFERROR(F189*G189,"")</f>
        <v/>
      </c>
    </row>
    <row r="190">
      <c r="F190">
        <f>IF(E190="OK",2,IF(E190="À améliorer",1,IF(E190="N.C.",0,"")))</f>
        <v/>
      </c>
      <c r="G190">
        <f>IF(D190="Oui",2,1)</f>
        <v/>
      </c>
      <c r="H190">
        <f>IFERROR(F190*G190,"")</f>
        <v/>
      </c>
    </row>
    <row r="191">
      <c r="F191">
        <f>IF(E191="OK",2,IF(E191="À améliorer",1,IF(E191="N.C.",0,"")))</f>
        <v/>
      </c>
      <c r="G191">
        <f>IF(D191="Oui",2,1)</f>
        <v/>
      </c>
      <c r="H191">
        <f>IFERROR(F191*G191,"")</f>
        <v/>
      </c>
    </row>
    <row r="192">
      <c r="F192">
        <f>IF(E192="OK",2,IF(E192="À améliorer",1,IF(E192="N.C.",0,"")))</f>
        <v/>
      </c>
      <c r="G192">
        <f>IF(D192="Oui",2,1)</f>
        <v/>
      </c>
      <c r="H192">
        <f>IFERROR(F192*G192,"")</f>
        <v/>
      </c>
    </row>
    <row r="193">
      <c r="F193">
        <f>IF(E193="OK",2,IF(E193="À améliorer",1,IF(E193="N.C.",0,"")))</f>
        <v/>
      </c>
      <c r="G193">
        <f>IF(D193="Oui",2,1)</f>
        <v/>
      </c>
      <c r="H193">
        <f>IFERROR(F193*G193,"")</f>
        <v/>
      </c>
    </row>
    <row r="194">
      <c r="F194">
        <f>IF(E194="OK",2,IF(E194="À améliorer",1,IF(E194="N.C.",0,"")))</f>
        <v/>
      </c>
      <c r="G194">
        <f>IF(D194="Oui",2,1)</f>
        <v/>
      </c>
      <c r="H194">
        <f>IFERROR(F194*G194,"")</f>
        <v/>
      </c>
    </row>
    <row r="195">
      <c r="F195">
        <f>IF(E195="OK",2,IF(E195="À améliorer",1,IF(E195="N.C.",0,"")))</f>
        <v/>
      </c>
      <c r="G195">
        <f>IF(D195="Oui",2,1)</f>
        <v/>
      </c>
      <c r="H195">
        <f>IFERROR(F195*G195,"")</f>
        <v/>
      </c>
    </row>
    <row r="196">
      <c r="F196">
        <f>IF(E196="OK",2,IF(E196="À améliorer",1,IF(E196="N.C.",0,"")))</f>
        <v/>
      </c>
      <c r="G196">
        <f>IF(D196="Oui",2,1)</f>
        <v/>
      </c>
      <c r="H196">
        <f>IFERROR(F196*G196,"")</f>
        <v/>
      </c>
    </row>
    <row r="197">
      <c r="F197">
        <f>IF(E197="OK",2,IF(E197="À améliorer",1,IF(E197="N.C.",0,"")))</f>
        <v/>
      </c>
      <c r="G197">
        <f>IF(D197="Oui",2,1)</f>
        <v/>
      </c>
      <c r="H197">
        <f>IFERROR(F197*G197,"")</f>
        <v/>
      </c>
    </row>
    <row r="198">
      <c r="F198">
        <f>IF(E198="OK",2,IF(E198="À améliorer",1,IF(E198="N.C.",0,"")))</f>
        <v/>
      </c>
      <c r="G198">
        <f>IF(D198="Oui",2,1)</f>
        <v/>
      </c>
      <c r="H198">
        <f>IFERROR(F198*G198,"")</f>
        <v/>
      </c>
    </row>
    <row r="199">
      <c r="F199">
        <f>IF(E199="OK",2,IF(E199="À améliorer",1,IF(E199="N.C.",0,"")))</f>
        <v/>
      </c>
      <c r="G199">
        <f>IF(D199="Oui",2,1)</f>
        <v/>
      </c>
      <c r="H199">
        <f>IFERROR(F199*G199,"")</f>
        <v/>
      </c>
    </row>
    <row r="200">
      <c r="F200">
        <f>IF(E200="OK",2,IF(E200="À améliorer",1,IF(E200="N.C.",0,"")))</f>
        <v/>
      </c>
      <c r="G200">
        <f>IF(D200="Oui",2,1)</f>
        <v/>
      </c>
      <c r="H200">
        <f>IFERROR(F200*G200,"")</f>
        <v/>
      </c>
    </row>
  </sheetData>
  <conditionalFormatting sqref="A2:N200">
    <cfRule type="expression" priority="1" dxfId="0">
      <formula>$E2="N.C."</formula>
    </cfRule>
    <cfRule type="expression" priority="2" dxfId="1">
      <formula>$E2="À améliorer"</formula>
    </cfRule>
    <cfRule type="expression" priority="3" dxfId="2">
      <formula>$E2="OK"</formula>
    </cfRule>
    <cfRule type="expression" priority="4" dxfId="3">
      <formula>AND($D2="Oui",$E2&lt;&gt;"OK")</formula>
    </cfRule>
  </conditionalFormatting>
  <dataValidations count="4">
    <dataValidation sqref="B2:B200" showErrorMessage="1" showInputMessage="1" allowBlank="1" type="list">
      <formula1>=_Listes!$A$2:$A$200</formula1>
    </dataValidation>
    <dataValidation sqref="D2:D200" showErrorMessage="1" showInputMessage="1" allowBlank="1" type="list">
      <formula1>=_Listes!$E$2:$E$3</formula1>
    </dataValidation>
    <dataValidation sqref="E2:E200" showErrorMessage="1" showInputMessage="1" allowBlank="1" type="list">
      <formula1>=_Listes!$C$2:$C$4</formula1>
    </dataValidation>
    <dataValidation sqref="N2:N200 D2:D200" showErrorMessage="1" showInputMessage="1" allowBlank="1" type="list">
      <formula1>=_Listes!$M$2:$M$4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2" customWidth="1" min="1" max="1"/>
    <col width="24" customWidth="1" min="2" max="2"/>
    <col width="54" customWidth="1" min="3" max="3"/>
    <col width="12" customWidth="1" min="4" max="4"/>
    <col width="20" customWidth="1" min="5" max="5"/>
    <col width="16" customWidth="1" min="6" max="6"/>
    <col width="14" customWidth="1" min="7" max="7"/>
    <col width="32" customWidth="1" min="8" max="8"/>
  </cols>
  <sheetData>
    <row r="1" ht="22" customHeight="1">
      <c r="A1" s="1" t="inlineStr">
        <is>
          <t>Action ID</t>
        </is>
      </c>
      <c r="B1" s="2" t="inlineStr">
        <is>
          <t>Catégorie</t>
        </is>
      </c>
      <c r="C1" s="2" t="inlineStr">
        <is>
          <t>Description de l’action</t>
        </is>
      </c>
      <c r="D1" s="2" t="inlineStr">
        <is>
          <t>Priorité</t>
        </is>
      </c>
      <c r="E1" s="2" t="inlineStr">
        <is>
          <t>Responsable</t>
        </is>
      </c>
      <c r="F1" s="2" t="inlineStr">
        <is>
          <t>Échéance</t>
        </is>
      </c>
      <c r="G1" s="2" t="inlineStr">
        <is>
          <t>Statut</t>
        </is>
      </c>
      <c r="H1" s="2" t="inlineStr">
        <is>
          <t>Commentaires</t>
        </is>
      </c>
    </row>
    <row r="2">
      <c r="A2" s="3" t="inlineStr">
        <is>
          <t>A-001</t>
        </is>
      </c>
      <c r="B2" t="inlineStr">
        <is>
          <t>Sécurité</t>
        </is>
      </c>
      <c r="C2" t="inlineStr">
        <is>
          <t>Mettre à jour marquages au sol zone réception</t>
        </is>
      </c>
      <c r="D2" t="inlineStr">
        <is>
          <t>Haute</t>
        </is>
      </c>
      <c r="E2" t="inlineStr">
        <is>
          <t>HSE</t>
        </is>
      </c>
      <c r="F2" t="inlineStr">
        <is>
          <t>[JJ/MM/AAAA]</t>
        </is>
      </c>
      <c r="G2" t="inlineStr">
        <is>
          <t>Ouvert</t>
        </is>
      </c>
      <c r="H2" t="inlineStr"/>
    </row>
    <row r="3">
      <c r="A3" s="3" t="inlineStr">
        <is>
          <t>A-002</t>
        </is>
      </c>
      <c r="B3" t="inlineStr">
        <is>
          <t>Équipements/Maintenance</t>
        </is>
      </c>
      <c r="C3" t="inlineStr">
        <is>
          <t>Planifier remplacement filtre compresseur</t>
        </is>
      </c>
      <c r="D3" t="inlineStr">
        <is>
          <t>Moyenne</t>
        </is>
      </c>
      <c r="E3" t="inlineStr">
        <is>
          <t>Maintenance</t>
        </is>
      </c>
      <c r="F3" t="inlineStr">
        <is>
          <t>[JJ/MM/AAAA]</t>
        </is>
      </c>
      <c r="G3" t="inlineStr">
        <is>
          <t>En cours</t>
        </is>
      </c>
      <c r="H3" t="inlineStr"/>
    </row>
    <row r="4">
      <c r="A4" s="3" t="inlineStr"/>
      <c r="B4" t="inlineStr"/>
      <c r="C4" t="inlineStr"/>
      <c r="D4" t="inlineStr"/>
      <c r="E4" t="inlineStr"/>
      <c r="F4" t="inlineStr"/>
      <c r="G4" t="inlineStr"/>
      <c r="H4" t="inlineStr"/>
    </row>
    <row r="5">
      <c r="A5" s="3" t="inlineStr"/>
      <c r="B5" t="inlineStr"/>
      <c r="C5" t="inlineStr"/>
      <c r="D5" t="inlineStr"/>
      <c r="E5" t="inlineStr"/>
      <c r="F5" t="inlineStr"/>
      <c r="G5" t="inlineStr"/>
      <c r="H5" t="inlineStr"/>
    </row>
    <row r="6">
      <c r="A6" s="3" t="inlineStr"/>
      <c r="B6" t="inlineStr"/>
      <c r="C6" t="inlineStr"/>
      <c r="D6" t="inlineStr"/>
      <c r="E6" t="inlineStr"/>
      <c r="F6" t="inlineStr"/>
      <c r="G6" t="inlineStr"/>
      <c r="H6" t="inlineStr"/>
    </row>
    <row r="7">
      <c r="A7" s="3" t="inlineStr"/>
      <c r="B7" t="inlineStr"/>
      <c r="C7" t="inlineStr"/>
      <c r="D7" t="inlineStr"/>
      <c r="E7" t="inlineStr"/>
      <c r="F7" t="inlineStr"/>
      <c r="G7" t="inlineStr"/>
      <c r="H7" t="inlineStr"/>
    </row>
    <row r="8">
      <c r="A8" s="3" t="inlineStr"/>
      <c r="B8" t="inlineStr"/>
      <c r="C8" t="inlineStr"/>
      <c r="D8" t="inlineStr"/>
      <c r="E8" t="inlineStr"/>
      <c r="F8" t="inlineStr"/>
      <c r="G8" t="inlineStr"/>
      <c r="H8" t="inlineStr"/>
    </row>
    <row r="9">
      <c r="A9" s="3" t="inlineStr"/>
      <c r="B9" t="inlineStr"/>
      <c r="C9" t="inlineStr"/>
      <c r="D9" t="inlineStr"/>
      <c r="E9" t="inlineStr"/>
      <c r="F9" t="inlineStr"/>
      <c r="G9" t="inlineStr"/>
      <c r="H9" t="inlineStr"/>
    </row>
    <row r="10">
      <c r="A10" s="3" t="inlineStr"/>
      <c r="B10" t="inlineStr"/>
      <c r="C10" t="inlineStr"/>
      <c r="D10" t="inlineStr"/>
      <c r="E10" t="inlineStr"/>
      <c r="F10" t="inlineStr"/>
      <c r="G10" t="inlineStr"/>
      <c r="H10" t="inlineStr"/>
    </row>
    <row r="11">
      <c r="A11" s="3" t="inlineStr"/>
      <c r="B11" t="inlineStr"/>
      <c r="C11" t="inlineStr"/>
      <c r="D11" t="inlineStr"/>
      <c r="E11" t="inlineStr"/>
      <c r="F11" t="inlineStr"/>
      <c r="G11" t="inlineStr"/>
      <c r="H11" t="inlineStr"/>
    </row>
    <row r="12">
      <c r="A12" s="3" t="inlineStr"/>
      <c r="B12" t="inlineStr"/>
      <c r="C12" t="inlineStr"/>
      <c r="D12" t="inlineStr"/>
      <c r="E12" t="inlineStr"/>
      <c r="F12" t="inlineStr"/>
      <c r="G12" t="inlineStr"/>
      <c r="H12" t="inlineStr"/>
    </row>
    <row r="13">
      <c r="A13" s="3" t="inlineStr"/>
      <c r="B13" t="inlineStr"/>
      <c r="C13" t="inlineStr"/>
      <c r="D13" t="inlineStr"/>
      <c r="E13" t="inlineStr"/>
      <c r="F13" t="inlineStr"/>
      <c r="G13" t="inlineStr"/>
      <c r="H13" t="inlineStr"/>
    </row>
    <row r="14">
      <c r="A14" s="3" t="inlineStr"/>
      <c r="B14" t="inlineStr"/>
      <c r="C14" t="inlineStr"/>
      <c r="D14" t="inlineStr"/>
      <c r="E14" t="inlineStr"/>
      <c r="F14" t="inlineStr"/>
      <c r="G14" t="inlineStr"/>
      <c r="H14" t="inlineStr"/>
    </row>
    <row r="15">
      <c r="A15" s="3" t="inlineStr"/>
      <c r="B15" t="inlineStr"/>
      <c r="C15" t="inlineStr"/>
      <c r="D15" t="inlineStr"/>
      <c r="E15" t="inlineStr"/>
      <c r="F15" t="inlineStr"/>
      <c r="G15" t="inlineStr"/>
      <c r="H15" t="inlineStr"/>
    </row>
    <row r="16">
      <c r="A16" s="3" t="inlineStr"/>
      <c r="B16" t="inlineStr"/>
      <c r="C16" t="inlineStr"/>
      <c r="D16" t="inlineStr"/>
      <c r="E16" t="inlineStr"/>
      <c r="F16" t="inlineStr"/>
      <c r="G16" t="inlineStr"/>
      <c r="H16" t="inlineStr"/>
    </row>
    <row r="17">
      <c r="A17" s="3" t="inlineStr"/>
      <c r="B17" t="inlineStr"/>
      <c r="C17" t="inlineStr"/>
      <c r="D17" t="inlineStr"/>
      <c r="E17" t="inlineStr"/>
      <c r="F17" t="inlineStr"/>
      <c r="G17" t="inlineStr"/>
      <c r="H17" t="inlineStr"/>
    </row>
    <row r="18">
      <c r="A18" s="3" t="inlineStr"/>
      <c r="B18" t="inlineStr"/>
      <c r="C18" t="inlineStr"/>
      <c r="D18" t="inlineStr"/>
      <c r="E18" t="inlineStr"/>
      <c r="F18" t="inlineStr"/>
      <c r="G18" t="inlineStr"/>
      <c r="H18" t="inlineStr"/>
    </row>
    <row r="19">
      <c r="A19" s="3" t="inlineStr"/>
      <c r="B19" t="inlineStr"/>
      <c r="C19" t="inlineStr"/>
      <c r="D19" t="inlineStr"/>
      <c r="E19" t="inlineStr"/>
      <c r="F19" t="inlineStr"/>
      <c r="G19" t="inlineStr"/>
      <c r="H19" t="inlineStr"/>
    </row>
    <row r="20">
      <c r="A20" s="3" t="inlineStr"/>
      <c r="B20" t="inlineStr"/>
      <c r="C20" t="inlineStr"/>
      <c r="D20" t="inlineStr"/>
      <c r="E20" t="inlineStr"/>
      <c r="F20" t="inlineStr"/>
      <c r="G20" t="inlineStr"/>
      <c r="H20" t="inlineStr"/>
    </row>
    <row r="21">
      <c r="A21" s="3" t="inlineStr"/>
      <c r="B21" t="inlineStr"/>
      <c r="C21" t="inlineStr"/>
      <c r="D21" t="inlineStr"/>
      <c r="E21" t="inlineStr"/>
      <c r="F21" t="inlineStr"/>
      <c r="G21" t="inlineStr"/>
      <c r="H21" t="inlineStr"/>
    </row>
    <row r="22">
      <c r="A22" s="3" t="inlineStr"/>
      <c r="B22" t="inlineStr"/>
      <c r="C22" t="inlineStr"/>
      <c r="D22" t="inlineStr"/>
      <c r="E22" t="inlineStr"/>
      <c r="F22" t="inlineStr"/>
      <c r="G22" t="inlineStr"/>
      <c r="H22" t="inlineStr"/>
    </row>
    <row r="23">
      <c r="A23" s="3" t="inlineStr"/>
      <c r="B23" t="inlineStr"/>
      <c r="C23" t="inlineStr"/>
      <c r="D23" t="inlineStr"/>
      <c r="E23" t="inlineStr"/>
      <c r="F23" t="inlineStr"/>
      <c r="G23" t="inlineStr"/>
      <c r="H23" t="inlineStr"/>
    </row>
    <row r="24">
      <c r="A24" s="3" t="inlineStr"/>
      <c r="B24" t="inlineStr"/>
      <c r="C24" t="inlineStr"/>
      <c r="D24" t="inlineStr"/>
      <c r="E24" t="inlineStr"/>
      <c r="F24" t="inlineStr"/>
      <c r="G24" t="inlineStr"/>
      <c r="H24" t="inlineStr"/>
    </row>
    <row r="25">
      <c r="A25" s="3" t="inlineStr"/>
      <c r="B25" t="inlineStr"/>
      <c r="C25" t="inlineStr"/>
      <c r="D25" t="inlineStr"/>
      <c r="E25" t="inlineStr"/>
      <c r="F25" t="inlineStr"/>
      <c r="G25" t="inlineStr"/>
      <c r="H25" t="inlineStr"/>
    </row>
    <row r="26">
      <c r="A26" s="3" t="inlineStr"/>
      <c r="B26" t="inlineStr"/>
      <c r="C26" t="inlineStr"/>
      <c r="D26" t="inlineStr"/>
      <c r="E26" t="inlineStr"/>
      <c r="F26" t="inlineStr"/>
      <c r="G26" t="inlineStr"/>
      <c r="H26" t="inlineStr"/>
    </row>
    <row r="27">
      <c r="A27" s="3" t="inlineStr"/>
      <c r="B27" t="inlineStr"/>
      <c r="C27" t="inlineStr"/>
      <c r="D27" t="inlineStr"/>
      <c r="E27" t="inlineStr"/>
      <c r="F27" t="inlineStr"/>
      <c r="G27" t="inlineStr"/>
      <c r="H27" t="inlineStr"/>
    </row>
    <row r="28">
      <c r="A28" s="3" t="inlineStr"/>
      <c r="B28" t="inlineStr"/>
      <c r="C28" t="inlineStr"/>
      <c r="D28" t="inlineStr"/>
      <c r="E28" t="inlineStr"/>
      <c r="F28" t="inlineStr"/>
      <c r="G28" t="inlineStr"/>
      <c r="H28" t="inlineStr"/>
    </row>
    <row r="29">
      <c r="A29" s="3" t="inlineStr"/>
      <c r="B29" t="inlineStr"/>
      <c r="C29" t="inlineStr"/>
      <c r="D29" t="inlineStr"/>
      <c r="E29" t="inlineStr"/>
      <c r="F29" t="inlineStr"/>
      <c r="G29" t="inlineStr"/>
      <c r="H29" t="inlineStr"/>
    </row>
    <row r="30">
      <c r="A30" s="3" t="inlineStr"/>
      <c r="B30" t="inlineStr"/>
      <c r="C30" t="inlineStr"/>
      <c r="D30" t="inlineStr"/>
      <c r="E30" t="inlineStr"/>
      <c r="F30" t="inlineStr"/>
      <c r="G30" t="inlineStr"/>
      <c r="H30" t="inlineStr"/>
    </row>
    <row r="31">
      <c r="A31" s="3" t="inlineStr"/>
      <c r="B31" t="inlineStr"/>
      <c r="C31" t="inlineStr"/>
      <c r="D31" t="inlineStr"/>
      <c r="E31" t="inlineStr"/>
      <c r="F31" t="inlineStr"/>
      <c r="G31" t="inlineStr"/>
      <c r="H31" t="inlineStr"/>
    </row>
    <row r="32">
      <c r="A32" s="3" t="inlineStr"/>
      <c r="B32" t="inlineStr"/>
      <c r="C32" t="inlineStr"/>
      <c r="D32" t="inlineStr"/>
      <c r="E32" t="inlineStr"/>
      <c r="F32" t="inlineStr"/>
      <c r="G32" t="inlineStr"/>
      <c r="H32" t="inlineStr"/>
    </row>
    <row r="33">
      <c r="A33" s="3" t="inlineStr"/>
      <c r="B33" t="inlineStr"/>
      <c r="C33" t="inlineStr"/>
      <c r="D33" t="inlineStr"/>
      <c r="E33" t="inlineStr"/>
      <c r="F33" t="inlineStr"/>
      <c r="G33" t="inlineStr"/>
      <c r="H33" t="inlineStr"/>
    </row>
  </sheetData>
  <dataValidations count="3">
    <dataValidation sqref="B2:B200" showErrorMessage="1" showInputMessage="1" allowBlank="1" type="list">
      <formula1>=_Listes!$A$2:$A$200</formula1>
    </dataValidation>
    <dataValidation sqref="G2:G200" showErrorMessage="1" showInputMessage="1" allowBlank="1" type="list">
      <formula1>"Ouvert,En cours,Clôturé"</formula1>
    </dataValidation>
    <dataValidation sqref="N2:N200 D2:D200" showErrorMessage="1" showInputMessage="1" allowBlank="1" type="list">
      <formula1>=_Listes!$M$2:$M$4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15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0" customWidth="1" min="1" max="1"/>
    <col width="10" customWidth="1" min="2" max="2"/>
    <col width="10" customWidth="1" min="3" max="3"/>
    <col width="14" customWidth="1" min="4" max="4"/>
    <col width="10" customWidth="1" min="5" max="5"/>
    <col width="14" customWidth="1" min="6" max="6"/>
    <col width="12" customWidth="1" min="7" max="7"/>
    <col width="12" customWidth="1" min="8" max="8"/>
  </cols>
  <sheetData>
    <row r="1" ht="22" customHeight="1">
      <c r="A1" s="1" t="inlineStr">
        <is>
          <t>Catégorie</t>
        </is>
      </c>
      <c r="B1" s="2" t="inlineStr">
        <is>
          <t>Items</t>
        </is>
      </c>
      <c r="C1" s="2" t="inlineStr">
        <is>
          <t>OK</t>
        </is>
      </c>
      <c r="D1" s="2" t="inlineStr">
        <is>
          <t>À améliorer</t>
        </is>
      </c>
      <c r="E1" s="2" t="inlineStr">
        <is>
          <t>N.C.</t>
        </is>
      </c>
      <c r="F1" s="2" t="inlineStr">
        <is>
          <t>Score obtenu</t>
        </is>
      </c>
      <c r="G1" s="2" t="inlineStr">
        <is>
          <t>Score max</t>
        </is>
      </c>
      <c r="H1" s="2" t="inlineStr">
        <is>
          <t>% Score</t>
        </is>
      </c>
    </row>
    <row r="2">
      <c r="A2" s="3" t="inlineStr">
        <is>
          <t>Sécurité</t>
        </is>
      </c>
      <c r="B2">
        <f>COUNTIF('02_Checklist'!$B$2:$B$200,"Sécurité")</f>
        <v/>
      </c>
      <c r="C2">
        <f>COUNTIFS('02_Checklist'!$B$2:$B$200,"Sécurité",'02_Checklist'!$E$2:$E$200,"OK")</f>
        <v/>
      </c>
      <c r="D2">
        <f>COUNTIFS('02_Checklist'!$B$2:$B$200,"Sécurité",'02_Checklist'!$E$2:$E$200,"À améliorer")</f>
        <v/>
      </c>
      <c r="E2">
        <f>COUNTIFS('02_Checklist'!$B$2:$B$200,"Sécurité",'02_Checklist'!$E$2:$E$200,"N.C.")</f>
        <v/>
      </c>
      <c r="F2">
        <f>SUMPRODUCT(--('02_Checklist'!$B$2:$B$200="Sécurité"),'02_Checklist'!$H$2:$H$200)</f>
        <v/>
      </c>
      <c r="G2">
        <f>SUMPRODUCT(--('02_Checklist'!$B$2:$B$200="Sécurité"),'02_Checklist'!$G$2:$G$200*2)</f>
        <v/>
      </c>
      <c r="H2">
        <f>IFERROR(F2/G2,0)</f>
        <v/>
      </c>
    </row>
    <row r="3">
      <c r="A3" s="3" t="inlineStr">
        <is>
          <t>Qualité</t>
        </is>
      </c>
      <c r="B3">
        <f>COUNTIF('02_Checklist'!$B$2:$B$200,"Qualité")</f>
        <v/>
      </c>
      <c r="C3">
        <f>COUNTIFS('02_Checklist'!$B$2:$B$200,"Qualité",'02_Checklist'!$E$2:$E$200,"OK")</f>
        <v/>
      </c>
      <c r="D3">
        <f>COUNTIFS('02_Checklist'!$B$2:$B$200,"Qualité",'02_Checklist'!$E$2:$E$200,"À améliorer")</f>
        <v/>
      </c>
      <c r="E3">
        <f>COUNTIFS('02_Checklist'!$B$2:$B$200,"Qualité",'02_Checklist'!$E$2:$E$200,"N.C.")</f>
        <v/>
      </c>
      <c r="F3">
        <f>SUMPRODUCT(--('02_Checklist'!$B$2:$B$200="Qualité"),'02_Checklist'!$H$2:$H$200)</f>
        <v/>
      </c>
      <c r="G3">
        <f>SUMPRODUCT(--('02_Checklist'!$B$2:$B$200="Qualité"),'02_Checklist'!$G$2:$G$200*2)</f>
        <v/>
      </c>
      <c r="H3">
        <f>IFERROR(F3/G3,0)</f>
        <v/>
      </c>
    </row>
    <row r="4">
      <c r="A4" s="3" t="inlineStr">
        <is>
          <t>Livraison/Flux</t>
        </is>
      </c>
      <c r="B4">
        <f>COUNTIF('02_Checklist'!$B$2:$B$200,"Livraison/Flux")</f>
        <v/>
      </c>
      <c r="C4">
        <f>COUNTIFS('02_Checklist'!$B$2:$B$200,"Livraison/Flux",'02_Checklist'!$E$2:$E$200,"OK")</f>
        <v/>
      </c>
      <c r="D4">
        <f>COUNTIFS('02_Checklist'!$B$2:$B$200,"Livraison/Flux",'02_Checklist'!$E$2:$E$200,"À améliorer")</f>
        <v/>
      </c>
      <c r="E4">
        <f>COUNTIFS('02_Checklist'!$B$2:$B$200,"Livraison/Flux",'02_Checklist'!$E$2:$E$200,"N.C.")</f>
        <v/>
      </c>
      <c r="F4">
        <f>SUMPRODUCT(--('02_Checklist'!$B$2:$B$200="Livraison/Flux"),'02_Checklist'!$H$2:$H$200)</f>
        <v/>
      </c>
      <c r="G4">
        <f>SUMPRODUCT(--('02_Checklist'!$B$2:$B$200="Livraison/Flux"),'02_Checklist'!$G$2:$G$200*2)</f>
        <v/>
      </c>
      <c r="H4">
        <f>IFERROR(F4/G4,0)</f>
        <v/>
      </c>
    </row>
    <row r="5">
      <c r="A5" s="3" t="inlineStr">
        <is>
          <t>Coûts/Efficience</t>
        </is>
      </c>
      <c r="B5">
        <f>COUNTIF('02_Checklist'!$B$2:$B$200,"Coûts/Efficience")</f>
        <v/>
      </c>
      <c r="C5">
        <f>COUNTIFS('02_Checklist'!$B$2:$B$200,"Coûts/Efficience",'02_Checklist'!$E$2:$E$200,"OK")</f>
        <v/>
      </c>
      <c r="D5">
        <f>COUNTIFS('02_Checklist'!$B$2:$B$200,"Coûts/Efficience",'02_Checklist'!$E$2:$E$200,"À améliorer")</f>
        <v/>
      </c>
      <c r="E5">
        <f>COUNTIFS('02_Checklist'!$B$2:$B$200,"Coûts/Efficience",'02_Checklist'!$E$2:$E$200,"N.C.")</f>
        <v/>
      </c>
      <c r="F5">
        <f>SUMPRODUCT(--('02_Checklist'!$B$2:$B$200="Coûts/Efficience"),'02_Checklist'!$H$2:$H$200)</f>
        <v/>
      </c>
      <c r="G5">
        <f>SUMPRODUCT(--('02_Checklist'!$B$2:$B$200="Coûts/Efficience"),'02_Checklist'!$G$2:$G$200*2)</f>
        <v/>
      </c>
      <c r="H5">
        <f>IFERROR(F5/G5,0)</f>
        <v/>
      </c>
    </row>
    <row r="6">
      <c r="A6" s="3" t="inlineStr">
        <is>
          <t>Personnel</t>
        </is>
      </c>
      <c r="B6">
        <f>COUNTIF('02_Checklist'!$B$2:$B$200,"Personnel")</f>
        <v/>
      </c>
      <c r="C6">
        <f>COUNTIFS('02_Checklist'!$B$2:$B$200,"Personnel",'02_Checklist'!$E$2:$E$200,"OK")</f>
        <v/>
      </c>
      <c r="D6">
        <f>COUNTIFS('02_Checklist'!$B$2:$B$200,"Personnel",'02_Checklist'!$E$2:$E$200,"À améliorer")</f>
        <v/>
      </c>
      <c r="E6">
        <f>COUNTIFS('02_Checklist'!$B$2:$B$200,"Personnel",'02_Checklist'!$E$2:$E$200,"N.C.")</f>
        <v/>
      </c>
      <c r="F6">
        <f>SUMPRODUCT(--('02_Checklist'!$B$2:$B$200="Personnel"),'02_Checklist'!$H$2:$H$200)</f>
        <v/>
      </c>
      <c r="G6">
        <f>SUMPRODUCT(--('02_Checklist'!$B$2:$B$200="Personnel"),'02_Checklist'!$G$2:$G$200*2)</f>
        <v/>
      </c>
      <c r="H6">
        <f>IFERROR(F6/G6,0)</f>
        <v/>
      </c>
    </row>
    <row r="7">
      <c r="A7" s="3" t="inlineStr">
        <is>
          <t>5S - Trier</t>
        </is>
      </c>
      <c r="B7">
        <f>COUNTIF('02_Checklist'!$B$2:$B$200,"5S - Trier")</f>
        <v/>
      </c>
      <c r="C7">
        <f>COUNTIFS('02_Checklist'!$B$2:$B$200,"5S - Trier",'02_Checklist'!$E$2:$E$200,"OK")</f>
        <v/>
      </c>
      <c r="D7">
        <f>COUNTIFS('02_Checklist'!$B$2:$B$200,"5S - Trier",'02_Checklist'!$E$2:$E$200,"À améliorer")</f>
        <v/>
      </c>
      <c r="E7">
        <f>COUNTIFS('02_Checklist'!$B$2:$B$200,"5S - Trier",'02_Checklist'!$E$2:$E$200,"N.C.")</f>
        <v/>
      </c>
      <c r="F7">
        <f>SUMPRODUCT(--('02_Checklist'!$B$2:$B$200="5S - Trier"),'02_Checklist'!$H$2:$H$200)</f>
        <v/>
      </c>
      <c r="G7">
        <f>SUMPRODUCT(--('02_Checklist'!$B$2:$B$200="5S - Trier"),'02_Checklist'!$G$2:$G$200*2)</f>
        <v/>
      </c>
      <c r="H7">
        <f>IFERROR(F7/G7,0)</f>
        <v/>
      </c>
    </row>
    <row r="8">
      <c r="A8" s="3" t="inlineStr">
        <is>
          <t>5S - Ranger</t>
        </is>
      </c>
      <c r="B8">
        <f>COUNTIF('02_Checklist'!$B$2:$B$200,"5S - Ranger")</f>
        <v/>
      </c>
      <c r="C8">
        <f>COUNTIFS('02_Checklist'!$B$2:$B$200,"5S - Ranger",'02_Checklist'!$E$2:$E$200,"OK")</f>
        <v/>
      </c>
      <c r="D8">
        <f>COUNTIFS('02_Checklist'!$B$2:$B$200,"5S - Ranger",'02_Checklist'!$E$2:$E$200,"À améliorer")</f>
        <v/>
      </c>
      <c r="E8">
        <f>COUNTIFS('02_Checklist'!$B$2:$B$200,"5S - Ranger",'02_Checklist'!$E$2:$E$200,"N.C.")</f>
        <v/>
      </c>
      <c r="F8">
        <f>SUMPRODUCT(--('02_Checklist'!$B$2:$B$200="5S - Ranger"),'02_Checklist'!$H$2:$H$200)</f>
        <v/>
      </c>
      <c r="G8">
        <f>SUMPRODUCT(--('02_Checklist'!$B$2:$B$200="5S - Ranger"),'02_Checklist'!$G$2:$G$200*2)</f>
        <v/>
      </c>
      <c r="H8">
        <f>IFERROR(F8/G8,0)</f>
        <v/>
      </c>
    </row>
    <row r="9">
      <c r="A9" s="3" t="inlineStr">
        <is>
          <t>5S - Nettoyer</t>
        </is>
      </c>
      <c r="B9">
        <f>COUNTIF('02_Checklist'!$B$2:$B$200,"5S - Nettoyer")</f>
        <v/>
      </c>
      <c r="C9">
        <f>COUNTIFS('02_Checklist'!$B$2:$B$200,"5S - Nettoyer",'02_Checklist'!$E$2:$E$200,"OK")</f>
        <v/>
      </c>
      <c r="D9">
        <f>COUNTIFS('02_Checklist'!$B$2:$B$200,"5S - Nettoyer",'02_Checklist'!$E$2:$E$200,"À améliorer")</f>
        <v/>
      </c>
      <c r="E9">
        <f>COUNTIFS('02_Checklist'!$B$2:$B$200,"5S - Nettoyer",'02_Checklist'!$E$2:$E$200,"N.C.")</f>
        <v/>
      </c>
      <c r="F9">
        <f>SUMPRODUCT(--('02_Checklist'!$B$2:$B$200="5S - Nettoyer"),'02_Checklist'!$H$2:$H$200)</f>
        <v/>
      </c>
      <c r="G9">
        <f>SUMPRODUCT(--('02_Checklist'!$B$2:$B$200="5S - Nettoyer"),'02_Checklist'!$G$2:$G$200*2)</f>
        <v/>
      </c>
      <c r="H9">
        <f>IFERROR(F9/G9,0)</f>
        <v/>
      </c>
    </row>
    <row r="10">
      <c r="A10" s="3" t="inlineStr">
        <is>
          <t>5S - Standardiser</t>
        </is>
      </c>
      <c r="B10">
        <f>COUNTIF('02_Checklist'!$B$2:$B$200,"5S - Standardiser")</f>
        <v/>
      </c>
      <c r="C10">
        <f>COUNTIFS('02_Checklist'!$B$2:$B$200,"5S - Standardiser",'02_Checklist'!$E$2:$E$200,"OK")</f>
        <v/>
      </c>
      <c r="D10">
        <f>COUNTIFS('02_Checklist'!$B$2:$B$200,"5S - Standardiser",'02_Checklist'!$E$2:$E$200,"À améliorer")</f>
        <v/>
      </c>
      <c r="E10">
        <f>COUNTIFS('02_Checklist'!$B$2:$B$200,"5S - Standardiser",'02_Checklist'!$E$2:$E$200,"N.C.")</f>
        <v/>
      </c>
      <c r="F10">
        <f>SUMPRODUCT(--('02_Checklist'!$B$2:$B$200="5S - Standardiser"),'02_Checklist'!$H$2:$H$200)</f>
        <v/>
      </c>
      <c r="G10">
        <f>SUMPRODUCT(--('02_Checklist'!$B$2:$B$200="5S - Standardiser"),'02_Checklist'!$G$2:$G$200*2)</f>
        <v/>
      </c>
      <c r="H10">
        <f>IFERROR(F10/G10,0)</f>
        <v/>
      </c>
    </row>
    <row r="11">
      <c r="A11" s="3" t="inlineStr">
        <is>
          <t>5S - Maintenir</t>
        </is>
      </c>
      <c r="B11">
        <f>COUNTIF('02_Checklist'!$B$2:$B$200,"5S - Maintenir")</f>
        <v/>
      </c>
      <c r="C11">
        <f>COUNTIFS('02_Checklist'!$B$2:$B$200,"5S - Maintenir",'02_Checklist'!$E$2:$E$200,"OK")</f>
        <v/>
      </c>
      <c r="D11">
        <f>COUNTIFS('02_Checklist'!$B$2:$B$200,"5S - Maintenir",'02_Checklist'!$E$2:$E$200,"À améliorer")</f>
        <v/>
      </c>
      <c r="E11">
        <f>COUNTIFS('02_Checklist'!$B$2:$B$200,"5S - Maintenir",'02_Checklist'!$E$2:$E$200,"N.C.")</f>
        <v/>
      </c>
      <c r="F11">
        <f>SUMPRODUCT(--('02_Checklist'!$B$2:$B$200="5S - Maintenir"),'02_Checklist'!$H$2:$H$200)</f>
        <v/>
      </c>
      <c r="G11">
        <f>SUMPRODUCT(--('02_Checklist'!$B$2:$B$200="5S - Maintenir"),'02_Checklist'!$G$2:$G$200*2)</f>
        <v/>
      </c>
      <c r="H11">
        <f>IFERROR(F11/G11,0)</f>
        <v/>
      </c>
    </row>
    <row r="12">
      <c r="A12" s="3" t="inlineStr">
        <is>
          <t>Équipements/Maintenance</t>
        </is>
      </c>
      <c r="B12">
        <f>COUNTIF('02_Checklist'!$B$2:$B$200,"Équipements/Maintenance")</f>
        <v/>
      </c>
      <c r="C12">
        <f>COUNTIFS('02_Checklist'!$B$2:$B$200,"Équipements/Maintenance",'02_Checklist'!$E$2:$E$200,"OK")</f>
        <v/>
      </c>
      <c r="D12">
        <f>COUNTIFS('02_Checklist'!$B$2:$B$200,"Équipements/Maintenance",'02_Checklist'!$E$2:$E$200,"À améliorer")</f>
        <v/>
      </c>
      <c r="E12">
        <f>COUNTIFS('02_Checklist'!$B$2:$B$200,"Équipements/Maintenance",'02_Checklist'!$E$2:$E$200,"N.C.")</f>
        <v/>
      </c>
      <c r="F12">
        <f>SUMPRODUCT(--('02_Checklist'!$B$2:$B$200="Équipements/Maintenance"),'02_Checklist'!$H$2:$H$200)</f>
        <v/>
      </c>
      <c r="G12">
        <f>SUMPRODUCT(--('02_Checklist'!$B$2:$B$200="Équipements/Maintenance"),'02_Checklist'!$G$2:$G$200*2)</f>
        <v/>
      </c>
      <c r="H12">
        <f>IFERROR(F12/G12,0)</f>
        <v/>
      </c>
    </row>
    <row r="13">
      <c r="A13" s="3" t="inlineStr">
        <is>
          <t>Environnement</t>
        </is>
      </c>
      <c r="B13">
        <f>COUNTIF('02_Checklist'!$B$2:$B$200,"Environnement")</f>
        <v/>
      </c>
      <c r="C13">
        <f>COUNTIFS('02_Checklist'!$B$2:$B$200,"Environnement",'02_Checklist'!$E$2:$E$200,"OK")</f>
        <v/>
      </c>
      <c r="D13">
        <f>COUNTIFS('02_Checklist'!$B$2:$B$200,"Environnement",'02_Checklist'!$E$2:$E$200,"À améliorer")</f>
        <v/>
      </c>
      <c r="E13">
        <f>COUNTIFS('02_Checklist'!$B$2:$B$200,"Environnement",'02_Checklist'!$E$2:$E$200,"N.C.")</f>
        <v/>
      </c>
      <c r="F13">
        <f>SUMPRODUCT(--('02_Checklist'!$B$2:$B$200="Environnement"),'02_Checklist'!$H$2:$H$200)</f>
        <v/>
      </c>
      <c r="G13">
        <f>SUMPRODUCT(--('02_Checklist'!$B$2:$B$200="Environnement"),'02_Checklist'!$G$2:$G$200*2)</f>
        <v/>
      </c>
      <c r="H13">
        <f>IFERROR(F13/G13,0)</f>
        <v/>
      </c>
    </row>
    <row r="14">
      <c r="A14" s="3" t="inlineStr">
        <is>
          <t>Documentation/Visuels</t>
        </is>
      </c>
      <c r="B14">
        <f>COUNTIF('02_Checklist'!$B$2:$B$200,"Documentation/Visuels")</f>
        <v/>
      </c>
      <c r="C14">
        <f>COUNTIFS('02_Checklist'!$B$2:$B$200,"Documentation/Visuels",'02_Checklist'!$E$2:$E$200,"OK")</f>
        <v/>
      </c>
      <c r="D14">
        <f>COUNTIFS('02_Checklist'!$B$2:$B$200,"Documentation/Visuels",'02_Checklist'!$E$2:$E$200,"À améliorer")</f>
        <v/>
      </c>
      <c r="E14">
        <f>COUNTIFS('02_Checklist'!$B$2:$B$200,"Documentation/Visuels",'02_Checklist'!$E$2:$E$200,"N.C.")</f>
        <v/>
      </c>
      <c r="F14">
        <f>SUMPRODUCT(--('02_Checklist'!$B$2:$B$200="Documentation/Visuels"),'02_Checklist'!$H$2:$H$200)</f>
        <v/>
      </c>
      <c r="G14">
        <f>SUMPRODUCT(--('02_Checklist'!$B$2:$B$200="Documentation/Visuels"),'02_Checklist'!$G$2:$G$200*2)</f>
        <v/>
      </c>
      <c r="H14">
        <f>IFERROR(F14/G14,0)</f>
        <v/>
      </c>
    </row>
    <row r="15">
      <c r="A15" s="3" t="inlineStr">
        <is>
          <t>TOTAL</t>
        </is>
      </c>
      <c r="B15">
        <f>SUM(B2:B14)</f>
        <v/>
      </c>
      <c r="C15">
        <f>SUM(C2:C14)</f>
        <v/>
      </c>
      <c r="D15">
        <f>SUM(D2:D14)</f>
        <v/>
      </c>
      <c r="E15">
        <f>SUM(E2:E14)</f>
        <v/>
      </c>
      <c r="F15">
        <f>SUM(F2:F14)</f>
        <v/>
      </c>
      <c r="G15">
        <f>SUM(G2:G14)</f>
        <v/>
      </c>
      <c r="H15">
        <f>IFERROR(F15/G15,0)</f>
        <v/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26" customWidth="1" min="1" max="1"/>
    <col width="18" customWidth="1" min="2" max="2"/>
  </cols>
  <sheetData>
    <row r="1" ht="22" customHeight="1">
      <c r="A1" s="1" t="inlineStr">
        <is>
          <t>Indicateur</t>
        </is>
      </c>
      <c r="B1" s="2" t="inlineStr">
        <is>
          <t>Valeur</t>
        </is>
      </c>
    </row>
    <row r="2">
      <c r="A2" s="3" t="inlineStr">
        <is>
          <t>Items totaux</t>
        </is>
      </c>
      <c r="B2">
        <f>'04_Synthese'!B15</f>
        <v/>
      </c>
    </row>
    <row r="3">
      <c r="A3" s="3" t="inlineStr">
        <is>
          <t>OK</t>
        </is>
      </c>
      <c r="B3">
        <f>'04_Synthese'!C15</f>
        <v/>
      </c>
    </row>
    <row r="4">
      <c r="A4" s="3" t="inlineStr">
        <is>
          <t>À améliorer</t>
        </is>
      </c>
      <c r="B4">
        <f>'04_Synthese'!D15</f>
        <v/>
      </c>
    </row>
    <row r="5">
      <c r="A5" s="3" t="inlineStr">
        <is>
          <t>N.C.</t>
        </is>
      </c>
      <c r="B5">
        <f>'04_Synthese'!E15</f>
        <v/>
      </c>
    </row>
    <row r="6">
      <c r="A6" s="3" t="inlineStr">
        <is>
          <t>Score % global</t>
        </is>
      </c>
      <c r="B6">
        <f>'04_Synthese'!H15</f>
        <v/>
      </c>
    </row>
    <row r="8">
      <c r="A8" t="inlineStr">
        <is>
          <t>Catégorie</t>
        </is>
      </c>
      <c r="B8" t="inlineStr">
        <is>
          <t>% Score</t>
        </is>
      </c>
    </row>
    <row r="9">
      <c r="A9">
        <f>'04_Synthese'!A2</f>
        <v/>
      </c>
      <c r="B9">
        <f>'04_Synthese'!H2</f>
        <v/>
      </c>
    </row>
    <row r="10">
      <c r="A10">
        <f>'04_Synthese'!A3</f>
        <v/>
      </c>
      <c r="B10">
        <f>'04_Synthese'!H3</f>
        <v/>
      </c>
    </row>
    <row r="11">
      <c r="A11">
        <f>'04_Synthese'!A4</f>
        <v/>
      </c>
      <c r="B11">
        <f>'04_Synthese'!H4</f>
        <v/>
      </c>
    </row>
    <row r="12">
      <c r="A12">
        <f>'04_Synthese'!A5</f>
        <v/>
      </c>
      <c r="B12">
        <f>'04_Synthese'!H5</f>
        <v/>
      </c>
    </row>
    <row r="13">
      <c r="A13">
        <f>'04_Synthese'!A6</f>
        <v/>
      </c>
      <c r="B13">
        <f>'04_Synthese'!H6</f>
        <v/>
      </c>
    </row>
    <row r="14">
      <c r="A14">
        <f>'04_Synthese'!A7</f>
        <v/>
      </c>
      <c r="B14">
        <f>'04_Synthese'!H7</f>
        <v/>
      </c>
    </row>
    <row r="15">
      <c r="A15">
        <f>'04_Synthese'!A8</f>
        <v/>
      </c>
      <c r="B15">
        <f>'04_Synthese'!H8</f>
        <v/>
      </c>
    </row>
    <row r="16">
      <c r="A16">
        <f>'04_Synthese'!A9</f>
        <v/>
      </c>
      <c r="B16">
        <f>'04_Synthese'!H9</f>
        <v/>
      </c>
    </row>
    <row r="17">
      <c r="A17">
        <f>'04_Synthese'!A10</f>
        <v/>
      </c>
      <c r="B17">
        <f>'04_Synthese'!H10</f>
        <v/>
      </c>
    </row>
    <row r="18">
      <c r="A18">
        <f>'04_Synthese'!A11</f>
        <v/>
      </c>
      <c r="B18">
        <f>'04_Synthese'!H11</f>
        <v/>
      </c>
    </row>
    <row r="19">
      <c r="A19">
        <f>'04_Synthese'!A12</f>
        <v/>
      </c>
      <c r="B19">
        <f>'04_Synthese'!H12</f>
        <v/>
      </c>
    </row>
    <row r="20">
      <c r="A20">
        <f>'04_Synthese'!A13</f>
        <v/>
      </c>
      <c r="B20">
        <f>'04_Synthese'!H13</f>
        <v/>
      </c>
    </row>
    <row r="21">
      <c r="A21">
        <f>'04_Synthese'!A14</f>
        <v/>
      </c>
      <c r="B21">
        <f>'04_Synthese'!H14</f>
        <v/>
      </c>
    </row>
  </sheetData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2025-09-04T23:48:29Z</dcterms:created>
  <dcterms:modified xmlns:dcterms="http://purl.org/dc/terms/" xmlns:xsi="http://www.w3.org/2001/XMLSchema-instance" xsi:type="dcterms:W3CDTF">2025-09-04T23:48:29Z</dcterms:modified>
</cp:coreProperties>
</file>