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🧭 Guide" sheetId="1" r:id="rId1"/>
    <sheet name="📈 Indices" sheetId="2" r:id="rId2"/>
    <sheet name="⚙️ Paramètres" sheetId="3" r:id="rId3"/>
    <sheet name="🗓️ Journal_Actualisation" sheetId="4" r:id="rId4"/>
    <sheet name="🧪 Simulation" sheetId="5" r:id="rId5"/>
    <sheet name="📊 Dashboard" sheetId="6" r:id="rId6"/>
  </sheets>
  <calcPr calcId="124519" fullCalcOnLoad="1"/>
</workbook>
</file>

<file path=xl/sharedStrings.xml><?xml version="1.0" encoding="utf-8"?>
<sst xmlns="http://schemas.openxmlformats.org/spreadsheetml/2006/main" count="80" uniqueCount="64">
  <si>
    <t>FR — Calcul d’actualisation du prix entre offre (DO) et démarrage (DD)</t>
  </si>
  <si>
    <t>Formule</t>
  </si>
  <si>
    <t>P(DD) = P0 × [ a + Σ bᵢ × ( Iᵢ(DD) / Iᵢ(DO) ) ] avec a + Σbᵢ = 1</t>
  </si>
  <si>
    <t>Démarrage rapide</t>
  </si>
  <si>
    <t>1) ⚙️ Paramètres : renseignez P0, DO, DD, choisissez jusqu’à 4 indices et leurs poids.
2) 📈 Indices : collez les séries officielles (mois en A, indices en B→F).
3) 🗓️ Journal_Actualisation : suivez F(t) et P(t) de DO à DD.
4) 📊 Dashboard : lisez P(DD), Δ%, et les graphiques.
5) 🧪 Simulation : testez des variations % par indice.</t>
  </si>
  <si>
    <t>Conseils</t>
  </si>
  <si>
    <t>• Utilisez des dates au 1er du mois (yyyy-mm).
• Vérifiez Σbᵢ ≤ 1.
• Adaptez les indices à votre clause.</t>
  </si>
  <si>
    <t>Références d’indices (à adapter)</t>
  </si>
  <si>
    <t>Code</t>
  </si>
  <si>
    <t>Nom</t>
  </si>
  <si>
    <t>Source</t>
  </si>
  <si>
    <t>Remarques</t>
  </si>
  <si>
    <t>BT01</t>
  </si>
  <si>
    <t>Indice BT01 (Bâtiment)</t>
  </si>
  <si>
    <t>INSEE</t>
  </si>
  <si>
    <t>Modifiez selon votre marché</t>
  </si>
  <si>
    <t>TP09</t>
  </si>
  <si>
    <t>Indice TP09 (Travaux publics)</t>
  </si>
  <si>
    <t>ICHTrev-TS</t>
  </si>
  <si>
    <t>ICHTrev-TS (Coût du travail)</t>
  </si>
  <si>
    <t>DARES/INSEE</t>
  </si>
  <si>
    <t>SYNTEC</t>
  </si>
  <si>
    <t>Indice SYNTEC (Services ingénierie/numérique)</t>
  </si>
  <si>
    <t>Fédération Syntec</t>
  </si>
  <si>
    <t>IPC</t>
  </si>
  <si>
    <t>Indice des Prix à la Consommation (IPC)</t>
  </si>
  <si>
    <t>Séries mensuelles — collez ici les valeurs officielles (un mois/ligne)</t>
  </si>
  <si>
    <t>Mois</t>
  </si>
  <si>
    <t>Paramètres généraux</t>
  </si>
  <si>
    <t>Intitulé du marché</t>
  </si>
  <si>
    <t>Marché — Actualisation P0 (exemple)</t>
  </si>
  <si>
    <t>P0 (à l’offre)</t>
  </si>
  <si>
    <t>Date d’offre (DO)</t>
  </si>
  <si>
    <t>Date de démarrage (DD)</t>
  </si>
  <si>
    <t>Coefficients &amp; indices (Σ bᵢ ≤ 1)</t>
  </si>
  <si>
    <t>#</t>
  </si>
  <si>
    <t>Indice (code)</t>
  </si>
  <si>
    <t>Poids bᵢ</t>
  </si>
  <si>
    <t>Date base I0 (DO)</t>
  </si>
  <si>
    <t>I0</t>
  </si>
  <si>
    <t>Date cible (DD)</t>
  </si>
  <si>
    <t>It (DD)</t>
  </si>
  <si>
    <t>It/I0</t>
  </si>
  <si>
    <t>Contribution bᵢ×(It/I0)</t>
  </si>
  <si>
    <t>Somme des poids Σ bᵢ</t>
  </si>
  <si>
    <t>Part fixe a (=1 − Σ bᵢ)</t>
  </si>
  <si>
    <t>Facteur F = a + Σ bᵢ×(It/I0)</t>
  </si>
  <si>
    <t>Prix actualisé P(DD) = P0 × F</t>
  </si>
  <si>
    <t>Évolution mensuelle DO → DD (suivi pédagogique)</t>
  </si>
  <si>
    <t>a (fixe)</t>
  </si>
  <si>
    <t>Σ bᵢ</t>
  </si>
  <si>
    <t>F(t)</t>
  </si>
  <si>
    <t>P(t)</t>
  </si>
  <si>
    <t>Δ vs P0 (€)</t>
  </si>
  <si>
    <t>Δ vs P0 (%)</t>
  </si>
  <si>
    <t>Variation % vs I0 — impact sur P(DD)</t>
  </si>
  <si>
    <t>Δ% vs I0 (saisie)</t>
  </si>
  <si>
    <t>It simulé</t>
  </si>
  <si>
    <t>Contribution simulée</t>
  </si>
  <si>
    <t>a (référence)</t>
  </si>
  <si>
    <t>F simulé = a + Σ contributions simulées</t>
  </si>
  <si>
    <t>P simulé = P0 × F simulé</t>
  </si>
  <si>
    <t>Tableau de bord — Actualisation P0 (FR)</t>
  </si>
  <si>
    <t>P(DD) (actualisé)</t>
  </si>
</sst>
</file>

<file path=xl/styles.xml><?xml version="1.0" encoding="utf-8"?>
<styleSheet xmlns="http://schemas.openxmlformats.org/spreadsheetml/2006/main">
  <numFmts count="4">
    <numFmt numFmtId="164" formatCode="yyyy-mm"/>
    <numFmt numFmtId="165" formatCode="0.00"/>
    <numFmt numFmtId="166" formatCode="#,##0.00 &quot;€&quot;"/>
    <numFmt numFmtId="167" formatCode="0.00%"/>
  </numFmts>
  <fonts count="5">
    <font>
      <sz val="11"/>
      <color theme="1"/>
      <name val="Calibri"/>
      <family val="2"/>
      <scheme val="minor"/>
    </font>
    <font>
      <b/>
      <sz val="14"/>
      <color rgb="FF1F4E79"/>
      <name val="Calibri"/>
      <family val="2"/>
      <scheme val="minor"/>
    </font>
    <font>
      <b/>
      <sz val="12"/>
      <color rgb="FF1F4E7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2E75B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0" fillId="0" borderId="1" xfId="0" applyBorder="1"/>
    <xf numFmtId="0" fontId="4" fillId="0" borderId="0" xfId="0" applyFont="1"/>
    <xf numFmtId="0" fontId="3" fillId="3" borderId="1" xfId="0" applyFont="1" applyFill="1" applyBorder="1"/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166" fontId="0" fillId="0" borderId="1" xfId="0" applyNumberFormat="1" applyBorder="1"/>
    <xf numFmtId="167" fontId="0" fillId="0" borderId="1" xfId="0" applyNumberFormat="1" applyBorder="1"/>
  </cellXfs>
  <cellStyles count="1">
    <cellStyle name="Normal" xfId="0" builtinId="0"/>
  </cellStyles>
  <dxfs count="2">
    <dxf>
      <fill>
        <patternFill>
          <bgColor rgb="FFFCE4D6"/>
        </patternFill>
      </fill>
    </dxf>
    <dxf>
      <fill>
        <patternFill>
          <bgColor rgb="FFE2F0D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Évolution P(t) (DO→DD)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P(t)</c:v>
          </c:tx>
          <c:marker>
            <c:symbol val="none"/>
          </c:marker>
          <c:cat>
            <c:numRef>
              <c:f>'🗓️ Journal_Actualisation'!$A$4:$A$23</c:f>
              <c:numCache>
                <c:formatCode>General</c:formatCode>
                <c:ptCount val="20"/>
                <c:pt idx="0">
                  <c:v>45292</c:v>
                </c:pt>
                <c:pt idx="1">
                  <c:v>45323</c:v>
                </c:pt>
                <c:pt idx="2">
                  <c:v>45352</c:v>
                </c:pt>
                <c:pt idx="3">
                  <c:v>45383</c:v>
                </c:pt>
                <c:pt idx="4">
                  <c:v>45413</c:v>
                </c:pt>
                <c:pt idx="5">
                  <c:v>45444</c:v>
                </c:pt>
                <c:pt idx="6">
                  <c:v>45474</c:v>
                </c:pt>
                <c:pt idx="7">
                  <c:v>45505</c:v>
                </c:pt>
                <c:pt idx="8">
                  <c:v>45536</c:v>
                </c:pt>
                <c:pt idx="9">
                  <c:v>45566</c:v>
                </c:pt>
                <c:pt idx="10">
                  <c:v>45597</c:v>
                </c:pt>
                <c:pt idx="11">
                  <c:v>45627</c:v>
                </c:pt>
                <c:pt idx="12">
                  <c:v>45658</c:v>
                </c:pt>
                <c:pt idx="13">
                  <c:v>45689</c:v>
                </c:pt>
                <c:pt idx="14">
                  <c:v>45717</c:v>
                </c:pt>
                <c:pt idx="15">
                  <c:v>45748</c:v>
                </c:pt>
                <c:pt idx="16">
                  <c:v>45778</c:v>
                </c:pt>
                <c:pt idx="17">
                  <c:v>45809</c:v>
                </c:pt>
                <c:pt idx="18">
                  <c:v>45839</c:v>
                </c:pt>
                <c:pt idx="19">
                  <c:v>45870</c:v>
                </c:pt>
              </c:numCache>
            </c:numRef>
          </c:cat>
          <c:val>
            <c:numRef>
              <c:f>'🗓️ Journal_Actualisation'!$E$4:$E$23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Pondérations bᵢ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bᵢ</c:v>
          </c:tx>
          <c:cat>
            <c:strRef>
              <c:f>'⚙️ Paramètres'!$B$9:$B$12</c:f>
              <c:strCache>
                <c:ptCount val="4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</c:strCache>
            </c:strRef>
          </c:cat>
          <c:val>
            <c:numRef>
              <c:f>'⚙️ Paramètres'!$C$9:$C$12</c:f>
              <c:numCache>
                <c:formatCode>General</c:formatCode>
                <c:ptCount val="4"/>
                <c:pt idx="0">
                  <c:v>0.2</c:v>
                </c:pt>
                <c:pt idx="1">
                  <c:v>0.2</c:v>
                </c:pt>
                <c:pt idx="2">
                  <c:v>0.2</c:v>
                </c:pt>
                <c:pt idx="3">
                  <c:v>0.15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3</xdr:col>
      <xdr:colOff>1038225</xdr:colOff>
      <xdr:row>22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6</xdr:row>
      <xdr:rowOff>0</xdr:rowOff>
    </xdr:from>
    <xdr:to>
      <xdr:col>14</xdr:col>
      <xdr:colOff>533400</xdr:colOff>
      <xdr:row>21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8"/>
  <sheetViews>
    <sheetView tabSelected="1" workbookViewId="0"/>
  </sheetViews>
  <sheetFormatPr defaultRowHeight="15"/>
  <cols>
    <col min="1" max="1" width="110.7109375" customWidth="1"/>
  </cols>
  <sheetData>
    <row r="1" spans="1:1">
      <c r="A1" s="1" t="s">
        <v>0</v>
      </c>
    </row>
    <row r="3" spans="1:1">
      <c r="A3" s="2" t="s">
        <v>1</v>
      </c>
    </row>
    <row r="4" spans="1:1">
      <c r="A4" t="s">
        <v>2</v>
      </c>
    </row>
    <row r="5" spans="1:1">
      <c r="A5" s="2" t="s">
        <v>3</v>
      </c>
    </row>
    <row r="6" spans="1:1">
      <c r="A6" t="s">
        <v>4</v>
      </c>
    </row>
    <row r="7" spans="1:1">
      <c r="A7" s="2" t="s">
        <v>5</v>
      </c>
    </row>
    <row r="8" spans="1:1">
      <c r="A8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9"/>
  <sheetViews>
    <sheetView workbookViewId="0"/>
  </sheetViews>
  <sheetFormatPr defaultRowHeight="15"/>
  <cols>
    <col min="1" max="1" width="13.7109375" customWidth="1"/>
    <col min="2" max="2" width="18.7109375" customWidth="1"/>
    <col min="3" max="3" width="26.7109375" customWidth="1"/>
    <col min="4" max="4" width="20.7109375" customWidth="1"/>
  </cols>
  <sheetData>
    <row r="1" spans="1:6">
      <c r="A1" s="2" t="s">
        <v>7</v>
      </c>
    </row>
    <row r="2" spans="1:6">
      <c r="A2" s="3" t="s">
        <v>8</v>
      </c>
      <c r="B2" s="3" t="s">
        <v>9</v>
      </c>
      <c r="C2" s="3" t="s">
        <v>10</v>
      </c>
      <c r="D2" s="3" t="s">
        <v>11</v>
      </c>
    </row>
    <row r="3" spans="1:6">
      <c r="A3" s="4" t="s">
        <v>12</v>
      </c>
      <c r="B3" s="4" t="s">
        <v>13</v>
      </c>
      <c r="C3" s="4" t="s">
        <v>14</v>
      </c>
      <c r="D3" s="4" t="s">
        <v>15</v>
      </c>
    </row>
    <row r="4" spans="1:6">
      <c r="A4" s="4" t="s">
        <v>16</v>
      </c>
      <c r="B4" s="4" t="s">
        <v>17</v>
      </c>
      <c r="C4" s="4" t="s">
        <v>14</v>
      </c>
      <c r="D4" s="4" t="s">
        <v>15</v>
      </c>
    </row>
    <row r="5" spans="1:6">
      <c r="A5" s="4" t="s">
        <v>18</v>
      </c>
      <c r="B5" s="4" t="s">
        <v>19</v>
      </c>
      <c r="C5" s="4" t="s">
        <v>20</v>
      </c>
      <c r="D5" s="4" t="s">
        <v>15</v>
      </c>
    </row>
    <row r="6" spans="1:6">
      <c r="A6" s="4" t="s">
        <v>21</v>
      </c>
      <c r="B6" s="4" t="s">
        <v>22</v>
      </c>
      <c r="C6" s="4" t="s">
        <v>23</v>
      </c>
      <c r="D6" s="4" t="s">
        <v>15</v>
      </c>
    </row>
    <row r="7" spans="1:6">
      <c r="A7" s="4" t="s">
        <v>24</v>
      </c>
      <c r="B7" s="4" t="s">
        <v>25</v>
      </c>
      <c r="C7" s="4" t="s">
        <v>14</v>
      </c>
      <c r="D7" s="4" t="s">
        <v>15</v>
      </c>
    </row>
    <row r="8" spans="1:6">
      <c r="A8" s="5" t="s">
        <v>26</v>
      </c>
    </row>
    <row r="9" spans="1:6">
      <c r="A9" s="6" t="s">
        <v>27</v>
      </c>
      <c r="B9" s="6" t="s">
        <v>12</v>
      </c>
      <c r="C9" s="6" t="s">
        <v>16</v>
      </c>
      <c r="D9" s="6" t="s">
        <v>18</v>
      </c>
      <c r="E9" s="6" t="s">
        <v>21</v>
      </c>
      <c r="F9" s="6" t="s">
        <v>24</v>
      </c>
    </row>
    <row r="10" spans="1:6">
      <c r="A10" s="7">
        <v>45322</v>
      </c>
      <c r="B10" s="8">
        <v>120</v>
      </c>
      <c r="C10" s="8">
        <v>115</v>
      </c>
      <c r="D10" s="8">
        <v>130</v>
      </c>
      <c r="E10" s="8">
        <v>300</v>
      </c>
      <c r="F10" s="8">
        <v>118</v>
      </c>
    </row>
    <row r="11" spans="1:6">
      <c r="A11" s="7">
        <v>45351</v>
      </c>
      <c r="B11" s="8">
        <v>120.49</v>
      </c>
      <c r="C11" s="8">
        <v>115.52</v>
      </c>
      <c r="D11" s="8">
        <v>130.3</v>
      </c>
      <c r="E11" s="8">
        <v>300.78</v>
      </c>
      <c r="F11" s="8">
        <v>118.01</v>
      </c>
    </row>
    <row r="12" spans="1:6">
      <c r="A12" s="7">
        <v>45382</v>
      </c>
      <c r="B12" s="8">
        <v>121.21</v>
      </c>
      <c r="C12" s="8">
        <v>115.77</v>
      </c>
      <c r="D12" s="8">
        <v>130.52</v>
      </c>
      <c r="E12" s="8">
        <v>300.85</v>
      </c>
      <c r="F12" s="8">
        <v>118.37</v>
      </c>
    </row>
    <row r="13" spans="1:6">
      <c r="A13" s="7">
        <v>45412</v>
      </c>
      <c r="B13" s="8">
        <v>121.92</v>
      </c>
      <c r="C13" s="8">
        <v>115.92</v>
      </c>
      <c r="D13" s="8">
        <v>130.89</v>
      </c>
      <c r="E13" s="8">
        <v>301.56</v>
      </c>
      <c r="F13" s="8">
        <v>118.68</v>
      </c>
    </row>
    <row r="14" spans="1:6">
      <c r="A14" s="7">
        <v>45443</v>
      </c>
      <c r="B14" s="8">
        <v>122.32</v>
      </c>
      <c r="C14" s="8">
        <v>116.39</v>
      </c>
      <c r="D14" s="8">
        <v>131.25</v>
      </c>
      <c r="E14" s="8">
        <v>302.08</v>
      </c>
      <c r="F14" s="8">
        <v>118.9</v>
      </c>
    </row>
    <row r="15" spans="1:6">
      <c r="A15" s="7">
        <v>45473</v>
      </c>
      <c r="B15" s="8">
        <v>122.75</v>
      </c>
      <c r="C15" s="8">
        <v>116.68</v>
      </c>
      <c r="D15" s="8">
        <v>131.72</v>
      </c>
      <c r="E15" s="8">
        <v>302.92</v>
      </c>
      <c r="F15" s="8">
        <v>119</v>
      </c>
    </row>
    <row r="16" spans="1:6">
      <c r="A16" s="7">
        <v>45504</v>
      </c>
      <c r="B16" s="8">
        <v>123.14</v>
      </c>
      <c r="C16" s="8">
        <v>116.75</v>
      </c>
      <c r="D16" s="8">
        <v>131.88</v>
      </c>
      <c r="E16" s="8">
        <v>303.4</v>
      </c>
      <c r="F16" s="8">
        <v>119.41</v>
      </c>
    </row>
    <row r="17" spans="1:6">
      <c r="A17" s="7">
        <v>45535</v>
      </c>
      <c r="B17" s="8">
        <v>123.74</v>
      </c>
      <c r="C17" s="8">
        <v>117.02</v>
      </c>
      <c r="D17" s="8">
        <v>132.12</v>
      </c>
      <c r="E17" s="8">
        <v>304</v>
      </c>
      <c r="F17" s="8">
        <v>119.47</v>
      </c>
    </row>
    <row r="18" spans="1:6">
      <c r="A18" s="7">
        <v>45565</v>
      </c>
      <c r="B18" s="8">
        <v>124.23</v>
      </c>
      <c r="C18" s="8">
        <v>117.35</v>
      </c>
      <c r="D18" s="8">
        <v>132.34</v>
      </c>
      <c r="E18" s="8">
        <v>304.71</v>
      </c>
      <c r="F18" s="8">
        <v>119.79</v>
      </c>
    </row>
    <row r="19" spans="1:6">
      <c r="A19" s="7">
        <v>45596</v>
      </c>
      <c r="B19" s="8">
        <v>124.86</v>
      </c>
      <c r="C19" s="8">
        <v>117.55</v>
      </c>
      <c r="D19" s="8">
        <v>132.44</v>
      </c>
      <c r="E19" s="8">
        <v>305.05</v>
      </c>
      <c r="F19" s="8">
        <v>120.22</v>
      </c>
    </row>
    <row r="20" spans="1:6">
      <c r="A20" s="7">
        <v>45626</v>
      </c>
      <c r="B20" s="8">
        <v>125.02</v>
      </c>
      <c r="C20" s="8">
        <v>117.7</v>
      </c>
      <c r="D20" s="8">
        <v>132.79</v>
      </c>
      <c r="E20" s="8">
        <v>305.85</v>
      </c>
      <c r="F20" s="8">
        <v>120.23</v>
      </c>
    </row>
    <row r="21" spans="1:6">
      <c r="A21" s="7">
        <v>45657</v>
      </c>
      <c r="B21" s="8">
        <v>125.81</v>
      </c>
      <c r="C21" s="8">
        <v>118.11</v>
      </c>
      <c r="D21" s="8">
        <v>133.19</v>
      </c>
      <c r="E21" s="8">
        <v>306.43</v>
      </c>
      <c r="F21" s="8">
        <v>120.42</v>
      </c>
    </row>
    <row r="22" spans="1:6">
      <c r="A22" s="7">
        <v>45688</v>
      </c>
      <c r="B22" s="8">
        <v>126.3</v>
      </c>
      <c r="C22" s="8">
        <v>118.69</v>
      </c>
      <c r="D22" s="8">
        <v>133.43</v>
      </c>
      <c r="E22" s="8">
        <v>307.19</v>
      </c>
      <c r="F22" s="8">
        <v>120.48</v>
      </c>
    </row>
    <row r="23" spans="1:6">
      <c r="A23" s="7">
        <v>45716</v>
      </c>
      <c r="B23" s="8">
        <v>126.93</v>
      </c>
      <c r="C23" s="8">
        <v>119.06</v>
      </c>
      <c r="D23" s="8">
        <v>133.95</v>
      </c>
      <c r="E23" s="8">
        <v>307.64</v>
      </c>
      <c r="F23" s="8">
        <v>120.75</v>
      </c>
    </row>
    <row r="24" spans="1:6">
      <c r="A24" s="7">
        <v>45747</v>
      </c>
      <c r="B24" s="8">
        <v>127.41</v>
      </c>
      <c r="C24" s="8">
        <v>119.34</v>
      </c>
      <c r="D24" s="8">
        <v>134.39</v>
      </c>
      <c r="E24" s="8">
        <v>308.59</v>
      </c>
      <c r="F24" s="8">
        <v>121.21</v>
      </c>
    </row>
    <row r="25" spans="1:6">
      <c r="A25" s="7">
        <v>45777</v>
      </c>
      <c r="B25" s="8">
        <v>127.85</v>
      </c>
      <c r="C25" s="8">
        <v>119.83</v>
      </c>
      <c r="D25" s="8">
        <v>134.81</v>
      </c>
      <c r="E25" s="8">
        <v>309.4</v>
      </c>
      <c r="F25" s="8">
        <v>121.75</v>
      </c>
    </row>
    <row r="26" spans="1:6">
      <c r="A26" s="7">
        <v>45808</v>
      </c>
      <c r="B26" s="8">
        <v>128.45</v>
      </c>
      <c r="C26" s="8">
        <v>120.38</v>
      </c>
      <c r="D26" s="8">
        <v>135.2</v>
      </c>
      <c r="E26" s="8">
        <v>309.96</v>
      </c>
      <c r="F26" s="8">
        <v>121.73</v>
      </c>
    </row>
    <row r="27" spans="1:6">
      <c r="A27" s="7">
        <v>45838</v>
      </c>
      <c r="B27" s="8">
        <v>129.12</v>
      </c>
      <c r="C27" s="8">
        <v>120.75</v>
      </c>
      <c r="D27" s="8">
        <v>135.67</v>
      </c>
      <c r="E27" s="8">
        <v>310.78</v>
      </c>
      <c r="F27" s="8">
        <v>121.89</v>
      </c>
    </row>
    <row r="28" spans="1:6">
      <c r="A28" s="7">
        <v>45869</v>
      </c>
      <c r="B28" s="8">
        <v>129.6</v>
      </c>
      <c r="C28" s="8">
        <v>121.27</v>
      </c>
      <c r="D28" s="8">
        <v>135.83</v>
      </c>
      <c r="E28" s="8">
        <v>311.79</v>
      </c>
      <c r="F28" s="8">
        <v>122.24</v>
      </c>
    </row>
    <row r="29" spans="1:6">
      <c r="A29" s="7">
        <v>45900</v>
      </c>
      <c r="B29" s="8">
        <v>130.09</v>
      </c>
      <c r="C29" s="8">
        <v>121.88</v>
      </c>
      <c r="D29" s="8">
        <v>136.25</v>
      </c>
      <c r="E29" s="8">
        <v>312.97</v>
      </c>
      <c r="F29" s="8">
        <v>122.72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30.7109375" customWidth="1"/>
    <col min="2" max="2" width="28.7109375" customWidth="1"/>
    <col min="3" max="4" width="16.7109375" customWidth="1"/>
    <col min="5" max="5" width="14.7109375" customWidth="1"/>
    <col min="6" max="8" width="16.7109375" customWidth="1"/>
    <col min="9" max="10" width="18.7109375" customWidth="1"/>
  </cols>
  <sheetData>
    <row r="1" spans="1:9">
      <c r="A1" s="2" t="s">
        <v>28</v>
      </c>
    </row>
    <row r="2" spans="1:9">
      <c r="A2" s="9" t="s">
        <v>29</v>
      </c>
      <c r="B2" t="s">
        <v>30</v>
      </c>
    </row>
    <row r="3" spans="1:9">
      <c r="A3" s="9" t="s">
        <v>31</v>
      </c>
      <c r="B3" s="10">
        <v>200000</v>
      </c>
    </row>
    <row r="4" spans="1:9">
      <c r="A4" s="9" t="s">
        <v>32</v>
      </c>
      <c r="B4" s="7">
        <v>45413</v>
      </c>
    </row>
    <row r="5" spans="1:9">
      <c r="A5" s="9" t="s">
        <v>33</v>
      </c>
      <c r="B5" s="7">
        <v>45870</v>
      </c>
    </row>
    <row r="7" spans="1:9">
      <c r="A7" s="5" t="s">
        <v>34</v>
      </c>
    </row>
    <row r="8" spans="1:9">
      <c r="A8" s="3" t="s">
        <v>35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41</v>
      </c>
      <c r="H8" s="3" t="s">
        <v>42</v>
      </c>
      <c r="I8" s="3" t="s">
        <v>43</v>
      </c>
    </row>
    <row r="9" spans="1:9">
      <c r="A9" s="4">
        <v>1</v>
      </c>
      <c r="B9" s="4"/>
      <c r="C9" s="11">
        <v>0.2</v>
      </c>
      <c r="D9" s="7">
        <f>$B$4</f>
        <v>0</v>
      </c>
      <c r="E9" s="8">
        <f>IFERROR(INDEX('📈 Indices'!$B$9:$F$29, MATCH($D9, '📈 Indices'!$A$10:$A$29, 0), MATCH($B9, '📈 Indices'!$B$9:$F$9, 0)), "")</f>
        <v>0</v>
      </c>
      <c r="F9" s="7">
        <f>$B$5</f>
        <v>0</v>
      </c>
      <c r="G9" s="8">
        <f>IFERROR(INDEX('📈 Indices'!$B$9:$F$29, MATCH($F9, '📈 Indices'!$A$10:$A$29, 0), MATCH($B9, '📈 Indices'!$B$9:$F$9, 0)), "")</f>
        <v>0</v>
      </c>
      <c r="H9" s="8">
        <f>IFERROR($G9/$E9, "")</f>
        <v>0</v>
      </c>
      <c r="I9" s="8">
        <f>IFERROR($C9*$H9, "")</f>
        <v>0</v>
      </c>
    </row>
    <row r="10" spans="1:9">
      <c r="A10" s="4">
        <v>2</v>
      </c>
      <c r="B10" s="4"/>
      <c r="C10" s="11">
        <v>0.2</v>
      </c>
      <c r="D10" s="7">
        <f>$B$4</f>
        <v>0</v>
      </c>
      <c r="E10" s="8">
        <f>IFERROR(INDEX('📈 Indices'!$B$9:$F$29, MATCH($D10, '📈 Indices'!$A$10:$A$29, 0), MATCH($B10, '📈 Indices'!$B$9:$F$9, 0)), "")</f>
        <v>0</v>
      </c>
      <c r="F10" s="7">
        <f>$B$5</f>
        <v>0</v>
      </c>
      <c r="G10" s="8">
        <f>IFERROR(INDEX('📈 Indices'!$B$9:$F$29, MATCH($F10, '📈 Indices'!$A$10:$A$29, 0), MATCH($B10, '📈 Indices'!$B$9:$F$9, 0)), "")</f>
        <v>0</v>
      </c>
      <c r="H10" s="8">
        <f>IFERROR($G10/$E10, "")</f>
        <v>0</v>
      </c>
      <c r="I10" s="8">
        <f>IFERROR($C10*$H10, "")</f>
        <v>0</v>
      </c>
    </row>
    <row r="11" spans="1:9">
      <c r="A11" s="4">
        <v>3</v>
      </c>
      <c r="B11" s="4"/>
      <c r="C11" s="11">
        <v>0.2</v>
      </c>
      <c r="D11" s="7">
        <f>$B$4</f>
        <v>0</v>
      </c>
      <c r="E11" s="8">
        <f>IFERROR(INDEX('📈 Indices'!$B$9:$F$29, MATCH($D11, '📈 Indices'!$A$10:$A$29, 0), MATCH($B11, '📈 Indices'!$B$9:$F$9, 0)), "")</f>
        <v>0</v>
      </c>
      <c r="F11" s="7">
        <f>$B$5</f>
        <v>0</v>
      </c>
      <c r="G11" s="8">
        <f>IFERROR(INDEX('📈 Indices'!$B$9:$F$29, MATCH($F11, '📈 Indices'!$A$10:$A$29, 0), MATCH($B11, '📈 Indices'!$B$9:$F$9, 0)), "")</f>
        <v>0</v>
      </c>
      <c r="H11" s="8">
        <f>IFERROR($G11/$E11, "")</f>
        <v>0</v>
      </c>
      <c r="I11" s="8">
        <f>IFERROR($C11*$H11, "")</f>
        <v>0</v>
      </c>
    </row>
    <row r="12" spans="1:9">
      <c r="A12" s="4">
        <v>4</v>
      </c>
      <c r="B12" s="4"/>
      <c r="C12" s="11">
        <v>0.15</v>
      </c>
      <c r="D12" s="7">
        <f>$B$4</f>
        <v>0</v>
      </c>
      <c r="E12" s="8">
        <f>IFERROR(INDEX('📈 Indices'!$B$9:$F$29, MATCH($D12, '📈 Indices'!$A$10:$A$29, 0), MATCH($B12, '📈 Indices'!$B$9:$F$9, 0)), "")</f>
        <v>0</v>
      </c>
      <c r="F12" s="7">
        <f>$B$5</f>
        <v>0</v>
      </c>
      <c r="G12" s="8">
        <f>IFERROR(INDEX('📈 Indices'!$B$9:$F$29, MATCH($F12, '📈 Indices'!$A$10:$A$29, 0), MATCH($B12, '📈 Indices'!$B$9:$F$9, 0)), "")</f>
        <v>0</v>
      </c>
      <c r="H12" s="8">
        <f>IFERROR($G12/$E12, "")</f>
        <v>0</v>
      </c>
      <c r="I12" s="8">
        <f>IFERROR($C12*$H12, "")</f>
        <v>0</v>
      </c>
    </row>
    <row r="14" spans="1:9">
      <c r="A14" s="9" t="s">
        <v>44</v>
      </c>
      <c r="B14" s="11">
        <f>SUM($C$9:$C$12)</f>
        <v>0</v>
      </c>
    </row>
    <row r="15" spans="1:9">
      <c r="A15" s="9" t="s">
        <v>45</v>
      </c>
      <c r="B15" s="11">
        <f>MAX(0,1-$B$14)</f>
        <v>0</v>
      </c>
    </row>
    <row r="17" spans="1:2">
      <c r="A17" s="5" t="s">
        <v>46</v>
      </c>
      <c r="B17" s="8">
        <f>$B$15 + SUM($I$9:$I$12)</f>
        <v>0</v>
      </c>
    </row>
    <row r="18" spans="1:2">
      <c r="A18" s="5" t="s">
        <v>47</v>
      </c>
      <c r="B18" s="10">
        <f>$B$3*$B$17</f>
        <v>0</v>
      </c>
    </row>
  </sheetData>
  <conditionalFormatting sqref="B14">
    <cfRule type="cellIs" dxfId="0" priority="1" operator="greaterThan">
      <formula>1</formula>
    </cfRule>
  </conditionalFormatting>
  <conditionalFormatting sqref="B15">
    <cfRule type="cellIs" dxfId="0" priority="2" operator="lessThan">
      <formula>0</formula>
    </cfRule>
  </conditionalFormatting>
  <conditionalFormatting sqref="B17">
    <cfRule type="cellIs" dxfId="1" priority="3" operator="greaterThanOrEqual">
      <formula>0</formula>
    </cfRule>
  </conditionalFormatting>
  <dataValidations count="4">
    <dataValidation type="list" allowBlank="1" showInputMessage="1" showErrorMessage="1" sqref="B9">
      <formula1>'📈 Indices'!$A$3:$A$7</formula1>
    </dataValidation>
    <dataValidation type="list" allowBlank="1" showInputMessage="1" showErrorMessage="1" sqref="B10">
      <formula1>'📈 Indices'!$A$3:$A$7</formula1>
    </dataValidation>
    <dataValidation type="list" allowBlank="1" showInputMessage="1" showErrorMessage="1" sqref="B11">
      <formula1>'📈 Indices'!$A$3:$A$7</formula1>
    </dataValidation>
    <dataValidation type="list" allowBlank="1" showInputMessage="1" showErrorMessage="1" sqref="B12">
      <formula1>'📈 Indices'!$A$3:$A$7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7"/>
  <sheetViews>
    <sheetView workbookViewId="0"/>
  </sheetViews>
  <sheetFormatPr defaultRowHeight="15"/>
  <cols>
    <col min="1" max="1" width="13.7109375" customWidth="1"/>
    <col min="2" max="8" width="14.7109375" customWidth="1"/>
  </cols>
  <sheetData>
    <row r="1" spans="1:7">
      <c r="A1" s="2" t="s">
        <v>48</v>
      </c>
    </row>
    <row r="3" spans="1:7">
      <c r="A3" s="3" t="s">
        <v>27</v>
      </c>
      <c r="B3" s="3" t="s">
        <v>49</v>
      </c>
      <c r="C3" s="3" t="s">
        <v>50</v>
      </c>
      <c r="D3" s="3" t="s">
        <v>51</v>
      </c>
      <c r="E3" s="3" t="s">
        <v>52</v>
      </c>
      <c r="F3" s="3" t="s">
        <v>53</v>
      </c>
      <c r="G3" s="3" t="s">
        <v>54</v>
      </c>
    </row>
    <row r="4" spans="1:7">
      <c r="A4" s="7">
        <v>45292</v>
      </c>
      <c r="B4" s="11">
        <f>'⚙️ Paramètres'!$B$15</f>
        <v>0</v>
      </c>
      <c r="C4" s="11">
        <f>'⚙️ Paramètres'!$B$14</f>
        <v>0</v>
      </c>
      <c r="D4" s="8">
        <f>'⚙️ Paramètres'!$B$15 + IFERROR('⚙️ Paramètres'!$C9*(IFERROR((IFERROR(INDEX('📈 Indices'!$B$9:$F$29, MATCH($A4, '📈 Indices'!$A$10:$A$29, 0), MATCH('⚙️ Paramètres'!$B9, '📈 Indices'!$B$9:$F$9, 0)), ""))/'⚙️ Paramètres'!$E9, "")), 0)+IFERROR('⚙️ Paramètres'!$C10*(IFERROR((IFERROR(INDEX('📈 Indices'!$B$9:$F$29, MATCH($A4, '📈 Indices'!$A$10:$A$29, 0), MATCH('⚙️ Paramètres'!$B10, '📈 Indices'!$B$9:$F$9, 0)), ""))/'⚙️ Paramètres'!$E10, "")), 0)+IFERROR('⚙️ Paramètres'!$C11*(IFERROR((IFERROR(INDEX('📈 Indices'!$B$9:$F$29, MATCH($A4, '📈 Indices'!$A$10:$A$29, 0), MATCH('⚙️ Paramètres'!$B11, '📈 Indices'!$B$9:$F$9, 0)), ""))/'⚙️ Paramètres'!$E11, "")), 0)+IFERROR('⚙️ Paramètres'!$C12*(IFERROR((IFERROR(INDEX('📈 Indices'!$B$9:$F$29, MATCH($A4, '📈 Indices'!$A$10:$A$29, 0), MATCH('⚙️ Paramètres'!$B12, '📈 Indices'!$B$9:$F$9, 0)), ""))/'⚙️ Paramètres'!$E12, "")), 0)</f>
        <v>0</v>
      </c>
      <c r="E4" s="10">
        <f>'⚙️ Paramètres'!$B$3*D4</f>
        <v>0</v>
      </c>
      <c r="F4" s="10">
        <f>E4-'⚙️ Paramètres'!$B$3</f>
        <v>0</v>
      </c>
      <c r="G4" s="11">
        <f>IFERROR(E4/'⚙️ Paramètres'!$B$3-1, "")</f>
        <v>0</v>
      </c>
    </row>
    <row r="5" spans="1:7">
      <c r="A5" s="7">
        <v>45323</v>
      </c>
      <c r="B5" s="11">
        <f>'⚙️ Paramètres'!$B$15</f>
        <v>0</v>
      </c>
      <c r="C5" s="11">
        <f>'⚙️ Paramètres'!$B$14</f>
        <v>0</v>
      </c>
      <c r="D5" s="8">
        <f>'⚙️ Paramètres'!$B$15 + IFERROR('⚙️ Paramètres'!$C9*(IFERROR((IFERROR(INDEX('📈 Indices'!$B$9:$F$29, MATCH($A5, '📈 Indices'!$A$10:$A$29, 0), MATCH('⚙️ Paramètres'!$B9, '📈 Indices'!$B$9:$F$9, 0)), ""))/'⚙️ Paramètres'!$E9, "")), 0)+IFERROR('⚙️ Paramètres'!$C10*(IFERROR((IFERROR(INDEX('📈 Indices'!$B$9:$F$29, MATCH($A5, '📈 Indices'!$A$10:$A$29, 0), MATCH('⚙️ Paramètres'!$B10, '📈 Indices'!$B$9:$F$9, 0)), ""))/'⚙️ Paramètres'!$E10, "")), 0)+IFERROR('⚙️ Paramètres'!$C11*(IFERROR((IFERROR(INDEX('📈 Indices'!$B$9:$F$29, MATCH($A5, '📈 Indices'!$A$10:$A$29, 0), MATCH('⚙️ Paramètres'!$B11, '📈 Indices'!$B$9:$F$9, 0)), ""))/'⚙️ Paramètres'!$E11, "")), 0)+IFERROR('⚙️ Paramètres'!$C12*(IFERROR((IFERROR(INDEX('📈 Indices'!$B$9:$F$29, MATCH($A5, '📈 Indices'!$A$10:$A$29, 0), MATCH('⚙️ Paramètres'!$B12, '📈 Indices'!$B$9:$F$9, 0)), ""))/'⚙️ Paramètres'!$E12, "")), 0)</f>
        <v>0</v>
      </c>
      <c r="E5" s="10">
        <f>'⚙️ Paramètres'!$B$3*D5</f>
        <v>0</v>
      </c>
      <c r="F5" s="10">
        <f>E5-'⚙️ Paramètres'!$B$3</f>
        <v>0</v>
      </c>
      <c r="G5" s="11">
        <f>IFERROR(E5/'⚙️ Paramètres'!$B$3-1, "")</f>
        <v>0</v>
      </c>
    </row>
    <row r="6" spans="1:7">
      <c r="A6" s="7">
        <v>45352</v>
      </c>
      <c r="B6" s="11">
        <f>'⚙️ Paramètres'!$B$15</f>
        <v>0</v>
      </c>
      <c r="C6" s="11">
        <f>'⚙️ Paramètres'!$B$14</f>
        <v>0</v>
      </c>
      <c r="D6" s="8">
        <f>'⚙️ Paramètres'!$B$15 + IFERROR('⚙️ Paramètres'!$C9*(IFERROR((IFERROR(INDEX('📈 Indices'!$B$9:$F$29, MATCH($A6, '📈 Indices'!$A$10:$A$29, 0), MATCH('⚙️ Paramètres'!$B9, '📈 Indices'!$B$9:$F$9, 0)), ""))/'⚙️ Paramètres'!$E9, "")), 0)+IFERROR('⚙️ Paramètres'!$C10*(IFERROR((IFERROR(INDEX('📈 Indices'!$B$9:$F$29, MATCH($A6, '📈 Indices'!$A$10:$A$29, 0), MATCH('⚙️ Paramètres'!$B10, '📈 Indices'!$B$9:$F$9, 0)), ""))/'⚙️ Paramètres'!$E10, "")), 0)+IFERROR('⚙️ Paramètres'!$C11*(IFERROR((IFERROR(INDEX('📈 Indices'!$B$9:$F$29, MATCH($A6, '📈 Indices'!$A$10:$A$29, 0), MATCH('⚙️ Paramètres'!$B11, '📈 Indices'!$B$9:$F$9, 0)), ""))/'⚙️ Paramètres'!$E11, "")), 0)+IFERROR('⚙️ Paramètres'!$C12*(IFERROR((IFERROR(INDEX('📈 Indices'!$B$9:$F$29, MATCH($A6, '📈 Indices'!$A$10:$A$29, 0), MATCH('⚙️ Paramètres'!$B12, '📈 Indices'!$B$9:$F$9, 0)), ""))/'⚙️ Paramètres'!$E12, "")), 0)</f>
        <v>0</v>
      </c>
      <c r="E6" s="10">
        <f>'⚙️ Paramètres'!$B$3*D6</f>
        <v>0</v>
      </c>
      <c r="F6" s="10">
        <f>E6-'⚙️ Paramètres'!$B$3</f>
        <v>0</v>
      </c>
      <c r="G6" s="11">
        <f>IFERROR(E6/'⚙️ Paramètres'!$B$3-1, "")</f>
        <v>0</v>
      </c>
    </row>
    <row r="7" spans="1:7">
      <c r="A7" s="7">
        <v>45383</v>
      </c>
      <c r="B7" s="11">
        <f>'⚙️ Paramètres'!$B$15</f>
        <v>0</v>
      </c>
      <c r="C7" s="11">
        <f>'⚙️ Paramètres'!$B$14</f>
        <v>0</v>
      </c>
      <c r="D7" s="8">
        <f>'⚙️ Paramètres'!$B$15 + IFERROR('⚙️ Paramètres'!$C9*(IFERROR((IFERROR(INDEX('📈 Indices'!$B$9:$F$29, MATCH($A7, '📈 Indices'!$A$10:$A$29, 0), MATCH('⚙️ Paramètres'!$B9, '📈 Indices'!$B$9:$F$9, 0)), ""))/'⚙️ Paramètres'!$E9, "")), 0)+IFERROR('⚙️ Paramètres'!$C10*(IFERROR((IFERROR(INDEX('📈 Indices'!$B$9:$F$29, MATCH($A7, '📈 Indices'!$A$10:$A$29, 0), MATCH('⚙️ Paramètres'!$B10, '📈 Indices'!$B$9:$F$9, 0)), ""))/'⚙️ Paramètres'!$E10, "")), 0)+IFERROR('⚙️ Paramètres'!$C11*(IFERROR((IFERROR(INDEX('📈 Indices'!$B$9:$F$29, MATCH($A7, '📈 Indices'!$A$10:$A$29, 0), MATCH('⚙️ Paramètres'!$B11, '📈 Indices'!$B$9:$F$9, 0)), ""))/'⚙️ Paramètres'!$E11, "")), 0)+IFERROR('⚙️ Paramètres'!$C12*(IFERROR((IFERROR(INDEX('📈 Indices'!$B$9:$F$29, MATCH($A7, '📈 Indices'!$A$10:$A$29, 0), MATCH('⚙️ Paramètres'!$B12, '📈 Indices'!$B$9:$F$9, 0)), ""))/'⚙️ Paramètres'!$E12, "")), 0)</f>
        <v>0</v>
      </c>
      <c r="E7" s="10">
        <f>'⚙️ Paramètres'!$B$3*D7</f>
        <v>0</v>
      </c>
      <c r="F7" s="10">
        <f>E7-'⚙️ Paramètres'!$B$3</f>
        <v>0</v>
      </c>
      <c r="G7" s="11">
        <f>IFERROR(E7/'⚙️ Paramètres'!$B$3-1, "")</f>
        <v>0</v>
      </c>
    </row>
    <row r="8" spans="1:7">
      <c r="A8" s="7">
        <v>45413</v>
      </c>
      <c r="B8" s="11">
        <f>'⚙️ Paramètres'!$B$15</f>
        <v>0</v>
      </c>
      <c r="C8" s="11">
        <f>'⚙️ Paramètres'!$B$14</f>
        <v>0</v>
      </c>
      <c r="D8" s="8">
        <f>'⚙️ Paramètres'!$B$15 + IFERROR('⚙️ Paramètres'!$C9*(IFERROR((IFERROR(INDEX('📈 Indices'!$B$9:$F$29, MATCH($A8, '📈 Indices'!$A$10:$A$29, 0), MATCH('⚙️ Paramètres'!$B9, '📈 Indices'!$B$9:$F$9, 0)), ""))/'⚙️ Paramètres'!$E9, "")), 0)+IFERROR('⚙️ Paramètres'!$C10*(IFERROR((IFERROR(INDEX('📈 Indices'!$B$9:$F$29, MATCH($A8, '📈 Indices'!$A$10:$A$29, 0), MATCH('⚙️ Paramètres'!$B10, '📈 Indices'!$B$9:$F$9, 0)), ""))/'⚙️ Paramètres'!$E10, "")), 0)+IFERROR('⚙️ Paramètres'!$C11*(IFERROR((IFERROR(INDEX('📈 Indices'!$B$9:$F$29, MATCH($A8, '📈 Indices'!$A$10:$A$29, 0), MATCH('⚙️ Paramètres'!$B11, '📈 Indices'!$B$9:$F$9, 0)), ""))/'⚙️ Paramètres'!$E11, "")), 0)+IFERROR('⚙️ Paramètres'!$C12*(IFERROR((IFERROR(INDEX('📈 Indices'!$B$9:$F$29, MATCH($A8, '📈 Indices'!$A$10:$A$29, 0), MATCH('⚙️ Paramètres'!$B12, '📈 Indices'!$B$9:$F$9, 0)), ""))/'⚙️ Paramètres'!$E12, "")), 0)</f>
        <v>0</v>
      </c>
      <c r="E8" s="10">
        <f>'⚙️ Paramètres'!$B$3*D8</f>
        <v>0</v>
      </c>
      <c r="F8" s="10">
        <f>E8-'⚙️ Paramètres'!$B$3</f>
        <v>0</v>
      </c>
      <c r="G8" s="11">
        <f>IFERROR(E8/'⚙️ Paramètres'!$B$3-1, "")</f>
        <v>0</v>
      </c>
    </row>
    <row r="9" spans="1:7">
      <c r="A9" s="7">
        <v>45444</v>
      </c>
      <c r="B9" s="11">
        <f>'⚙️ Paramètres'!$B$15</f>
        <v>0</v>
      </c>
      <c r="C9" s="11">
        <f>'⚙️ Paramètres'!$B$14</f>
        <v>0</v>
      </c>
      <c r="D9" s="8">
        <f>'⚙️ Paramètres'!$B$15 + IFERROR('⚙️ Paramètres'!$C9*(IFERROR((IFERROR(INDEX('📈 Indices'!$B$9:$F$29, MATCH($A9, '📈 Indices'!$A$10:$A$29, 0), MATCH('⚙️ Paramètres'!$B9, '📈 Indices'!$B$9:$F$9, 0)), ""))/'⚙️ Paramètres'!$E9, "")), 0)+IFERROR('⚙️ Paramètres'!$C10*(IFERROR((IFERROR(INDEX('📈 Indices'!$B$9:$F$29, MATCH($A9, '📈 Indices'!$A$10:$A$29, 0), MATCH('⚙️ Paramètres'!$B10, '📈 Indices'!$B$9:$F$9, 0)), ""))/'⚙️ Paramètres'!$E10, "")), 0)+IFERROR('⚙️ Paramètres'!$C11*(IFERROR((IFERROR(INDEX('📈 Indices'!$B$9:$F$29, MATCH($A9, '📈 Indices'!$A$10:$A$29, 0), MATCH('⚙️ Paramètres'!$B11, '📈 Indices'!$B$9:$F$9, 0)), ""))/'⚙️ Paramètres'!$E11, "")), 0)+IFERROR('⚙️ Paramètres'!$C12*(IFERROR((IFERROR(INDEX('📈 Indices'!$B$9:$F$29, MATCH($A9, '📈 Indices'!$A$10:$A$29, 0), MATCH('⚙️ Paramètres'!$B12, '📈 Indices'!$B$9:$F$9, 0)), ""))/'⚙️ Paramètres'!$E12, "")), 0)</f>
        <v>0</v>
      </c>
      <c r="E9" s="10">
        <f>'⚙️ Paramètres'!$B$3*D9</f>
        <v>0</v>
      </c>
      <c r="F9" s="10">
        <f>E9-'⚙️ Paramètres'!$B$3</f>
        <v>0</v>
      </c>
      <c r="G9" s="11">
        <f>IFERROR(E9/'⚙️ Paramètres'!$B$3-1, "")</f>
        <v>0</v>
      </c>
    </row>
    <row r="10" spans="1:7">
      <c r="A10" s="7">
        <v>45474</v>
      </c>
      <c r="B10" s="11">
        <f>'⚙️ Paramètres'!$B$15</f>
        <v>0</v>
      </c>
      <c r="C10" s="11">
        <f>'⚙️ Paramètres'!$B$14</f>
        <v>0</v>
      </c>
      <c r="D10" s="8">
        <f>'⚙️ Paramètres'!$B$15 + IFERROR('⚙️ Paramètres'!$C9*(IFERROR((IFERROR(INDEX('📈 Indices'!$B$9:$F$29, MATCH($A10, '📈 Indices'!$A$10:$A$29, 0), MATCH('⚙️ Paramètres'!$B9, '📈 Indices'!$B$9:$F$9, 0)), ""))/'⚙️ Paramètres'!$E9, "")), 0)+IFERROR('⚙️ Paramètres'!$C10*(IFERROR((IFERROR(INDEX('📈 Indices'!$B$9:$F$29, MATCH($A10, '📈 Indices'!$A$10:$A$29, 0), MATCH('⚙️ Paramètres'!$B10, '📈 Indices'!$B$9:$F$9, 0)), ""))/'⚙️ Paramètres'!$E10, "")), 0)+IFERROR('⚙️ Paramètres'!$C11*(IFERROR((IFERROR(INDEX('📈 Indices'!$B$9:$F$29, MATCH($A10, '📈 Indices'!$A$10:$A$29, 0), MATCH('⚙️ Paramètres'!$B11, '📈 Indices'!$B$9:$F$9, 0)), ""))/'⚙️ Paramètres'!$E11, "")), 0)+IFERROR('⚙️ Paramètres'!$C12*(IFERROR((IFERROR(INDEX('📈 Indices'!$B$9:$F$29, MATCH($A10, '📈 Indices'!$A$10:$A$29, 0), MATCH('⚙️ Paramètres'!$B12, '📈 Indices'!$B$9:$F$9, 0)), ""))/'⚙️ Paramètres'!$E12, "")), 0)</f>
        <v>0</v>
      </c>
      <c r="E10" s="10">
        <f>'⚙️ Paramètres'!$B$3*D10</f>
        <v>0</v>
      </c>
      <c r="F10" s="10">
        <f>E10-'⚙️ Paramètres'!$B$3</f>
        <v>0</v>
      </c>
      <c r="G10" s="11">
        <f>IFERROR(E10/'⚙️ Paramètres'!$B$3-1, "")</f>
        <v>0</v>
      </c>
    </row>
    <row r="11" spans="1:7">
      <c r="A11" s="7">
        <v>45505</v>
      </c>
      <c r="B11" s="11">
        <f>'⚙️ Paramètres'!$B$15</f>
        <v>0</v>
      </c>
      <c r="C11" s="11">
        <f>'⚙️ Paramètres'!$B$14</f>
        <v>0</v>
      </c>
      <c r="D11" s="8">
        <f>'⚙️ Paramètres'!$B$15 + IFERROR('⚙️ Paramètres'!$C9*(IFERROR((IFERROR(INDEX('📈 Indices'!$B$9:$F$29, MATCH($A11, '📈 Indices'!$A$10:$A$29, 0), MATCH('⚙️ Paramètres'!$B9, '📈 Indices'!$B$9:$F$9, 0)), ""))/'⚙️ Paramètres'!$E9, "")), 0)+IFERROR('⚙️ Paramètres'!$C10*(IFERROR((IFERROR(INDEX('📈 Indices'!$B$9:$F$29, MATCH($A11, '📈 Indices'!$A$10:$A$29, 0), MATCH('⚙️ Paramètres'!$B10, '📈 Indices'!$B$9:$F$9, 0)), ""))/'⚙️ Paramètres'!$E10, "")), 0)+IFERROR('⚙️ Paramètres'!$C11*(IFERROR((IFERROR(INDEX('📈 Indices'!$B$9:$F$29, MATCH($A11, '📈 Indices'!$A$10:$A$29, 0), MATCH('⚙️ Paramètres'!$B11, '📈 Indices'!$B$9:$F$9, 0)), ""))/'⚙️ Paramètres'!$E11, "")), 0)+IFERROR('⚙️ Paramètres'!$C12*(IFERROR((IFERROR(INDEX('📈 Indices'!$B$9:$F$29, MATCH($A11, '📈 Indices'!$A$10:$A$29, 0), MATCH('⚙️ Paramètres'!$B12, '📈 Indices'!$B$9:$F$9, 0)), ""))/'⚙️ Paramètres'!$E12, "")), 0)</f>
        <v>0</v>
      </c>
      <c r="E11" s="10">
        <f>'⚙️ Paramètres'!$B$3*D11</f>
        <v>0</v>
      </c>
      <c r="F11" s="10">
        <f>E11-'⚙️ Paramètres'!$B$3</f>
        <v>0</v>
      </c>
      <c r="G11" s="11">
        <f>IFERROR(E11/'⚙️ Paramètres'!$B$3-1, "")</f>
        <v>0</v>
      </c>
    </row>
    <row r="12" spans="1:7">
      <c r="A12" s="7">
        <v>45536</v>
      </c>
      <c r="B12" s="11">
        <f>'⚙️ Paramètres'!$B$15</f>
        <v>0</v>
      </c>
      <c r="C12" s="11">
        <f>'⚙️ Paramètres'!$B$14</f>
        <v>0</v>
      </c>
      <c r="D12" s="8">
        <f>'⚙️ Paramètres'!$B$15 + IFERROR('⚙️ Paramètres'!$C9*(IFERROR((IFERROR(INDEX('📈 Indices'!$B$9:$F$29, MATCH($A12, '📈 Indices'!$A$10:$A$29, 0), MATCH('⚙️ Paramètres'!$B9, '📈 Indices'!$B$9:$F$9, 0)), ""))/'⚙️ Paramètres'!$E9, "")), 0)+IFERROR('⚙️ Paramètres'!$C10*(IFERROR((IFERROR(INDEX('📈 Indices'!$B$9:$F$29, MATCH($A12, '📈 Indices'!$A$10:$A$29, 0), MATCH('⚙️ Paramètres'!$B10, '📈 Indices'!$B$9:$F$9, 0)), ""))/'⚙️ Paramètres'!$E10, "")), 0)+IFERROR('⚙️ Paramètres'!$C11*(IFERROR((IFERROR(INDEX('📈 Indices'!$B$9:$F$29, MATCH($A12, '📈 Indices'!$A$10:$A$29, 0), MATCH('⚙️ Paramètres'!$B11, '📈 Indices'!$B$9:$F$9, 0)), ""))/'⚙️ Paramètres'!$E11, "")), 0)+IFERROR('⚙️ Paramètres'!$C12*(IFERROR((IFERROR(INDEX('📈 Indices'!$B$9:$F$29, MATCH($A12, '📈 Indices'!$A$10:$A$29, 0), MATCH('⚙️ Paramètres'!$B12, '📈 Indices'!$B$9:$F$9, 0)), ""))/'⚙️ Paramètres'!$E12, "")), 0)</f>
        <v>0</v>
      </c>
      <c r="E12" s="10">
        <f>'⚙️ Paramètres'!$B$3*D12</f>
        <v>0</v>
      </c>
      <c r="F12" s="10">
        <f>E12-'⚙️ Paramètres'!$B$3</f>
        <v>0</v>
      </c>
      <c r="G12" s="11">
        <f>IFERROR(E12/'⚙️ Paramètres'!$B$3-1, "")</f>
        <v>0</v>
      </c>
    </row>
    <row r="13" spans="1:7">
      <c r="A13" s="7">
        <v>45566</v>
      </c>
      <c r="B13" s="11">
        <f>'⚙️ Paramètres'!$B$15</f>
        <v>0</v>
      </c>
      <c r="C13" s="11">
        <f>'⚙️ Paramètres'!$B$14</f>
        <v>0</v>
      </c>
      <c r="D13" s="8">
        <f>'⚙️ Paramètres'!$B$15 + IFERROR('⚙️ Paramètres'!$C9*(IFERROR((IFERROR(INDEX('📈 Indices'!$B$9:$F$29, MATCH($A13, '📈 Indices'!$A$10:$A$29, 0), MATCH('⚙️ Paramètres'!$B9, '📈 Indices'!$B$9:$F$9, 0)), ""))/'⚙️ Paramètres'!$E9, "")), 0)+IFERROR('⚙️ Paramètres'!$C10*(IFERROR((IFERROR(INDEX('📈 Indices'!$B$9:$F$29, MATCH($A13, '📈 Indices'!$A$10:$A$29, 0), MATCH('⚙️ Paramètres'!$B10, '📈 Indices'!$B$9:$F$9, 0)), ""))/'⚙️ Paramètres'!$E10, "")), 0)+IFERROR('⚙️ Paramètres'!$C11*(IFERROR((IFERROR(INDEX('📈 Indices'!$B$9:$F$29, MATCH($A13, '📈 Indices'!$A$10:$A$29, 0), MATCH('⚙️ Paramètres'!$B11, '📈 Indices'!$B$9:$F$9, 0)), ""))/'⚙️ Paramètres'!$E11, "")), 0)+IFERROR('⚙️ Paramètres'!$C12*(IFERROR((IFERROR(INDEX('📈 Indices'!$B$9:$F$29, MATCH($A13, '📈 Indices'!$A$10:$A$29, 0), MATCH('⚙️ Paramètres'!$B12, '📈 Indices'!$B$9:$F$9, 0)), ""))/'⚙️ Paramètres'!$E12, "")), 0)</f>
        <v>0</v>
      </c>
      <c r="E13" s="10">
        <f>'⚙️ Paramètres'!$B$3*D13</f>
        <v>0</v>
      </c>
      <c r="F13" s="10">
        <f>E13-'⚙️ Paramètres'!$B$3</f>
        <v>0</v>
      </c>
      <c r="G13" s="11">
        <f>IFERROR(E13/'⚙️ Paramètres'!$B$3-1, "")</f>
        <v>0</v>
      </c>
    </row>
    <row r="14" spans="1:7">
      <c r="A14" s="7">
        <v>45597</v>
      </c>
      <c r="B14" s="11">
        <f>'⚙️ Paramètres'!$B$15</f>
        <v>0</v>
      </c>
      <c r="C14" s="11">
        <f>'⚙️ Paramètres'!$B$14</f>
        <v>0</v>
      </c>
      <c r="D14" s="8">
        <f>'⚙️ Paramètres'!$B$15 + IFERROR('⚙️ Paramètres'!$C9*(IFERROR((IFERROR(INDEX('📈 Indices'!$B$9:$F$29, MATCH($A14, '📈 Indices'!$A$10:$A$29, 0), MATCH('⚙️ Paramètres'!$B9, '📈 Indices'!$B$9:$F$9, 0)), ""))/'⚙️ Paramètres'!$E9, "")), 0)+IFERROR('⚙️ Paramètres'!$C10*(IFERROR((IFERROR(INDEX('📈 Indices'!$B$9:$F$29, MATCH($A14, '📈 Indices'!$A$10:$A$29, 0), MATCH('⚙️ Paramètres'!$B10, '📈 Indices'!$B$9:$F$9, 0)), ""))/'⚙️ Paramètres'!$E10, "")), 0)+IFERROR('⚙️ Paramètres'!$C11*(IFERROR((IFERROR(INDEX('📈 Indices'!$B$9:$F$29, MATCH($A14, '📈 Indices'!$A$10:$A$29, 0), MATCH('⚙️ Paramètres'!$B11, '📈 Indices'!$B$9:$F$9, 0)), ""))/'⚙️ Paramètres'!$E11, "")), 0)+IFERROR('⚙️ Paramètres'!$C12*(IFERROR((IFERROR(INDEX('📈 Indices'!$B$9:$F$29, MATCH($A14, '📈 Indices'!$A$10:$A$29, 0), MATCH('⚙️ Paramètres'!$B12, '📈 Indices'!$B$9:$F$9, 0)), ""))/'⚙️ Paramètres'!$E12, "")), 0)</f>
        <v>0</v>
      </c>
      <c r="E14" s="10">
        <f>'⚙️ Paramètres'!$B$3*D14</f>
        <v>0</v>
      </c>
      <c r="F14" s="10">
        <f>E14-'⚙️ Paramètres'!$B$3</f>
        <v>0</v>
      </c>
      <c r="G14" s="11">
        <f>IFERROR(E14/'⚙️ Paramètres'!$B$3-1, "")</f>
        <v>0</v>
      </c>
    </row>
    <row r="15" spans="1:7">
      <c r="A15" s="7">
        <v>45627</v>
      </c>
      <c r="B15" s="11">
        <f>'⚙️ Paramètres'!$B$15</f>
        <v>0</v>
      </c>
      <c r="C15" s="11">
        <f>'⚙️ Paramètres'!$B$14</f>
        <v>0</v>
      </c>
      <c r="D15" s="8">
        <f>'⚙️ Paramètres'!$B$15 + IFERROR('⚙️ Paramètres'!$C9*(IFERROR((IFERROR(INDEX('📈 Indices'!$B$9:$F$29, MATCH($A15, '📈 Indices'!$A$10:$A$29, 0), MATCH('⚙️ Paramètres'!$B9, '📈 Indices'!$B$9:$F$9, 0)), ""))/'⚙️ Paramètres'!$E9, "")), 0)+IFERROR('⚙️ Paramètres'!$C10*(IFERROR((IFERROR(INDEX('📈 Indices'!$B$9:$F$29, MATCH($A15, '📈 Indices'!$A$10:$A$29, 0), MATCH('⚙️ Paramètres'!$B10, '📈 Indices'!$B$9:$F$9, 0)), ""))/'⚙️ Paramètres'!$E10, "")), 0)+IFERROR('⚙️ Paramètres'!$C11*(IFERROR((IFERROR(INDEX('📈 Indices'!$B$9:$F$29, MATCH($A15, '📈 Indices'!$A$10:$A$29, 0), MATCH('⚙️ Paramètres'!$B11, '📈 Indices'!$B$9:$F$9, 0)), ""))/'⚙️ Paramètres'!$E11, "")), 0)+IFERROR('⚙️ Paramètres'!$C12*(IFERROR((IFERROR(INDEX('📈 Indices'!$B$9:$F$29, MATCH($A15, '📈 Indices'!$A$10:$A$29, 0), MATCH('⚙️ Paramètres'!$B12, '📈 Indices'!$B$9:$F$9, 0)), ""))/'⚙️ Paramètres'!$E12, "")), 0)</f>
        <v>0</v>
      </c>
      <c r="E15" s="10">
        <f>'⚙️ Paramètres'!$B$3*D15</f>
        <v>0</v>
      </c>
      <c r="F15" s="10">
        <f>E15-'⚙️ Paramètres'!$B$3</f>
        <v>0</v>
      </c>
      <c r="G15" s="11">
        <f>IFERROR(E15/'⚙️ Paramètres'!$B$3-1, "")</f>
        <v>0</v>
      </c>
    </row>
    <row r="16" spans="1:7">
      <c r="A16" s="7">
        <v>45658</v>
      </c>
      <c r="B16" s="11">
        <f>'⚙️ Paramètres'!$B$15</f>
        <v>0</v>
      </c>
      <c r="C16" s="11">
        <f>'⚙️ Paramètres'!$B$14</f>
        <v>0</v>
      </c>
      <c r="D16" s="8">
        <f>'⚙️ Paramètres'!$B$15 + IFERROR('⚙️ Paramètres'!$C9*(IFERROR((IFERROR(INDEX('📈 Indices'!$B$9:$F$29, MATCH($A16, '📈 Indices'!$A$10:$A$29, 0), MATCH('⚙️ Paramètres'!$B9, '📈 Indices'!$B$9:$F$9, 0)), ""))/'⚙️ Paramètres'!$E9, "")), 0)+IFERROR('⚙️ Paramètres'!$C10*(IFERROR((IFERROR(INDEX('📈 Indices'!$B$9:$F$29, MATCH($A16, '📈 Indices'!$A$10:$A$29, 0), MATCH('⚙️ Paramètres'!$B10, '📈 Indices'!$B$9:$F$9, 0)), ""))/'⚙️ Paramètres'!$E10, "")), 0)+IFERROR('⚙️ Paramètres'!$C11*(IFERROR((IFERROR(INDEX('📈 Indices'!$B$9:$F$29, MATCH($A16, '📈 Indices'!$A$10:$A$29, 0), MATCH('⚙️ Paramètres'!$B11, '📈 Indices'!$B$9:$F$9, 0)), ""))/'⚙️ Paramètres'!$E11, "")), 0)+IFERROR('⚙️ Paramètres'!$C12*(IFERROR((IFERROR(INDEX('📈 Indices'!$B$9:$F$29, MATCH($A16, '📈 Indices'!$A$10:$A$29, 0), MATCH('⚙️ Paramètres'!$B12, '📈 Indices'!$B$9:$F$9, 0)), ""))/'⚙️ Paramètres'!$E12, "")), 0)</f>
        <v>0</v>
      </c>
      <c r="E16" s="10">
        <f>'⚙️ Paramètres'!$B$3*D16</f>
        <v>0</v>
      </c>
      <c r="F16" s="10">
        <f>E16-'⚙️ Paramètres'!$B$3</f>
        <v>0</v>
      </c>
      <c r="G16" s="11">
        <f>IFERROR(E16/'⚙️ Paramètres'!$B$3-1, "")</f>
        <v>0</v>
      </c>
    </row>
    <row r="17" spans="1:7">
      <c r="A17" s="7">
        <v>45689</v>
      </c>
      <c r="B17" s="11">
        <f>'⚙️ Paramètres'!$B$15</f>
        <v>0</v>
      </c>
      <c r="C17" s="11">
        <f>'⚙️ Paramètres'!$B$14</f>
        <v>0</v>
      </c>
      <c r="D17" s="8">
        <f>'⚙️ Paramètres'!$B$15 + IFERROR('⚙️ Paramètres'!$C9*(IFERROR((IFERROR(INDEX('📈 Indices'!$B$9:$F$29, MATCH($A17, '📈 Indices'!$A$10:$A$29, 0), MATCH('⚙️ Paramètres'!$B9, '📈 Indices'!$B$9:$F$9, 0)), ""))/'⚙️ Paramètres'!$E9, "")), 0)+IFERROR('⚙️ Paramètres'!$C10*(IFERROR((IFERROR(INDEX('📈 Indices'!$B$9:$F$29, MATCH($A17, '📈 Indices'!$A$10:$A$29, 0), MATCH('⚙️ Paramètres'!$B10, '📈 Indices'!$B$9:$F$9, 0)), ""))/'⚙️ Paramètres'!$E10, "")), 0)+IFERROR('⚙️ Paramètres'!$C11*(IFERROR((IFERROR(INDEX('📈 Indices'!$B$9:$F$29, MATCH($A17, '📈 Indices'!$A$10:$A$29, 0), MATCH('⚙️ Paramètres'!$B11, '📈 Indices'!$B$9:$F$9, 0)), ""))/'⚙️ Paramètres'!$E11, "")), 0)+IFERROR('⚙️ Paramètres'!$C12*(IFERROR((IFERROR(INDEX('📈 Indices'!$B$9:$F$29, MATCH($A17, '📈 Indices'!$A$10:$A$29, 0), MATCH('⚙️ Paramètres'!$B12, '📈 Indices'!$B$9:$F$9, 0)), ""))/'⚙️ Paramètres'!$E12, "")), 0)</f>
        <v>0</v>
      </c>
      <c r="E17" s="10">
        <f>'⚙️ Paramètres'!$B$3*D17</f>
        <v>0</v>
      </c>
      <c r="F17" s="10">
        <f>E17-'⚙️ Paramètres'!$B$3</f>
        <v>0</v>
      </c>
      <c r="G17" s="11">
        <f>IFERROR(E17/'⚙️ Paramètres'!$B$3-1, "")</f>
        <v>0</v>
      </c>
    </row>
    <row r="18" spans="1:7">
      <c r="A18" s="7">
        <v>45717</v>
      </c>
      <c r="B18" s="11">
        <f>'⚙️ Paramètres'!$B$15</f>
        <v>0</v>
      </c>
      <c r="C18" s="11">
        <f>'⚙️ Paramètres'!$B$14</f>
        <v>0</v>
      </c>
      <c r="D18" s="8">
        <f>'⚙️ Paramètres'!$B$15 + IFERROR('⚙️ Paramètres'!$C9*(IFERROR((IFERROR(INDEX('📈 Indices'!$B$9:$F$29, MATCH($A18, '📈 Indices'!$A$10:$A$29, 0), MATCH('⚙️ Paramètres'!$B9, '📈 Indices'!$B$9:$F$9, 0)), ""))/'⚙️ Paramètres'!$E9, "")), 0)+IFERROR('⚙️ Paramètres'!$C10*(IFERROR((IFERROR(INDEX('📈 Indices'!$B$9:$F$29, MATCH($A18, '📈 Indices'!$A$10:$A$29, 0), MATCH('⚙️ Paramètres'!$B10, '📈 Indices'!$B$9:$F$9, 0)), ""))/'⚙️ Paramètres'!$E10, "")), 0)+IFERROR('⚙️ Paramètres'!$C11*(IFERROR((IFERROR(INDEX('📈 Indices'!$B$9:$F$29, MATCH($A18, '📈 Indices'!$A$10:$A$29, 0), MATCH('⚙️ Paramètres'!$B11, '📈 Indices'!$B$9:$F$9, 0)), ""))/'⚙️ Paramètres'!$E11, "")), 0)+IFERROR('⚙️ Paramètres'!$C12*(IFERROR((IFERROR(INDEX('📈 Indices'!$B$9:$F$29, MATCH($A18, '📈 Indices'!$A$10:$A$29, 0), MATCH('⚙️ Paramètres'!$B12, '📈 Indices'!$B$9:$F$9, 0)), ""))/'⚙️ Paramètres'!$E12, "")), 0)</f>
        <v>0</v>
      </c>
      <c r="E18" s="10">
        <f>'⚙️ Paramètres'!$B$3*D18</f>
        <v>0</v>
      </c>
      <c r="F18" s="10">
        <f>E18-'⚙️ Paramètres'!$B$3</f>
        <v>0</v>
      </c>
      <c r="G18" s="11">
        <f>IFERROR(E18/'⚙️ Paramètres'!$B$3-1, "")</f>
        <v>0</v>
      </c>
    </row>
    <row r="19" spans="1:7">
      <c r="A19" s="7">
        <v>45748</v>
      </c>
      <c r="B19" s="11">
        <f>'⚙️ Paramètres'!$B$15</f>
        <v>0</v>
      </c>
      <c r="C19" s="11">
        <f>'⚙️ Paramètres'!$B$14</f>
        <v>0</v>
      </c>
      <c r="D19" s="8">
        <f>'⚙️ Paramètres'!$B$15 + IFERROR('⚙️ Paramètres'!$C9*(IFERROR((IFERROR(INDEX('📈 Indices'!$B$9:$F$29, MATCH($A19, '📈 Indices'!$A$10:$A$29, 0), MATCH('⚙️ Paramètres'!$B9, '📈 Indices'!$B$9:$F$9, 0)), ""))/'⚙️ Paramètres'!$E9, "")), 0)+IFERROR('⚙️ Paramètres'!$C10*(IFERROR((IFERROR(INDEX('📈 Indices'!$B$9:$F$29, MATCH($A19, '📈 Indices'!$A$10:$A$29, 0), MATCH('⚙️ Paramètres'!$B10, '📈 Indices'!$B$9:$F$9, 0)), ""))/'⚙️ Paramètres'!$E10, "")), 0)+IFERROR('⚙️ Paramètres'!$C11*(IFERROR((IFERROR(INDEX('📈 Indices'!$B$9:$F$29, MATCH($A19, '📈 Indices'!$A$10:$A$29, 0), MATCH('⚙️ Paramètres'!$B11, '📈 Indices'!$B$9:$F$9, 0)), ""))/'⚙️ Paramètres'!$E11, "")), 0)+IFERROR('⚙️ Paramètres'!$C12*(IFERROR((IFERROR(INDEX('📈 Indices'!$B$9:$F$29, MATCH($A19, '📈 Indices'!$A$10:$A$29, 0), MATCH('⚙️ Paramètres'!$B12, '📈 Indices'!$B$9:$F$9, 0)), ""))/'⚙️ Paramètres'!$E12, "")), 0)</f>
        <v>0</v>
      </c>
      <c r="E19" s="10">
        <f>'⚙️ Paramètres'!$B$3*D19</f>
        <v>0</v>
      </c>
      <c r="F19" s="10">
        <f>E19-'⚙️ Paramètres'!$B$3</f>
        <v>0</v>
      </c>
      <c r="G19" s="11">
        <f>IFERROR(E19/'⚙️ Paramètres'!$B$3-1, "")</f>
        <v>0</v>
      </c>
    </row>
    <row r="20" spans="1:7">
      <c r="A20" s="7">
        <v>45778</v>
      </c>
      <c r="B20" s="11">
        <f>'⚙️ Paramètres'!$B$15</f>
        <v>0</v>
      </c>
      <c r="C20" s="11">
        <f>'⚙️ Paramètres'!$B$14</f>
        <v>0</v>
      </c>
      <c r="D20" s="8">
        <f>'⚙️ Paramètres'!$B$15 + IFERROR('⚙️ Paramètres'!$C9*(IFERROR((IFERROR(INDEX('📈 Indices'!$B$9:$F$29, MATCH($A20, '📈 Indices'!$A$10:$A$29, 0), MATCH('⚙️ Paramètres'!$B9, '📈 Indices'!$B$9:$F$9, 0)), ""))/'⚙️ Paramètres'!$E9, "")), 0)+IFERROR('⚙️ Paramètres'!$C10*(IFERROR((IFERROR(INDEX('📈 Indices'!$B$9:$F$29, MATCH($A20, '📈 Indices'!$A$10:$A$29, 0), MATCH('⚙️ Paramètres'!$B10, '📈 Indices'!$B$9:$F$9, 0)), ""))/'⚙️ Paramètres'!$E10, "")), 0)+IFERROR('⚙️ Paramètres'!$C11*(IFERROR((IFERROR(INDEX('📈 Indices'!$B$9:$F$29, MATCH($A20, '📈 Indices'!$A$10:$A$29, 0), MATCH('⚙️ Paramètres'!$B11, '📈 Indices'!$B$9:$F$9, 0)), ""))/'⚙️ Paramètres'!$E11, "")), 0)+IFERROR('⚙️ Paramètres'!$C12*(IFERROR((IFERROR(INDEX('📈 Indices'!$B$9:$F$29, MATCH($A20, '📈 Indices'!$A$10:$A$29, 0), MATCH('⚙️ Paramètres'!$B12, '📈 Indices'!$B$9:$F$9, 0)), ""))/'⚙️ Paramètres'!$E12, "")), 0)</f>
        <v>0</v>
      </c>
      <c r="E20" s="10">
        <f>'⚙️ Paramètres'!$B$3*D20</f>
        <v>0</v>
      </c>
      <c r="F20" s="10">
        <f>E20-'⚙️ Paramètres'!$B$3</f>
        <v>0</v>
      </c>
      <c r="G20" s="11">
        <f>IFERROR(E20/'⚙️ Paramètres'!$B$3-1, "")</f>
        <v>0</v>
      </c>
    </row>
    <row r="21" spans="1:7">
      <c r="A21" s="7">
        <v>45809</v>
      </c>
      <c r="B21" s="11">
        <f>'⚙️ Paramètres'!$B$15</f>
        <v>0</v>
      </c>
      <c r="C21" s="11">
        <f>'⚙️ Paramètres'!$B$14</f>
        <v>0</v>
      </c>
      <c r="D21" s="8">
        <f>'⚙️ Paramètres'!$B$15 + IFERROR('⚙️ Paramètres'!$C9*(IFERROR((IFERROR(INDEX('📈 Indices'!$B$9:$F$29, MATCH($A21, '📈 Indices'!$A$10:$A$29, 0), MATCH('⚙️ Paramètres'!$B9, '📈 Indices'!$B$9:$F$9, 0)), ""))/'⚙️ Paramètres'!$E9, "")), 0)+IFERROR('⚙️ Paramètres'!$C10*(IFERROR((IFERROR(INDEX('📈 Indices'!$B$9:$F$29, MATCH($A21, '📈 Indices'!$A$10:$A$29, 0), MATCH('⚙️ Paramètres'!$B10, '📈 Indices'!$B$9:$F$9, 0)), ""))/'⚙️ Paramètres'!$E10, "")), 0)+IFERROR('⚙️ Paramètres'!$C11*(IFERROR((IFERROR(INDEX('📈 Indices'!$B$9:$F$29, MATCH($A21, '📈 Indices'!$A$10:$A$29, 0), MATCH('⚙️ Paramètres'!$B11, '📈 Indices'!$B$9:$F$9, 0)), ""))/'⚙️ Paramètres'!$E11, "")), 0)+IFERROR('⚙️ Paramètres'!$C12*(IFERROR((IFERROR(INDEX('📈 Indices'!$B$9:$F$29, MATCH($A21, '📈 Indices'!$A$10:$A$29, 0), MATCH('⚙️ Paramètres'!$B12, '📈 Indices'!$B$9:$F$9, 0)), ""))/'⚙️ Paramètres'!$E12, "")), 0)</f>
        <v>0</v>
      </c>
      <c r="E21" s="10">
        <f>'⚙️ Paramètres'!$B$3*D21</f>
        <v>0</v>
      </c>
      <c r="F21" s="10">
        <f>E21-'⚙️ Paramètres'!$B$3</f>
        <v>0</v>
      </c>
      <c r="G21" s="11">
        <f>IFERROR(E21/'⚙️ Paramètres'!$B$3-1, "")</f>
        <v>0</v>
      </c>
    </row>
    <row r="22" spans="1:7">
      <c r="A22" s="7">
        <v>45839</v>
      </c>
      <c r="B22" s="11">
        <f>'⚙️ Paramètres'!$B$15</f>
        <v>0</v>
      </c>
      <c r="C22" s="11">
        <f>'⚙️ Paramètres'!$B$14</f>
        <v>0</v>
      </c>
      <c r="D22" s="8">
        <f>'⚙️ Paramètres'!$B$15 + IFERROR('⚙️ Paramètres'!$C9*(IFERROR((IFERROR(INDEX('📈 Indices'!$B$9:$F$29, MATCH($A22, '📈 Indices'!$A$10:$A$29, 0), MATCH('⚙️ Paramètres'!$B9, '📈 Indices'!$B$9:$F$9, 0)), ""))/'⚙️ Paramètres'!$E9, "")), 0)+IFERROR('⚙️ Paramètres'!$C10*(IFERROR((IFERROR(INDEX('📈 Indices'!$B$9:$F$29, MATCH($A22, '📈 Indices'!$A$10:$A$29, 0), MATCH('⚙️ Paramètres'!$B10, '📈 Indices'!$B$9:$F$9, 0)), ""))/'⚙️ Paramètres'!$E10, "")), 0)+IFERROR('⚙️ Paramètres'!$C11*(IFERROR((IFERROR(INDEX('📈 Indices'!$B$9:$F$29, MATCH($A22, '📈 Indices'!$A$10:$A$29, 0), MATCH('⚙️ Paramètres'!$B11, '📈 Indices'!$B$9:$F$9, 0)), ""))/'⚙️ Paramètres'!$E11, "")), 0)+IFERROR('⚙️ Paramètres'!$C12*(IFERROR((IFERROR(INDEX('📈 Indices'!$B$9:$F$29, MATCH($A22, '📈 Indices'!$A$10:$A$29, 0), MATCH('⚙️ Paramètres'!$B12, '📈 Indices'!$B$9:$F$9, 0)), ""))/'⚙️ Paramètres'!$E12, "")), 0)</f>
        <v>0</v>
      </c>
      <c r="E22" s="10">
        <f>'⚙️ Paramètres'!$B$3*D22</f>
        <v>0</v>
      </c>
      <c r="F22" s="10">
        <f>E22-'⚙️ Paramètres'!$B$3</f>
        <v>0</v>
      </c>
      <c r="G22" s="11">
        <f>IFERROR(E22/'⚙️ Paramètres'!$B$3-1, "")</f>
        <v>0</v>
      </c>
    </row>
    <row r="23" spans="1:7">
      <c r="A23" s="7">
        <v>45870</v>
      </c>
      <c r="B23" s="11">
        <f>'⚙️ Paramètres'!$B$15</f>
        <v>0</v>
      </c>
      <c r="C23" s="11">
        <f>'⚙️ Paramètres'!$B$14</f>
        <v>0</v>
      </c>
      <c r="D23" s="8">
        <f>'⚙️ Paramètres'!$B$15 + IFERROR('⚙️ Paramètres'!$C9*(IFERROR((IFERROR(INDEX('📈 Indices'!$B$9:$F$29, MATCH($A23, '📈 Indices'!$A$10:$A$29, 0), MATCH('⚙️ Paramètres'!$B9, '📈 Indices'!$B$9:$F$9, 0)), ""))/'⚙️ Paramètres'!$E9, "")), 0)+IFERROR('⚙️ Paramètres'!$C10*(IFERROR((IFERROR(INDEX('📈 Indices'!$B$9:$F$29, MATCH($A23, '📈 Indices'!$A$10:$A$29, 0), MATCH('⚙️ Paramètres'!$B10, '📈 Indices'!$B$9:$F$9, 0)), ""))/'⚙️ Paramètres'!$E10, "")), 0)+IFERROR('⚙️ Paramètres'!$C11*(IFERROR((IFERROR(INDEX('📈 Indices'!$B$9:$F$29, MATCH($A23, '📈 Indices'!$A$10:$A$29, 0), MATCH('⚙️ Paramètres'!$B11, '📈 Indices'!$B$9:$F$9, 0)), ""))/'⚙️ Paramètres'!$E11, "")), 0)+IFERROR('⚙️ Paramètres'!$C12*(IFERROR((IFERROR(INDEX('📈 Indices'!$B$9:$F$29, MATCH($A23, '📈 Indices'!$A$10:$A$29, 0), MATCH('⚙️ Paramètres'!$B12, '📈 Indices'!$B$9:$F$9, 0)), ""))/'⚙️ Paramètres'!$E12, "")), 0)</f>
        <v>0</v>
      </c>
      <c r="E23" s="10">
        <f>'⚙️ Paramètres'!$B$3*D23</f>
        <v>0</v>
      </c>
      <c r="F23" s="10">
        <f>E23-'⚙️ Paramètres'!$B$3</f>
        <v>0</v>
      </c>
      <c r="G23" s="11">
        <f>IFERROR(E23/'⚙️ Paramètres'!$B$3-1, "")</f>
        <v>0</v>
      </c>
    </row>
    <row r="24" spans="1:7">
      <c r="A24" s="7">
        <v>45901</v>
      </c>
      <c r="B24" s="11">
        <f>'⚙️ Paramètres'!$B$15</f>
        <v>0</v>
      </c>
      <c r="C24" s="11">
        <f>'⚙️ Paramètres'!$B$14</f>
        <v>0</v>
      </c>
      <c r="D24" s="8">
        <f>'⚙️ Paramètres'!$B$15 + IFERROR('⚙️ Paramètres'!$C9*(IFERROR((IFERROR(INDEX('📈 Indices'!$B$9:$F$29, MATCH($A24, '📈 Indices'!$A$10:$A$29, 0), MATCH('⚙️ Paramètres'!$B9, '📈 Indices'!$B$9:$F$9, 0)), ""))/'⚙️ Paramètres'!$E9, "")), 0)+IFERROR('⚙️ Paramètres'!$C10*(IFERROR((IFERROR(INDEX('📈 Indices'!$B$9:$F$29, MATCH($A24, '📈 Indices'!$A$10:$A$29, 0), MATCH('⚙️ Paramètres'!$B10, '📈 Indices'!$B$9:$F$9, 0)), ""))/'⚙️ Paramètres'!$E10, "")), 0)+IFERROR('⚙️ Paramètres'!$C11*(IFERROR((IFERROR(INDEX('📈 Indices'!$B$9:$F$29, MATCH($A24, '📈 Indices'!$A$10:$A$29, 0), MATCH('⚙️ Paramètres'!$B11, '📈 Indices'!$B$9:$F$9, 0)), ""))/'⚙️ Paramètres'!$E11, "")), 0)+IFERROR('⚙️ Paramètres'!$C12*(IFERROR((IFERROR(INDEX('📈 Indices'!$B$9:$F$29, MATCH($A24, '📈 Indices'!$A$10:$A$29, 0), MATCH('⚙️ Paramètres'!$B12, '📈 Indices'!$B$9:$F$9, 0)), ""))/'⚙️ Paramètres'!$E12, "")), 0)</f>
        <v>0</v>
      </c>
      <c r="E24" s="10">
        <f>'⚙️ Paramètres'!$B$3*D24</f>
        <v>0</v>
      </c>
      <c r="F24" s="10">
        <f>E24-'⚙️ Paramètres'!$B$3</f>
        <v>0</v>
      </c>
      <c r="G24" s="11">
        <f>IFERROR(E24/'⚙️ Paramètres'!$B$3-1, "")</f>
        <v>0</v>
      </c>
    </row>
    <row r="25" spans="1:7">
      <c r="A25" s="7">
        <v>45931</v>
      </c>
      <c r="B25" s="11">
        <f>'⚙️ Paramètres'!$B$15</f>
        <v>0</v>
      </c>
      <c r="C25" s="11">
        <f>'⚙️ Paramètres'!$B$14</f>
        <v>0</v>
      </c>
      <c r="D25" s="8">
        <f>'⚙️ Paramètres'!$B$15 + IFERROR('⚙️ Paramètres'!$C9*(IFERROR((IFERROR(INDEX('📈 Indices'!$B$9:$F$29, MATCH($A25, '📈 Indices'!$A$10:$A$29, 0), MATCH('⚙️ Paramètres'!$B9, '📈 Indices'!$B$9:$F$9, 0)), ""))/'⚙️ Paramètres'!$E9, "")), 0)+IFERROR('⚙️ Paramètres'!$C10*(IFERROR((IFERROR(INDEX('📈 Indices'!$B$9:$F$29, MATCH($A25, '📈 Indices'!$A$10:$A$29, 0), MATCH('⚙️ Paramètres'!$B10, '📈 Indices'!$B$9:$F$9, 0)), ""))/'⚙️ Paramètres'!$E10, "")), 0)+IFERROR('⚙️ Paramètres'!$C11*(IFERROR((IFERROR(INDEX('📈 Indices'!$B$9:$F$29, MATCH($A25, '📈 Indices'!$A$10:$A$29, 0), MATCH('⚙️ Paramètres'!$B11, '📈 Indices'!$B$9:$F$9, 0)), ""))/'⚙️ Paramètres'!$E11, "")), 0)+IFERROR('⚙️ Paramètres'!$C12*(IFERROR((IFERROR(INDEX('📈 Indices'!$B$9:$F$29, MATCH($A25, '📈 Indices'!$A$10:$A$29, 0), MATCH('⚙️ Paramètres'!$B12, '📈 Indices'!$B$9:$F$9, 0)), ""))/'⚙️ Paramètres'!$E12, "")), 0)</f>
        <v>0</v>
      </c>
      <c r="E25" s="10">
        <f>'⚙️ Paramètres'!$B$3*D25</f>
        <v>0</v>
      </c>
      <c r="F25" s="10">
        <f>E25-'⚙️ Paramètres'!$B$3</f>
        <v>0</v>
      </c>
      <c r="G25" s="11">
        <f>IFERROR(E25/'⚙️ Paramètres'!$B$3-1, "")</f>
        <v>0</v>
      </c>
    </row>
    <row r="26" spans="1:7">
      <c r="A26" s="7">
        <v>45962</v>
      </c>
      <c r="B26" s="11">
        <f>'⚙️ Paramètres'!$B$15</f>
        <v>0</v>
      </c>
      <c r="C26" s="11">
        <f>'⚙️ Paramètres'!$B$14</f>
        <v>0</v>
      </c>
      <c r="D26" s="8">
        <f>'⚙️ Paramètres'!$B$15 + IFERROR('⚙️ Paramètres'!$C9*(IFERROR((IFERROR(INDEX('📈 Indices'!$B$9:$F$29, MATCH($A26, '📈 Indices'!$A$10:$A$29, 0), MATCH('⚙️ Paramètres'!$B9, '📈 Indices'!$B$9:$F$9, 0)), ""))/'⚙️ Paramètres'!$E9, "")), 0)+IFERROR('⚙️ Paramètres'!$C10*(IFERROR((IFERROR(INDEX('📈 Indices'!$B$9:$F$29, MATCH($A26, '📈 Indices'!$A$10:$A$29, 0), MATCH('⚙️ Paramètres'!$B10, '📈 Indices'!$B$9:$F$9, 0)), ""))/'⚙️ Paramètres'!$E10, "")), 0)+IFERROR('⚙️ Paramètres'!$C11*(IFERROR((IFERROR(INDEX('📈 Indices'!$B$9:$F$29, MATCH($A26, '📈 Indices'!$A$10:$A$29, 0), MATCH('⚙️ Paramètres'!$B11, '📈 Indices'!$B$9:$F$9, 0)), ""))/'⚙️ Paramètres'!$E11, "")), 0)+IFERROR('⚙️ Paramètres'!$C12*(IFERROR((IFERROR(INDEX('📈 Indices'!$B$9:$F$29, MATCH($A26, '📈 Indices'!$A$10:$A$29, 0), MATCH('⚙️ Paramètres'!$B12, '📈 Indices'!$B$9:$F$9, 0)), ""))/'⚙️ Paramètres'!$E12, "")), 0)</f>
        <v>0</v>
      </c>
      <c r="E26" s="10">
        <f>'⚙️ Paramètres'!$B$3*D26</f>
        <v>0</v>
      </c>
      <c r="F26" s="10">
        <f>E26-'⚙️ Paramètres'!$B$3</f>
        <v>0</v>
      </c>
      <c r="G26" s="11">
        <f>IFERROR(E26/'⚙️ Paramètres'!$B$3-1, "")</f>
        <v>0</v>
      </c>
    </row>
    <row r="27" spans="1:7">
      <c r="A27" s="7">
        <v>45992</v>
      </c>
      <c r="B27" s="11">
        <f>'⚙️ Paramètres'!$B$15</f>
        <v>0</v>
      </c>
      <c r="C27" s="11">
        <f>'⚙️ Paramètres'!$B$14</f>
        <v>0</v>
      </c>
      <c r="D27" s="8">
        <f>'⚙️ Paramètres'!$B$15 + IFERROR('⚙️ Paramètres'!$C9*(IFERROR((IFERROR(INDEX('📈 Indices'!$B$9:$F$29, MATCH($A27, '📈 Indices'!$A$10:$A$29, 0), MATCH('⚙️ Paramètres'!$B9, '📈 Indices'!$B$9:$F$9, 0)), ""))/'⚙️ Paramètres'!$E9, "")), 0)+IFERROR('⚙️ Paramètres'!$C10*(IFERROR((IFERROR(INDEX('📈 Indices'!$B$9:$F$29, MATCH($A27, '📈 Indices'!$A$10:$A$29, 0), MATCH('⚙️ Paramètres'!$B10, '📈 Indices'!$B$9:$F$9, 0)), ""))/'⚙️ Paramètres'!$E10, "")), 0)+IFERROR('⚙️ Paramètres'!$C11*(IFERROR((IFERROR(INDEX('📈 Indices'!$B$9:$F$29, MATCH($A27, '📈 Indices'!$A$10:$A$29, 0), MATCH('⚙️ Paramètres'!$B11, '📈 Indices'!$B$9:$F$9, 0)), ""))/'⚙️ Paramètres'!$E11, "")), 0)+IFERROR('⚙️ Paramètres'!$C12*(IFERROR((IFERROR(INDEX('📈 Indices'!$B$9:$F$29, MATCH($A27, '📈 Indices'!$A$10:$A$29, 0), MATCH('⚙️ Paramètres'!$B12, '📈 Indices'!$B$9:$F$9, 0)), ""))/'⚙️ Paramètres'!$E12, "")), 0)</f>
        <v>0</v>
      </c>
      <c r="E27" s="10">
        <f>'⚙️ Paramètres'!$B$3*D27</f>
        <v>0</v>
      </c>
      <c r="F27" s="10">
        <f>E27-'⚙️ Paramètres'!$B$3</f>
        <v>0</v>
      </c>
      <c r="G27" s="11">
        <f>IFERROR(E27/'⚙️ Paramètres'!$B$3-1, "")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sheetFormatPr defaultRowHeight="15"/>
  <cols>
    <col min="1" max="1" width="40.7109375" customWidth="1"/>
    <col min="2" max="5" width="16.7109375" customWidth="1"/>
  </cols>
  <sheetData>
    <row r="1" spans="1:5">
      <c r="A1" s="2" t="s">
        <v>55</v>
      </c>
    </row>
    <row r="3" spans="1:5">
      <c r="A3" s="3" t="s">
        <v>36</v>
      </c>
      <c r="B3" s="3" t="s">
        <v>37</v>
      </c>
      <c r="C3" s="3" t="s">
        <v>56</v>
      </c>
      <c r="D3" s="3" t="s">
        <v>57</v>
      </c>
      <c r="E3" s="3" t="s">
        <v>58</v>
      </c>
    </row>
    <row r="4" spans="1:5">
      <c r="A4" s="4">
        <f>'⚙️ Paramètres'!$B9</f>
        <v>0</v>
      </c>
      <c r="B4" s="11">
        <f>'⚙️ Paramètres'!$C9</f>
        <v>0</v>
      </c>
      <c r="C4" s="11">
        <v>0</v>
      </c>
      <c r="D4" s="8">
        <f>'⚙️ Paramètres'!$E9*(1+$C4)</f>
        <v>0</v>
      </c>
      <c r="E4" s="8">
        <f>'⚙️ Paramètres'!$C9*(1+$C4)</f>
        <v>0</v>
      </c>
    </row>
    <row r="5" spans="1:5">
      <c r="A5" s="4">
        <f>'⚙️ Paramètres'!$B10</f>
        <v>0</v>
      </c>
      <c r="B5" s="11">
        <f>'⚙️ Paramètres'!$C10</f>
        <v>0</v>
      </c>
      <c r="C5" s="11">
        <v>0</v>
      </c>
      <c r="D5" s="8">
        <f>'⚙️ Paramètres'!$E10*(1+$C5)</f>
        <v>0</v>
      </c>
      <c r="E5" s="8">
        <f>'⚙️ Paramètres'!$C10*(1+$C5)</f>
        <v>0</v>
      </c>
    </row>
    <row r="6" spans="1:5">
      <c r="A6" s="4">
        <f>'⚙️ Paramètres'!$B11</f>
        <v>0</v>
      </c>
      <c r="B6" s="11">
        <f>'⚙️ Paramètres'!$C11</f>
        <v>0</v>
      </c>
      <c r="C6" s="11">
        <v>0</v>
      </c>
      <c r="D6" s="8">
        <f>'⚙️ Paramètres'!$E11*(1+$C6)</f>
        <v>0</v>
      </c>
      <c r="E6" s="8">
        <f>'⚙️ Paramètres'!$C11*(1+$C6)</f>
        <v>0</v>
      </c>
    </row>
    <row r="7" spans="1:5">
      <c r="A7" s="4">
        <f>'⚙️ Paramètres'!$B12</f>
        <v>0</v>
      </c>
      <c r="B7" s="11">
        <f>'⚙️ Paramètres'!$C12</f>
        <v>0</v>
      </c>
      <c r="C7" s="11">
        <v>0</v>
      </c>
      <c r="D7" s="8">
        <f>'⚙️ Paramètres'!$E12*(1+$C7)</f>
        <v>0</v>
      </c>
      <c r="E7" s="8">
        <f>'⚙️ Paramètres'!$C12*(1+$C7)</f>
        <v>0</v>
      </c>
    </row>
    <row r="10" spans="1:5">
      <c r="A10" s="5" t="s">
        <v>59</v>
      </c>
      <c r="B10" s="11">
        <f>'⚙️ Paramètres'!$B$15</f>
        <v>0</v>
      </c>
    </row>
    <row r="11" spans="1:5">
      <c r="A11" s="5" t="s">
        <v>60</v>
      </c>
      <c r="B11" s="8">
        <f>B10 + SUM($E$4:$E$7)</f>
        <v>0</v>
      </c>
    </row>
    <row r="12" spans="1:5">
      <c r="A12" s="5" t="s">
        <v>61</v>
      </c>
      <c r="B12" s="10">
        <f>'⚙️ Paramètres'!$B$3*$B$11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FormatPr defaultRowHeight="15"/>
  <cols>
    <col min="1" max="1" width="36.7109375" customWidth="1"/>
    <col min="2" max="4" width="16.7109375" customWidth="1"/>
  </cols>
  <sheetData>
    <row r="1" spans="1:2">
      <c r="A1" s="2" t="s">
        <v>62</v>
      </c>
    </row>
    <row r="3" spans="1:2">
      <c r="A3" s="5" t="s">
        <v>31</v>
      </c>
      <c r="B3" s="10">
        <f>'⚙️ Paramètres'!$B$3</f>
        <v>0</v>
      </c>
    </row>
    <row r="4" spans="1:2">
      <c r="A4" s="5" t="s">
        <v>63</v>
      </c>
      <c r="B4" s="10">
        <f>'⚙️ Paramètres'!$B$18</f>
        <v>0</v>
      </c>
    </row>
    <row r="5" spans="1:2">
      <c r="A5" s="5" t="s">
        <v>54</v>
      </c>
      <c r="B5" s="11">
        <f>'🗓️ Journal_Actualisation'!$G$26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🧭 Guide</vt:lpstr>
      <vt:lpstr>📈 Indices</vt:lpstr>
      <vt:lpstr>⚙️ Paramètres</vt:lpstr>
      <vt:lpstr>🗓️ Journal_Actualisation</vt:lpstr>
      <vt:lpstr>🧪 Simulation</vt:lpstr>
      <vt:lpstr>📊 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2025-09-07T15:21:52Z</dcterms:created>
  <dcterms:modified xsi:type="dcterms:W3CDTF">2025-09-07T15:21:52Z</dcterms:modified>
</cp:coreProperties>
</file>