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Mode d’emploi" sheetId="2" r:id="rId2"/>
    <sheet name="Matrix" sheetId="3" r:id="rId3"/>
    <sheet name="Résumé" sheetId="4" r:id="rId4"/>
  </sheets>
  <definedNames>
    <definedName name="VAL_Conf">Listes!$B$2:$B$4</definedName>
    <definedName name="VAL_Risque">Listes!$D$2:$D$4</definedName>
    <definedName name="VAL_Statut">Listes!$C$2:$C$3</definedName>
    <definedName name="VAL_Type">Listes!$A$2:$A$3</definedName>
  </definedNames>
  <calcPr calcId="124519" fullCalcOnLoad="1"/>
</workbook>
</file>

<file path=xl/sharedStrings.xml><?xml version="1.0" encoding="utf-8"?>
<sst xmlns="http://schemas.openxmlformats.org/spreadsheetml/2006/main" count="277" uniqueCount="255">
  <si>
    <t>Type</t>
  </si>
  <si>
    <t>Conformite</t>
  </si>
  <si>
    <t>Statut</t>
  </si>
  <si>
    <t>Risque</t>
  </si>
  <si>
    <t>M</t>
  </si>
  <si>
    <t>R</t>
  </si>
  <si>
    <t>Oui</t>
  </si>
  <si>
    <t>Partiel</t>
  </si>
  <si>
    <t>Non</t>
  </si>
  <si>
    <t>Ouvert</t>
  </si>
  <si>
    <t>Fermé</t>
  </si>
  <si>
    <t>Faible</t>
  </si>
  <si>
    <t>Moyen</t>
  </si>
  <si>
    <t>Élevé</t>
  </si>
  <si>
    <t>COMPLIANCE MATRIX — Mode d’emploi (France &amp; Canada)</t>
  </si>
  <si>
    <t>Version : v1.0 | Généré le 2025-09-24</t>
  </si>
  <si>
    <t>Créez une ligne par exigence. Copiez la formulation officielle (fidèle).</t>
  </si>
  <si>
    <t>Type : M = Mandatory ; R = Rated. Conformité : Oui/Partiel/Non.</t>
  </si>
  <si>
    <t>Dans Preuve, citez un élément vérifiable (doc/page/annexe).</t>
  </si>
  <si>
    <t>Les KPI calculent la couverture Mandatory, la distribution de conformité et les écarts ouverts.</t>
  </si>
  <si>
    <t>• Matrix : la matrice de conformité (tableau filtrable)</t>
  </si>
  <si>
    <t>• Résumé : indicateurs + graphiques</t>
  </si>
  <si>
    <t>• Listes : valeurs pour les menus (masquée)</t>
  </si>
  <si>
    <t>Conseil : figez la ligne d’en-tête, utilisez les filtres, et mettez à jour le Résumé avant dépôt.</t>
  </si>
  <si>
    <t>Légende : M = Mandatory ; R = Rated ; Oui = conforme ; Partiel = partiellement conforme ; Non = non conforme ; Statut = Ouvert/Fermé.</t>
  </si>
  <si>
    <t>ID</t>
  </si>
  <si>
    <t>Source (RC/CCTP/SOW)</t>
  </si>
  <si>
    <t>Exigence (copie fidèle)</t>
  </si>
  <si>
    <t>Type (M/R)</t>
  </si>
  <si>
    <t>Conformité (Oui/Partiel/Non)</t>
  </si>
  <si>
    <t>Réponse / Section de la note</t>
  </si>
  <si>
    <t>Preuve (doc/page/annexe)</t>
  </si>
  <si>
    <t>Owner</t>
  </si>
  <si>
    <t>Échéance</t>
  </si>
  <si>
    <t>Statut (Ouvert/Fermé)</t>
  </si>
  <si>
    <t>Points visés (Rated)</t>
  </si>
  <si>
    <t>Score (optionnel)</t>
  </si>
  <si>
    <t>Conformité_num (0/0.5/1)</t>
  </si>
  <si>
    <t>R001</t>
  </si>
  <si>
    <t>R002</t>
  </si>
  <si>
    <t>R003</t>
  </si>
  <si>
    <t>R004</t>
  </si>
  <si>
    <t>R005</t>
  </si>
  <si>
    <t>R006</t>
  </si>
  <si>
    <t>R007</t>
  </si>
  <si>
    <t>R008</t>
  </si>
  <si>
    <t>R009</t>
  </si>
  <si>
    <t>R010</t>
  </si>
  <si>
    <t>R011</t>
  </si>
  <si>
    <t>R012</t>
  </si>
  <si>
    <t>R013</t>
  </si>
  <si>
    <t>R014</t>
  </si>
  <si>
    <t>R015</t>
  </si>
  <si>
    <t>R016</t>
  </si>
  <si>
    <t>R017</t>
  </si>
  <si>
    <t>R018</t>
  </si>
  <si>
    <t>R019</t>
  </si>
  <si>
    <t>R020</t>
  </si>
  <si>
    <t>R021</t>
  </si>
  <si>
    <t>R022</t>
  </si>
  <si>
    <t>R023</t>
  </si>
  <si>
    <t>R024</t>
  </si>
  <si>
    <t>R025</t>
  </si>
  <si>
    <t>R026</t>
  </si>
  <si>
    <t>R027</t>
  </si>
  <si>
    <t>R028</t>
  </si>
  <si>
    <t>R029</t>
  </si>
  <si>
    <t>R030</t>
  </si>
  <si>
    <t>R031</t>
  </si>
  <si>
    <t>R032</t>
  </si>
  <si>
    <t>R033</t>
  </si>
  <si>
    <t>R034</t>
  </si>
  <si>
    <t>R035</t>
  </si>
  <si>
    <t>R036</t>
  </si>
  <si>
    <t>R037</t>
  </si>
  <si>
    <t>R038</t>
  </si>
  <si>
    <t>R039</t>
  </si>
  <si>
    <t>R040</t>
  </si>
  <si>
    <t>R041</t>
  </si>
  <si>
    <t>R042</t>
  </si>
  <si>
    <t>R043</t>
  </si>
  <si>
    <t>R044</t>
  </si>
  <si>
    <t>R045</t>
  </si>
  <si>
    <t>R046</t>
  </si>
  <si>
    <t>R047</t>
  </si>
  <si>
    <t>R048</t>
  </si>
  <si>
    <t>R049</t>
  </si>
  <si>
    <t>R050</t>
  </si>
  <si>
    <t>R051</t>
  </si>
  <si>
    <t>R052</t>
  </si>
  <si>
    <t>R053</t>
  </si>
  <si>
    <t>R054</t>
  </si>
  <si>
    <t>R055</t>
  </si>
  <si>
    <t>R056</t>
  </si>
  <si>
    <t>R057</t>
  </si>
  <si>
    <t>R058</t>
  </si>
  <si>
    <t>R059</t>
  </si>
  <si>
    <t>R060</t>
  </si>
  <si>
    <t>R061</t>
  </si>
  <si>
    <t>R062</t>
  </si>
  <si>
    <t>R063</t>
  </si>
  <si>
    <t>R064</t>
  </si>
  <si>
    <t>R065</t>
  </si>
  <si>
    <t>R066</t>
  </si>
  <si>
    <t>R067</t>
  </si>
  <si>
    <t>R068</t>
  </si>
  <si>
    <t>R069</t>
  </si>
  <si>
    <t>R070</t>
  </si>
  <si>
    <t>R071</t>
  </si>
  <si>
    <t>R072</t>
  </si>
  <si>
    <t>R073</t>
  </si>
  <si>
    <t>R074</t>
  </si>
  <si>
    <t>R075</t>
  </si>
  <si>
    <t>R076</t>
  </si>
  <si>
    <t>R077</t>
  </si>
  <si>
    <t>R078</t>
  </si>
  <si>
    <t>R079</t>
  </si>
  <si>
    <t>R080</t>
  </si>
  <si>
    <t>R081</t>
  </si>
  <si>
    <t>R082</t>
  </si>
  <si>
    <t>R083</t>
  </si>
  <si>
    <t>R084</t>
  </si>
  <si>
    <t>R085</t>
  </si>
  <si>
    <t>R086</t>
  </si>
  <si>
    <t>R087</t>
  </si>
  <si>
    <t>R088</t>
  </si>
  <si>
    <t>R089</t>
  </si>
  <si>
    <t>R090</t>
  </si>
  <si>
    <t>R091</t>
  </si>
  <si>
    <t>R092</t>
  </si>
  <si>
    <t>R093</t>
  </si>
  <si>
    <t>R094</t>
  </si>
  <si>
    <t>R095</t>
  </si>
  <si>
    <t>R096</t>
  </si>
  <si>
    <t>R097</t>
  </si>
  <si>
    <t>R098</t>
  </si>
  <si>
    <t>R099</t>
  </si>
  <si>
    <t>R100</t>
  </si>
  <si>
    <t>R101</t>
  </si>
  <si>
    <t>R102</t>
  </si>
  <si>
    <t>R103</t>
  </si>
  <si>
    <t>R104</t>
  </si>
  <si>
    <t>R105</t>
  </si>
  <si>
    <t>R106</t>
  </si>
  <si>
    <t>R107</t>
  </si>
  <si>
    <t>R108</t>
  </si>
  <si>
    <t>R109</t>
  </si>
  <si>
    <t>R110</t>
  </si>
  <si>
    <t>R111</t>
  </si>
  <si>
    <t>R112</t>
  </si>
  <si>
    <t>R113</t>
  </si>
  <si>
    <t>R114</t>
  </si>
  <si>
    <t>R115</t>
  </si>
  <si>
    <t>R116</t>
  </si>
  <si>
    <t>R117</t>
  </si>
  <si>
    <t>R118</t>
  </si>
  <si>
    <t>R119</t>
  </si>
  <si>
    <t>R120</t>
  </si>
  <si>
    <t>R121</t>
  </si>
  <si>
    <t>R122</t>
  </si>
  <si>
    <t>R123</t>
  </si>
  <si>
    <t>R124</t>
  </si>
  <si>
    <t>R125</t>
  </si>
  <si>
    <t>R126</t>
  </si>
  <si>
    <t>R127</t>
  </si>
  <si>
    <t>R128</t>
  </si>
  <si>
    <t>R129</t>
  </si>
  <si>
    <t>R130</t>
  </si>
  <si>
    <t>R131</t>
  </si>
  <si>
    <t>R132</t>
  </si>
  <si>
    <t>R133</t>
  </si>
  <si>
    <t>R134</t>
  </si>
  <si>
    <t>R135</t>
  </si>
  <si>
    <t>R136</t>
  </si>
  <si>
    <t>R137</t>
  </si>
  <si>
    <t>R138</t>
  </si>
  <si>
    <t>R139</t>
  </si>
  <si>
    <t>R140</t>
  </si>
  <si>
    <t>R141</t>
  </si>
  <si>
    <t>R142</t>
  </si>
  <si>
    <t>R143</t>
  </si>
  <si>
    <t>R144</t>
  </si>
  <si>
    <t>R145</t>
  </si>
  <si>
    <t>R146</t>
  </si>
  <si>
    <t>R147</t>
  </si>
  <si>
    <t>R148</t>
  </si>
  <si>
    <t>R149</t>
  </si>
  <si>
    <t>R150</t>
  </si>
  <si>
    <t>R151</t>
  </si>
  <si>
    <t>R152</t>
  </si>
  <si>
    <t>R153</t>
  </si>
  <si>
    <t>R154</t>
  </si>
  <si>
    <t>R155</t>
  </si>
  <si>
    <t>R156</t>
  </si>
  <si>
    <t>R157</t>
  </si>
  <si>
    <t>R158</t>
  </si>
  <si>
    <t>R159</t>
  </si>
  <si>
    <t>R160</t>
  </si>
  <si>
    <t>R161</t>
  </si>
  <si>
    <t>R162</t>
  </si>
  <si>
    <t>R163</t>
  </si>
  <si>
    <t>R164</t>
  </si>
  <si>
    <t>R165</t>
  </si>
  <si>
    <t>R166</t>
  </si>
  <si>
    <t>R167</t>
  </si>
  <si>
    <t>R168</t>
  </si>
  <si>
    <t>R169</t>
  </si>
  <si>
    <t>R170</t>
  </si>
  <si>
    <t>R171</t>
  </si>
  <si>
    <t>R172</t>
  </si>
  <si>
    <t>R173</t>
  </si>
  <si>
    <t>R174</t>
  </si>
  <si>
    <t>R175</t>
  </si>
  <si>
    <t>R176</t>
  </si>
  <si>
    <t>R177</t>
  </si>
  <si>
    <t>R178</t>
  </si>
  <si>
    <t>R179</t>
  </si>
  <si>
    <t>R180</t>
  </si>
  <si>
    <t>R181</t>
  </si>
  <si>
    <t>R182</t>
  </si>
  <si>
    <t>R183</t>
  </si>
  <si>
    <t>R184</t>
  </si>
  <si>
    <t>R185</t>
  </si>
  <si>
    <t>R186</t>
  </si>
  <si>
    <t>R187</t>
  </si>
  <si>
    <t>R188</t>
  </si>
  <si>
    <t>R189</t>
  </si>
  <si>
    <t>R190</t>
  </si>
  <si>
    <t>R191</t>
  </si>
  <si>
    <t>R192</t>
  </si>
  <si>
    <t>R193</t>
  </si>
  <si>
    <t>R194</t>
  </si>
  <si>
    <t>R195</t>
  </si>
  <si>
    <t>R196</t>
  </si>
  <si>
    <t>R197</t>
  </si>
  <si>
    <t>R198</t>
  </si>
  <si>
    <t>R199</t>
  </si>
  <si>
    <t>R200</t>
  </si>
  <si>
    <t>COMPLIANCE MATRIX — Résumé &amp; Indicateurs</t>
  </si>
  <si>
    <t>Informations générales</t>
  </si>
  <si>
    <t>Exigences totales</t>
  </si>
  <si>
    <t>Mandatory — total</t>
  </si>
  <si>
    <t>Mandatory — conformes (Oui)</t>
  </si>
  <si>
    <t>Mandatory — partiel</t>
  </si>
  <si>
    <t>Mandatory — non</t>
  </si>
  <si>
    <t>Rated — total</t>
  </si>
  <si>
    <t>Rated — points visés (somme)</t>
  </si>
  <si>
    <t>Couverture des preuves (lignes avec Preuve)</t>
  </si>
  <si>
    <t>Écarts ouverts (Statut = Ouvert)</t>
  </si>
  <si>
    <t>Distribution de la conformité</t>
  </si>
  <si>
    <t>Conformité</t>
  </si>
  <si>
    <t>Nombre</t>
  </si>
  <si>
    <t>Statuts</t>
  </si>
  <si>
    <t>Mandatory — % conformes</t>
  </si>
  <si>
    <t>Conformité globale moyenne (0-1)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</si>
</sst>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0.0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66666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B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vertical="top" wrapText="1"/>
    </xf>
    <xf numFmtId="0" fontId="2" fillId="0" borderId="0" xfId="0" applyFont="1"/>
    <xf numFmtId="164" fontId="0" fillId="0" borderId="0" xfId="0" applyNumberFormat="1"/>
    <xf numFmtId="0" fontId="0" fillId="0" borderId="0" xfId="0" applyAlignment="1">
      <alignment horizontal="center" vertical="center"/>
    </xf>
    <xf numFmtId="0" fontId="0" fillId="2" borderId="0" xfId="0" applyFill="1"/>
    <xf numFmtId="0" fontId="3" fillId="0" borderId="0" xfId="0" applyFont="1"/>
    <xf numFmtId="165" fontId="0" fillId="0" borderId="0" xfId="0" applyNumberFormat="1"/>
  </cellXfs>
  <cellStyles count="1">
    <cellStyle name="Normal" xfId="0" builtinId="0"/>
  </cellStyles>
  <dxfs count="3">
    <dxf>
      <fill>
        <patternFill>
          <bgColor rgb="FFF8CBAD"/>
        </patternFill>
      </fill>
    </dxf>
    <dxf>
      <fill>
        <patternFill>
          <bgColor rgb="FFFFE699"/>
        </patternFill>
      </fill>
    </dxf>
    <dxf>
      <fill>
        <patternFill>
          <bgColor rgb="FFE2F0D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Conformité — répartition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Conformité</c:v>
          </c:tx>
          <c:cat>
            <c:strRef>
              <c:f>Résumé!$D$5:$D$7</c:f>
              <c:strCache>
                <c:ptCount val="3"/>
                <c:pt idx="0">
                  <c:v>Oui</c:v>
                </c:pt>
                <c:pt idx="1">
                  <c:v>Partiel</c:v>
                </c:pt>
                <c:pt idx="2">
                  <c:v>Non</c:v>
                </c:pt>
              </c:strCache>
            </c:strRef>
          </c:cat>
          <c:val>
            <c:numRef>
              <c:f>Résumé!$E$5:$E$7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/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Statuts — ouvert vs fermé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Statut</c:v>
          </c:tx>
          <c:cat>
            <c:strRef>
              <c:f>Résumé!$D$12:$D$13</c:f>
              <c:strCache>
                <c:ptCount val="2"/>
                <c:pt idx="0">
                  <c:v>Ouvert</c:v>
                </c:pt>
                <c:pt idx="1">
                  <c:v>Fermé</c:v>
                </c:pt>
              </c:strCache>
            </c:strRef>
          </c:cat>
          <c:val>
            <c:numRef>
              <c:f>Résumé!$E$12:$E$13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/>
                </a:r>
              </a:p>
            </c:rich>
          </c:tx>
          <c:layout/>
        </c:title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3</xdr:row>
      <xdr:rowOff>47625</xdr:rowOff>
    </xdr:from>
    <xdr:to>
      <xdr:col>13</xdr:col>
      <xdr:colOff>400050</xdr:colOff>
      <xdr:row>17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95250</xdr:colOff>
      <xdr:row>15</xdr:row>
      <xdr:rowOff>47625</xdr:rowOff>
    </xdr:from>
    <xdr:to>
      <xdr:col>13</xdr:col>
      <xdr:colOff>400050</xdr:colOff>
      <xdr:row>29</xdr:row>
      <xdr:rowOff>123825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_Matrix" displayName="T_Matrix" ref="A1:N201" totalsRowShown="0">
  <autoFilter ref="A1:N201"/>
  <tableColumns count="14">
    <tableColumn id="1" name="ID"/>
    <tableColumn id="2" name="Source (RC/CCTP/SOW)"/>
    <tableColumn id="3" name="Exigence (copie fidèle)"/>
    <tableColumn id="4" name="Type (M/R)"/>
    <tableColumn id="5" name="Conformité (Oui/Partiel/Non)"/>
    <tableColumn id="6" name="Réponse / Section de la note"/>
    <tableColumn id="7" name="Preuve (doc/page/annexe)"/>
    <tableColumn id="8" name="Owner"/>
    <tableColumn id="9" name="Échéance"/>
    <tableColumn id="10" name="Statut (Ouvert/Fermé)"/>
    <tableColumn id="11" name="Risque"/>
    <tableColumn id="12" name="Points visés (Rated)"/>
    <tableColumn id="13" name="Score (optionnel)"/>
    <tableColumn id="14" name="Conformité_num (0/0.5/1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6</v>
      </c>
      <c r="C2" t="s">
        <v>9</v>
      </c>
      <c r="D2" t="s">
        <v>11</v>
      </c>
    </row>
    <row r="3" spans="1:4">
      <c r="A3" t="s">
        <v>5</v>
      </c>
      <c r="B3" t="s">
        <v>7</v>
      </c>
      <c r="C3" t="s">
        <v>10</v>
      </c>
      <c r="D3" t="s">
        <v>12</v>
      </c>
    </row>
    <row r="4" spans="1:4">
      <c r="B4" t="s">
        <v>8</v>
      </c>
      <c r="D4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2"/>
  <sheetViews>
    <sheetView workbookViewId="0"/>
  </sheetViews>
  <sheetFormatPr defaultRowHeight="15"/>
  <cols>
    <col min="1" max="1" width="110.7109375" customWidth="1"/>
  </cols>
  <sheetData>
    <row r="1" spans="1:1">
      <c r="A1" s="1" t="s">
        <v>14</v>
      </c>
    </row>
    <row r="3" spans="1:1">
      <c r="A3" t="s">
        <v>15</v>
      </c>
    </row>
    <row r="6" spans="1:1">
      <c r="A6" s="2" t="s">
        <v>16</v>
      </c>
    </row>
    <row r="9" spans="1:1">
      <c r="A9" s="2" t="s">
        <v>17</v>
      </c>
    </row>
    <row r="10" spans="1:1">
      <c r="A10" s="2" t="s">
        <v>18</v>
      </c>
    </row>
    <row r="13" spans="1:1">
      <c r="A13" s="2" t="s">
        <v>19</v>
      </c>
    </row>
    <row r="16" spans="1:1">
      <c r="A16" s="2" t="s">
        <v>20</v>
      </c>
    </row>
    <row r="17" spans="1:1">
      <c r="A17" s="2" t="s">
        <v>21</v>
      </c>
    </row>
    <row r="18" spans="1:1">
      <c r="A18" s="2" t="s">
        <v>22</v>
      </c>
    </row>
    <row r="20" spans="1:1">
      <c r="A20" s="3" t="s">
        <v>23</v>
      </c>
    </row>
    <row r="22" spans="1:1">
      <c r="A22" s="3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8.7109375" customWidth="1"/>
    <col min="2" max="2" width="22.7109375" style="2" customWidth="1"/>
    <col min="3" max="3" width="42.7109375" style="2" customWidth="1"/>
    <col min="4" max="4" width="12.7109375" customWidth="1"/>
    <col min="5" max="5" width="20.7109375" customWidth="1"/>
    <col min="6" max="6" width="28.7109375" style="2" customWidth="1"/>
    <col min="7" max="7" width="20.7109375" style="2" customWidth="1"/>
    <col min="8" max="8" width="16.7109375" customWidth="1"/>
    <col min="9" max="9" width="12.7109375" style="4" customWidth="1"/>
    <col min="10" max="10" width="18.7109375" customWidth="1"/>
    <col min="11" max="11" width="12.7109375" customWidth="1"/>
    <col min="12" max="12" width="16.7109375" customWidth="1"/>
    <col min="13" max="13" width="14.7109375" customWidth="1"/>
    <col min="14" max="14" width="16.7109375" style="2" customWidth="1"/>
  </cols>
  <sheetData>
    <row r="1" spans="1:14">
      <c r="A1" t="s">
        <v>25</v>
      </c>
      <c r="B1" s="2" t="s">
        <v>26</v>
      </c>
      <c r="C1" s="2" t="s">
        <v>27</v>
      </c>
      <c r="D1" t="s">
        <v>28</v>
      </c>
      <c r="E1" t="s">
        <v>29</v>
      </c>
      <c r="F1" s="2" t="s">
        <v>30</v>
      </c>
      <c r="G1" s="2" t="s">
        <v>31</v>
      </c>
      <c r="H1" t="s">
        <v>32</v>
      </c>
      <c r="I1" s="4" t="s">
        <v>33</v>
      </c>
      <c r="J1" t="s">
        <v>34</v>
      </c>
      <c r="K1" t="s">
        <v>3</v>
      </c>
      <c r="L1" t="s">
        <v>35</v>
      </c>
      <c r="M1" t="s">
        <v>36</v>
      </c>
      <c r="N1" s="2" t="s">
        <v>37</v>
      </c>
    </row>
    <row r="2" spans="1:14">
      <c r="A2" s="5" t="s">
        <v>38</v>
      </c>
      <c r="N2" s="2">
        <f>IF(E2="Oui",1,IF(E2="Partiel",0.5,IF(E2="Non",0,"")))</f>
        <v>0</v>
      </c>
    </row>
    <row r="3" spans="1:14" s="6" customFormat="1">
      <c r="A3" s="5" t="s">
        <v>39</v>
      </c>
      <c r="N3" s="6">
        <f>IF(E3="Oui",1,IF(E3="Partiel",0.5,IF(E3="Non",0,"")))</f>
        <v>0</v>
      </c>
    </row>
    <row r="4" spans="1:14">
      <c r="A4" s="5" t="s">
        <v>40</v>
      </c>
      <c r="N4" s="2">
        <f>IF(E4="Oui",1,IF(E4="Partiel",0.5,IF(E4="Non",0,"")))</f>
        <v>0</v>
      </c>
    </row>
    <row r="5" spans="1:14" s="6" customFormat="1">
      <c r="A5" s="5" t="s">
        <v>41</v>
      </c>
      <c r="N5" s="6">
        <f>IF(E5="Oui",1,IF(E5="Partiel",0.5,IF(E5="Non",0,"")))</f>
        <v>0</v>
      </c>
    </row>
    <row r="6" spans="1:14">
      <c r="A6" s="5" t="s">
        <v>42</v>
      </c>
      <c r="N6" s="2">
        <f>IF(E6="Oui",1,IF(E6="Partiel",0.5,IF(E6="Non",0,"")))</f>
        <v>0</v>
      </c>
    </row>
    <row r="7" spans="1:14" s="6" customFormat="1">
      <c r="A7" s="5" t="s">
        <v>43</v>
      </c>
      <c r="N7" s="6">
        <f>IF(E7="Oui",1,IF(E7="Partiel",0.5,IF(E7="Non",0,"")))</f>
        <v>0</v>
      </c>
    </row>
    <row r="8" spans="1:14">
      <c r="A8" s="5" t="s">
        <v>44</v>
      </c>
      <c r="N8" s="2">
        <f>IF(E8="Oui",1,IF(E8="Partiel",0.5,IF(E8="Non",0,"")))</f>
        <v>0</v>
      </c>
    </row>
    <row r="9" spans="1:14" s="6" customFormat="1">
      <c r="A9" s="5" t="s">
        <v>45</v>
      </c>
      <c r="N9" s="6">
        <f>IF(E9="Oui",1,IF(E9="Partiel",0.5,IF(E9="Non",0,"")))</f>
        <v>0</v>
      </c>
    </row>
    <row r="10" spans="1:14">
      <c r="A10" s="5" t="s">
        <v>46</v>
      </c>
      <c r="N10" s="2">
        <f>IF(E10="Oui",1,IF(E10="Partiel",0.5,IF(E10="Non",0,"")))</f>
        <v>0</v>
      </c>
    </row>
    <row r="11" spans="1:14" s="6" customFormat="1">
      <c r="A11" s="5" t="s">
        <v>47</v>
      </c>
      <c r="N11" s="6">
        <f>IF(E11="Oui",1,IF(E11="Partiel",0.5,IF(E11="Non",0,"")))</f>
        <v>0</v>
      </c>
    </row>
    <row r="12" spans="1:14">
      <c r="A12" s="5" t="s">
        <v>48</v>
      </c>
      <c r="N12" s="2">
        <f>IF(E12="Oui",1,IF(E12="Partiel",0.5,IF(E12="Non",0,"")))</f>
        <v>0</v>
      </c>
    </row>
    <row r="13" spans="1:14" s="6" customFormat="1">
      <c r="A13" s="5" t="s">
        <v>49</v>
      </c>
      <c r="N13" s="6">
        <f>IF(E13="Oui",1,IF(E13="Partiel",0.5,IF(E13="Non",0,"")))</f>
        <v>0</v>
      </c>
    </row>
    <row r="14" spans="1:14">
      <c r="A14" s="5" t="s">
        <v>50</v>
      </c>
      <c r="N14" s="2">
        <f>IF(E14="Oui",1,IF(E14="Partiel",0.5,IF(E14="Non",0,"")))</f>
        <v>0</v>
      </c>
    </row>
    <row r="15" spans="1:14" s="6" customFormat="1">
      <c r="A15" s="5" t="s">
        <v>51</v>
      </c>
      <c r="N15" s="6">
        <f>IF(E15="Oui",1,IF(E15="Partiel",0.5,IF(E15="Non",0,"")))</f>
        <v>0</v>
      </c>
    </row>
    <row r="16" spans="1:14">
      <c r="A16" s="5" t="s">
        <v>52</v>
      </c>
      <c r="N16" s="2">
        <f>IF(E16="Oui",1,IF(E16="Partiel",0.5,IF(E16="Non",0,"")))</f>
        <v>0</v>
      </c>
    </row>
    <row r="17" spans="1:14" s="6" customFormat="1">
      <c r="A17" s="5" t="s">
        <v>53</v>
      </c>
      <c r="N17" s="6">
        <f>IF(E17="Oui",1,IF(E17="Partiel",0.5,IF(E17="Non",0,"")))</f>
        <v>0</v>
      </c>
    </row>
    <row r="18" spans="1:14">
      <c r="A18" s="5" t="s">
        <v>54</v>
      </c>
      <c r="N18" s="2">
        <f>IF(E18="Oui",1,IF(E18="Partiel",0.5,IF(E18="Non",0,"")))</f>
        <v>0</v>
      </c>
    </row>
    <row r="19" spans="1:14" s="6" customFormat="1">
      <c r="A19" s="5" t="s">
        <v>55</v>
      </c>
      <c r="N19" s="6">
        <f>IF(E19="Oui",1,IF(E19="Partiel",0.5,IF(E19="Non",0,"")))</f>
        <v>0</v>
      </c>
    </row>
    <row r="20" spans="1:14">
      <c r="A20" s="5" t="s">
        <v>56</v>
      </c>
      <c r="N20" s="2">
        <f>IF(E20="Oui",1,IF(E20="Partiel",0.5,IF(E20="Non",0,"")))</f>
        <v>0</v>
      </c>
    </row>
    <row r="21" spans="1:14" s="6" customFormat="1">
      <c r="A21" s="5" t="s">
        <v>57</v>
      </c>
      <c r="N21" s="6">
        <f>IF(E21="Oui",1,IF(E21="Partiel",0.5,IF(E21="Non",0,"")))</f>
        <v>0</v>
      </c>
    </row>
    <row r="22" spans="1:14">
      <c r="A22" s="5" t="s">
        <v>58</v>
      </c>
      <c r="N22" s="2">
        <f>IF(E22="Oui",1,IF(E22="Partiel",0.5,IF(E22="Non",0,"")))</f>
        <v>0</v>
      </c>
    </row>
    <row r="23" spans="1:14" s="6" customFormat="1">
      <c r="A23" s="5" t="s">
        <v>59</v>
      </c>
      <c r="N23" s="6">
        <f>IF(E23="Oui",1,IF(E23="Partiel",0.5,IF(E23="Non",0,"")))</f>
        <v>0</v>
      </c>
    </row>
    <row r="24" spans="1:14">
      <c r="A24" s="5" t="s">
        <v>60</v>
      </c>
      <c r="N24" s="2">
        <f>IF(E24="Oui",1,IF(E24="Partiel",0.5,IF(E24="Non",0,"")))</f>
        <v>0</v>
      </c>
    </row>
    <row r="25" spans="1:14" s="6" customFormat="1">
      <c r="A25" s="5" t="s">
        <v>61</v>
      </c>
      <c r="N25" s="6">
        <f>IF(E25="Oui",1,IF(E25="Partiel",0.5,IF(E25="Non",0,"")))</f>
        <v>0</v>
      </c>
    </row>
    <row r="26" spans="1:14">
      <c r="A26" s="5" t="s">
        <v>62</v>
      </c>
      <c r="N26" s="2">
        <f>IF(E26="Oui",1,IF(E26="Partiel",0.5,IF(E26="Non",0,"")))</f>
        <v>0</v>
      </c>
    </row>
    <row r="27" spans="1:14" s="6" customFormat="1">
      <c r="A27" s="5" t="s">
        <v>63</v>
      </c>
      <c r="N27" s="6">
        <f>IF(E27="Oui",1,IF(E27="Partiel",0.5,IF(E27="Non",0,"")))</f>
        <v>0</v>
      </c>
    </row>
    <row r="28" spans="1:14">
      <c r="A28" s="5" t="s">
        <v>64</v>
      </c>
      <c r="N28" s="2">
        <f>IF(E28="Oui",1,IF(E28="Partiel",0.5,IF(E28="Non",0,"")))</f>
        <v>0</v>
      </c>
    </row>
    <row r="29" spans="1:14" s="6" customFormat="1">
      <c r="A29" s="5" t="s">
        <v>65</v>
      </c>
      <c r="N29" s="6">
        <f>IF(E29="Oui",1,IF(E29="Partiel",0.5,IF(E29="Non",0,"")))</f>
        <v>0</v>
      </c>
    </row>
    <row r="30" spans="1:14">
      <c r="A30" s="5" t="s">
        <v>66</v>
      </c>
      <c r="N30" s="2">
        <f>IF(E30="Oui",1,IF(E30="Partiel",0.5,IF(E30="Non",0,"")))</f>
        <v>0</v>
      </c>
    </row>
    <row r="31" spans="1:14" s="6" customFormat="1">
      <c r="A31" s="5" t="s">
        <v>67</v>
      </c>
      <c r="N31" s="6">
        <f>IF(E31="Oui",1,IF(E31="Partiel",0.5,IF(E31="Non",0,"")))</f>
        <v>0</v>
      </c>
    </row>
    <row r="32" spans="1:14">
      <c r="A32" s="5" t="s">
        <v>68</v>
      </c>
      <c r="N32" s="2">
        <f>IF(E32="Oui",1,IF(E32="Partiel",0.5,IF(E32="Non",0,"")))</f>
        <v>0</v>
      </c>
    </row>
    <row r="33" spans="1:14" s="6" customFormat="1">
      <c r="A33" s="5" t="s">
        <v>69</v>
      </c>
      <c r="N33" s="6">
        <f>IF(E33="Oui",1,IF(E33="Partiel",0.5,IF(E33="Non",0,"")))</f>
        <v>0</v>
      </c>
    </row>
    <row r="34" spans="1:14">
      <c r="A34" s="5" t="s">
        <v>70</v>
      </c>
      <c r="N34" s="2">
        <f>IF(E34="Oui",1,IF(E34="Partiel",0.5,IF(E34="Non",0,"")))</f>
        <v>0</v>
      </c>
    </row>
    <row r="35" spans="1:14" s="6" customFormat="1">
      <c r="A35" s="5" t="s">
        <v>71</v>
      </c>
      <c r="N35" s="6">
        <f>IF(E35="Oui",1,IF(E35="Partiel",0.5,IF(E35="Non",0,"")))</f>
        <v>0</v>
      </c>
    </row>
    <row r="36" spans="1:14">
      <c r="A36" s="5" t="s">
        <v>72</v>
      </c>
      <c r="N36" s="2">
        <f>IF(E36="Oui",1,IF(E36="Partiel",0.5,IF(E36="Non",0,"")))</f>
        <v>0</v>
      </c>
    </row>
    <row r="37" spans="1:14" s="6" customFormat="1">
      <c r="A37" s="5" t="s">
        <v>73</v>
      </c>
      <c r="N37" s="6">
        <f>IF(E37="Oui",1,IF(E37="Partiel",0.5,IF(E37="Non",0,"")))</f>
        <v>0</v>
      </c>
    </row>
    <row r="38" spans="1:14">
      <c r="A38" s="5" t="s">
        <v>74</v>
      </c>
      <c r="N38" s="2">
        <f>IF(E38="Oui",1,IF(E38="Partiel",0.5,IF(E38="Non",0,"")))</f>
        <v>0</v>
      </c>
    </row>
    <row r="39" spans="1:14" s="6" customFormat="1">
      <c r="A39" s="5" t="s">
        <v>75</v>
      </c>
      <c r="N39" s="6">
        <f>IF(E39="Oui",1,IF(E39="Partiel",0.5,IF(E39="Non",0,"")))</f>
        <v>0</v>
      </c>
    </row>
    <row r="40" spans="1:14">
      <c r="A40" s="5" t="s">
        <v>76</v>
      </c>
      <c r="N40" s="2">
        <f>IF(E40="Oui",1,IF(E40="Partiel",0.5,IF(E40="Non",0,"")))</f>
        <v>0</v>
      </c>
    </row>
    <row r="41" spans="1:14" s="6" customFormat="1">
      <c r="A41" s="5" t="s">
        <v>77</v>
      </c>
      <c r="N41" s="6">
        <f>IF(E41="Oui",1,IF(E41="Partiel",0.5,IF(E41="Non",0,"")))</f>
        <v>0</v>
      </c>
    </row>
    <row r="42" spans="1:14">
      <c r="A42" s="5" t="s">
        <v>78</v>
      </c>
      <c r="N42" s="2">
        <f>IF(E42="Oui",1,IF(E42="Partiel",0.5,IF(E42="Non",0,"")))</f>
        <v>0</v>
      </c>
    </row>
    <row r="43" spans="1:14" s="6" customFormat="1">
      <c r="A43" s="5" t="s">
        <v>79</v>
      </c>
      <c r="N43" s="6">
        <f>IF(E43="Oui",1,IF(E43="Partiel",0.5,IF(E43="Non",0,"")))</f>
        <v>0</v>
      </c>
    </row>
    <row r="44" spans="1:14">
      <c r="A44" s="5" t="s">
        <v>80</v>
      </c>
      <c r="N44" s="2">
        <f>IF(E44="Oui",1,IF(E44="Partiel",0.5,IF(E44="Non",0,"")))</f>
        <v>0</v>
      </c>
    </row>
    <row r="45" spans="1:14" s="6" customFormat="1">
      <c r="A45" s="5" t="s">
        <v>81</v>
      </c>
      <c r="N45" s="6">
        <f>IF(E45="Oui",1,IF(E45="Partiel",0.5,IF(E45="Non",0,"")))</f>
        <v>0</v>
      </c>
    </row>
    <row r="46" spans="1:14">
      <c r="A46" s="5" t="s">
        <v>82</v>
      </c>
      <c r="N46" s="2">
        <f>IF(E46="Oui",1,IF(E46="Partiel",0.5,IF(E46="Non",0,"")))</f>
        <v>0</v>
      </c>
    </row>
    <row r="47" spans="1:14" s="6" customFormat="1">
      <c r="A47" s="5" t="s">
        <v>83</v>
      </c>
      <c r="N47" s="6">
        <f>IF(E47="Oui",1,IF(E47="Partiel",0.5,IF(E47="Non",0,"")))</f>
        <v>0</v>
      </c>
    </row>
    <row r="48" spans="1:14">
      <c r="A48" s="5" t="s">
        <v>84</v>
      </c>
      <c r="N48" s="2">
        <f>IF(E48="Oui",1,IF(E48="Partiel",0.5,IF(E48="Non",0,"")))</f>
        <v>0</v>
      </c>
    </row>
    <row r="49" spans="1:14" s="6" customFormat="1">
      <c r="A49" s="5" t="s">
        <v>85</v>
      </c>
      <c r="N49" s="6">
        <f>IF(E49="Oui",1,IF(E49="Partiel",0.5,IF(E49="Non",0,"")))</f>
        <v>0</v>
      </c>
    </row>
    <row r="50" spans="1:14">
      <c r="A50" s="5" t="s">
        <v>86</v>
      </c>
      <c r="N50" s="2">
        <f>IF(E50="Oui",1,IF(E50="Partiel",0.5,IF(E50="Non",0,"")))</f>
        <v>0</v>
      </c>
    </row>
    <row r="51" spans="1:14" s="6" customFormat="1">
      <c r="A51" s="5" t="s">
        <v>87</v>
      </c>
      <c r="N51" s="6">
        <f>IF(E51="Oui",1,IF(E51="Partiel",0.5,IF(E51="Non",0,"")))</f>
        <v>0</v>
      </c>
    </row>
    <row r="52" spans="1:14">
      <c r="A52" s="5" t="s">
        <v>88</v>
      </c>
      <c r="N52" s="2">
        <f>IF(E52="Oui",1,IF(E52="Partiel",0.5,IF(E52="Non",0,"")))</f>
        <v>0</v>
      </c>
    </row>
    <row r="53" spans="1:14" s="6" customFormat="1">
      <c r="A53" s="5" t="s">
        <v>89</v>
      </c>
      <c r="N53" s="6">
        <f>IF(E53="Oui",1,IF(E53="Partiel",0.5,IF(E53="Non",0,"")))</f>
        <v>0</v>
      </c>
    </row>
    <row r="54" spans="1:14">
      <c r="A54" s="5" t="s">
        <v>90</v>
      </c>
      <c r="N54" s="2">
        <f>IF(E54="Oui",1,IF(E54="Partiel",0.5,IF(E54="Non",0,"")))</f>
        <v>0</v>
      </c>
    </row>
    <row r="55" spans="1:14" s="6" customFormat="1">
      <c r="A55" s="5" t="s">
        <v>91</v>
      </c>
      <c r="N55" s="6">
        <f>IF(E55="Oui",1,IF(E55="Partiel",0.5,IF(E55="Non",0,"")))</f>
        <v>0</v>
      </c>
    </row>
    <row r="56" spans="1:14">
      <c r="A56" s="5" t="s">
        <v>92</v>
      </c>
      <c r="N56" s="2">
        <f>IF(E56="Oui",1,IF(E56="Partiel",0.5,IF(E56="Non",0,"")))</f>
        <v>0</v>
      </c>
    </row>
    <row r="57" spans="1:14" s="6" customFormat="1">
      <c r="A57" s="5" t="s">
        <v>93</v>
      </c>
      <c r="N57" s="6">
        <f>IF(E57="Oui",1,IF(E57="Partiel",0.5,IF(E57="Non",0,"")))</f>
        <v>0</v>
      </c>
    </row>
    <row r="58" spans="1:14">
      <c r="A58" s="5" t="s">
        <v>94</v>
      </c>
      <c r="N58" s="2">
        <f>IF(E58="Oui",1,IF(E58="Partiel",0.5,IF(E58="Non",0,"")))</f>
        <v>0</v>
      </c>
    </row>
    <row r="59" spans="1:14" s="6" customFormat="1">
      <c r="A59" s="5" t="s">
        <v>95</v>
      </c>
      <c r="N59" s="6">
        <f>IF(E59="Oui",1,IF(E59="Partiel",0.5,IF(E59="Non",0,"")))</f>
        <v>0</v>
      </c>
    </row>
    <row r="60" spans="1:14">
      <c r="A60" s="5" t="s">
        <v>96</v>
      </c>
      <c r="N60" s="2">
        <f>IF(E60="Oui",1,IF(E60="Partiel",0.5,IF(E60="Non",0,"")))</f>
        <v>0</v>
      </c>
    </row>
    <row r="61" spans="1:14" s="6" customFormat="1">
      <c r="A61" s="5" t="s">
        <v>97</v>
      </c>
      <c r="N61" s="6">
        <f>IF(E61="Oui",1,IF(E61="Partiel",0.5,IF(E61="Non",0,"")))</f>
        <v>0</v>
      </c>
    </row>
    <row r="62" spans="1:14">
      <c r="A62" s="5" t="s">
        <v>98</v>
      </c>
      <c r="N62" s="2">
        <f>IF(E62="Oui",1,IF(E62="Partiel",0.5,IF(E62="Non",0,"")))</f>
        <v>0</v>
      </c>
    </row>
    <row r="63" spans="1:14" s="6" customFormat="1">
      <c r="A63" s="5" t="s">
        <v>99</v>
      </c>
      <c r="N63" s="6">
        <f>IF(E63="Oui",1,IF(E63="Partiel",0.5,IF(E63="Non",0,"")))</f>
        <v>0</v>
      </c>
    </row>
    <row r="64" spans="1:14">
      <c r="A64" s="5" t="s">
        <v>100</v>
      </c>
      <c r="N64" s="2">
        <f>IF(E64="Oui",1,IF(E64="Partiel",0.5,IF(E64="Non",0,"")))</f>
        <v>0</v>
      </c>
    </row>
    <row r="65" spans="1:14" s="6" customFormat="1">
      <c r="A65" s="5" t="s">
        <v>101</v>
      </c>
      <c r="N65" s="6">
        <f>IF(E65="Oui",1,IF(E65="Partiel",0.5,IF(E65="Non",0,"")))</f>
        <v>0</v>
      </c>
    </row>
    <row r="66" spans="1:14">
      <c r="A66" s="5" t="s">
        <v>102</v>
      </c>
      <c r="N66" s="2">
        <f>IF(E66="Oui",1,IF(E66="Partiel",0.5,IF(E66="Non",0,"")))</f>
        <v>0</v>
      </c>
    </row>
    <row r="67" spans="1:14" s="6" customFormat="1">
      <c r="A67" s="5" t="s">
        <v>103</v>
      </c>
      <c r="N67" s="6">
        <f>IF(E67="Oui",1,IF(E67="Partiel",0.5,IF(E67="Non",0,"")))</f>
        <v>0</v>
      </c>
    </row>
    <row r="68" spans="1:14">
      <c r="A68" s="5" t="s">
        <v>104</v>
      </c>
      <c r="N68" s="2">
        <f>IF(E68="Oui",1,IF(E68="Partiel",0.5,IF(E68="Non",0,"")))</f>
        <v>0</v>
      </c>
    </row>
    <row r="69" spans="1:14" s="6" customFormat="1">
      <c r="A69" s="5" t="s">
        <v>105</v>
      </c>
      <c r="N69" s="6">
        <f>IF(E69="Oui",1,IF(E69="Partiel",0.5,IF(E69="Non",0,"")))</f>
        <v>0</v>
      </c>
    </row>
    <row r="70" spans="1:14">
      <c r="A70" s="5" t="s">
        <v>106</v>
      </c>
      <c r="N70" s="2">
        <f>IF(E70="Oui",1,IF(E70="Partiel",0.5,IF(E70="Non",0,"")))</f>
        <v>0</v>
      </c>
    </row>
    <row r="71" spans="1:14" s="6" customFormat="1">
      <c r="A71" s="5" t="s">
        <v>107</v>
      </c>
      <c r="N71" s="6">
        <f>IF(E71="Oui",1,IF(E71="Partiel",0.5,IF(E71="Non",0,"")))</f>
        <v>0</v>
      </c>
    </row>
    <row r="72" spans="1:14">
      <c r="A72" s="5" t="s">
        <v>108</v>
      </c>
      <c r="N72" s="2">
        <f>IF(E72="Oui",1,IF(E72="Partiel",0.5,IF(E72="Non",0,"")))</f>
        <v>0</v>
      </c>
    </row>
    <row r="73" spans="1:14" s="6" customFormat="1">
      <c r="A73" s="5" t="s">
        <v>109</v>
      </c>
      <c r="N73" s="6">
        <f>IF(E73="Oui",1,IF(E73="Partiel",0.5,IF(E73="Non",0,"")))</f>
        <v>0</v>
      </c>
    </row>
    <row r="74" spans="1:14">
      <c r="A74" s="5" t="s">
        <v>110</v>
      </c>
      <c r="N74" s="2">
        <f>IF(E74="Oui",1,IF(E74="Partiel",0.5,IF(E74="Non",0,"")))</f>
        <v>0</v>
      </c>
    </row>
    <row r="75" spans="1:14" s="6" customFormat="1">
      <c r="A75" s="5" t="s">
        <v>111</v>
      </c>
      <c r="N75" s="6">
        <f>IF(E75="Oui",1,IF(E75="Partiel",0.5,IF(E75="Non",0,"")))</f>
        <v>0</v>
      </c>
    </row>
    <row r="76" spans="1:14">
      <c r="A76" s="5" t="s">
        <v>112</v>
      </c>
      <c r="N76" s="2">
        <f>IF(E76="Oui",1,IF(E76="Partiel",0.5,IF(E76="Non",0,"")))</f>
        <v>0</v>
      </c>
    </row>
    <row r="77" spans="1:14" s="6" customFormat="1">
      <c r="A77" s="5" t="s">
        <v>113</v>
      </c>
      <c r="N77" s="6">
        <f>IF(E77="Oui",1,IF(E77="Partiel",0.5,IF(E77="Non",0,"")))</f>
        <v>0</v>
      </c>
    </row>
    <row r="78" spans="1:14">
      <c r="A78" s="5" t="s">
        <v>114</v>
      </c>
      <c r="N78" s="2">
        <f>IF(E78="Oui",1,IF(E78="Partiel",0.5,IF(E78="Non",0,"")))</f>
        <v>0</v>
      </c>
    </row>
    <row r="79" spans="1:14" s="6" customFormat="1">
      <c r="A79" s="5" t="s">
        <v>115</v>
      </c>
      <c r="N79" s="6">
        <f>IF(E79="Oui",1,IF(E79="Partiel",0.5,IF(E79="Non",0,"")))</f>
        <v>0</v>
      </c>
    </row>
    <row r="80" spans="1:14">
      <c r="A80" s="5" t="s">
        <v>116</v>
      </c>
      <c r="N80" s="2">
        <f>IF(E80="Oui",1,IF(E80="Partiel",0.5,IF(E80="Non",0,"")))</f>
        <v>0</v>
      </c>
    </row>
    <row r="81" spans="1:14" s="6" customFormat="1">
      <c r="A81" s="5" t="s">
        <v>117</v>
      </c>
      <c r="N81" s="6">
        <f>IF(E81="Oui",1,IF(E81="Partiel",0.5,IF(E81="Non",0,"")))</f>
        <v>0</v>
      </c>
    </row>
    <row r="82" spans="1:14">
      <c r="A82" s="5" t="s">
        <v>118</v>
      </c>
      <c r="N82" s="2">
        <f>IF(E82="Oui",1,IF(E82="Partiel",0.5,IF(E82="Non",0,"")))</f>
        <v>0</v>
      </c>
    </row>
    <row r="83" spans="1:14" s="6" customFormat="1">
      <c r="A83" s="5" t="s">
        <v>119</v>
      </c>
      <c r="N83" s="6">
        <f>IF(E83="Oui",1,IF(E83="Partiel",0.5,IF(E83="Non",0,"")))</f>
        <v>0</v>
      </c>
    </row>
    <row r="84" spans="1:14">
      <c r="A84" s="5" t="s">
        <v>120</v>
      </c>
      <c r="N84" s="2">
        <f>IF(E84="Oui",1,IF(E84="Partiel",0.5,IF(E84="Non",0,"")))</f>
        <v>0</v>
      </c>
    </row>
    <row r="85" spans="1:14" s="6" customFormat="1">
      <c r="A85" s="5" t="s">
        <v>121</v>
      </c>
      <c r="N85" s="6">
        <f>IF(E85="Oui",1,IF(E85="Partiel",0.5,IF(E85="Non",0,"")))</f>
        <v>0</v>
      </c>
    </row>
    <row r="86" spans="1:14">
      <c r="A86" s="5" t="s">
        <v>122</v>
      </c>
      <c r="N86" s="2">
        <f>IF(E86="Oui",1,IF(E86="Partiel",0.5,IF(E86="Non",0,"")))</f>
        <v>0</v>
      </c>
    </row>
    <row r="87" spans="1:14" s="6" customFormat="1">
      <c r="A87" s="5" t="s">
        <v>123</v>
      </c>
      <c r="N87" s="6">
        <f>IF(E87="Oui",1,IF(E87="Partiel",0.5,IF(E87="Non",0,"")))</f>
        <v>0</v>
      </c>
    </row>
    <row r="88" spans="1:14">
      <c r="A88" s="5" t="s">
        <v>124</v>
      </c>
      <c r="N88" s="2">
        <f>IF(E88="Oui",1,IF(E88="Partiel",0.5,IF(E88="Non",0,"")))</f>
        <v>0</v>
      </c>
    </row>
    <row r="89" spans="1:14" s="6" customFormat="1">
      <c r="A89" s="5" t="s">
        <v>125</v>
      </c>
      <c r="N89" s="6">
        <f>IF(E89="Oui",1,IF(E89="Partiel",0.5,IF(E89="Non",0,"")))</f>
        <v>0</v>
      </c>
    </row>
    <row r="90" spans="1:14">
      <c r="A90" s="5" t="s">
        <v>126</v>
      </c>
      <c r="N90" s="2">
        <f>IF(E90="Oui",1,IF(E90="Partiel",0.5,IF(E90="Non",0,"")))</f>
        <v>0</v>
      </c>
    </row>
    <row r="91" spans="1:14" s="6" customFormat="1">
      <c r="A91" s="5" t="s">
        <v>127</v>
      </c>
      <c r="N91" s="6">
        <f>IF(E91="Oui",1,IF(E91="Partiel",0.5,IF(E91="Non",0,"")))</f>
        <v>0</v>
      </c>
    </row>
    <row r="92" spans="1:14">
      <c r="A92" s="5" t="s">
        <v>128</v>
      </c>
      <c r="N92" s="2">
        <f>IF(E92="Oui",1,IF(E92="Partiel",0.5,IF(E92="Non",0,"")))</f>
        <v>0</v>
      </c>
    </row>
    <row r="93" spans="1:14" s="6" customFormat="1">
      <c r="A93" s="5" t="s">
        <v>129</v>
      </c>
      <c r="N93" s="6">
        <f>IF(E93="Oui",1,IF(E93="Partiel",0.5,IF(E93="Non",0,"")))</f>
        <v>0</v>
      </c>
    </row>
    <row r="94" spans="1:14">
      <c r="A94" s="5" t="s">
        <v>130</v>
      </c>
      <c r="N94" s="2">
        <f>IF(E94="Oui",1,IF(E94="Partiel",0.5,IF(E94="Non",0,"")))</f>
        <v>0</v>
      </c>
    </row>
    <row r="95" spans="1:14" s="6" customFormat="1">
      <c r="A95" s="5" t="s">
        <v>131</v>
      </c>
      <c r="N95" s="6">
        <f>IF(E95="Oui",1,IF(E95="Partiel",0.5,IF(E95="Non",0,"")))</f>
        <v>0</v>
      </c>
    </row>
    <row r="96" spans="1:14">
      <c r="A96" s="5" t="s">
        <v>132</v>
      </c>
      <c r="N96" s="2">
        <f>IF(E96="Oui",1,IF(E96="Partiel",0.5,IF(E96="Non",0,"")))</f>
        <v>0</v>
      </c>
    </row>
    <row r="97" spans="1:14" s="6" customFormat="1">
      <c r="A97" s="5" t="s">
        <v>133</v>
      </c>
      <c r="N97" s="6">
        <f>IF(E97="Oui",1,IF(E97="Partiel",0.5,IF(E97="Non",0,"")))</f>
        <v>0</v>
      </c>
    </row>
    <row r="98" spans="1:14">
      <c r="A98" s="5" t="s">
        <v>134</v>
      </c>
      <c r="N98" s="2">
        <f>IF(E98="Oui",1,IF(E98="Partiel",0.5,IF(E98="Non",0,"")))</f>
        <v>0</v>
      </c>
    </row>
    <row r="99" spans="1:14" s="6" customFormat="1">
      <c r="A99" s="5" t="s">
        <v>135</v>
      </c>
      <c r="N99" s="6">
        <f>IF(E99="Oui",1,IF(E99="Partiel",0.5,IF(E99="Non",0,"")))</f>
        <v>0</v>
      </c>
    </row>
    <row r="100" spans="1:14">
      <c r="A100" s="5" t="s">
        <v>136</v>
      </c>
      <c r="N100" s="2">
        <f>IF(E100="Oui",1,IF(E100="Partiel",0.5,IF(E100="Non",0,"")))</f>
        <v>0</v>
      </c>
    </row>
    <row r="101" spans="1:14" s="6" customFormat="1">
      <c r="A101" s="5" t="s">
        <v>137</v>
      </c>
      <c r="N101" s="6">
        <f>IF(E101="Oui",1,IF(E101="Partiel",0.5,IF(E101="Non",0,"")))</f>
        <v>0</v>
      </c>
    </row>
    <row r="102" spans="1:14">
      <c r="A102" s="5" t="s">
        <v>138</v>
      </c>
      <c r="N102" s="2">
        <f>IF(E102="Oui",1,IF(E102="Partiel",0.5,IF(E102="Non",0,"")))</f>
        <v>0</v>
      </c>
    </row>
    <row r="103" spans="1:14" s="6" customFormat="1">
      <c r="A103" s="5" t="s">
        <v>139</v>
      </c>
      <c r="N103" s="6">
        <f>IF(E103="Oui",1,IF(E103="Partiel",0.5,IF(E103="Non",0,"")))</f>
        <v>0</v>
      </c>
    </row>
    <row r="104" spans="1:14">
      <c r="A104" s="5" t="s">
        <v>140</v>
      </c>
      <c r="N104" s="2">
        <f>IF(E104="Oui",1,IF(E104="Partiel",0.5,IF(E104="Non",0,"")))</f>
        <v>0</v>
      </c>
    </row>
    <row r="105" spans="1:14" s="6" customFormat="1">
      <c r="A105" s="5" t="s">
        <v>141</v>
      </c>
      <c r="N105" s="6">
        <f>IF(E105="Oui",1,IF(E105="Partiel",0.5,IF(E105="Non",0,"")))</f>
        <v>0</v>
      </c>
    </row>
    <row r="106" spans="1:14">
      <c r="A106" s="5" t="s">
        <v>142</v>
      </c>
      <c r="N106" s="2">
        <f>IF(E106="Oui",1,IF(E106="Partiel",0.5,IF(E106="Non",0,"")))</f>
        <v>0</v>
      </c>
    </row>
    <row r="107" spans="1:14" s="6" customFormat="1">
      <c r="A107" s="5" t="s">
        <v>143</v>
      </c>
      <c r="N107" s="6">
        <f>IF(E107="Oui",1,IF(E107="Partiel",0.5,IF(E107="Non",0,"")))</f>
        <v>0</v>
      </c>
    </row>
    <row r="108" spans="1:14">
      <c r="A108" s="5" t="s">
        <v>144</v>
      </c>
      <c r="N108" s="2">
        <f>IF(E108="Oui",1,IF(E108="Partiel",0.5,IF(E108="Non",0,"")))</f>
        <v>0</v>
      </c>
    </row>
    <row r="109" spans="1:14" s="6" customFormat="1">
      <c r="A109" s="5" t="s">
        <v>145</v>
      </c>
      <c r="N109" s="6">
        <f>IF(E109="Oui",1,IF(E109="Partiel",0.5,IF(E109="Non",0,"")))</f>
        <v>0</v>
      </c>
    </row>
    <row r="110" spans="1:14">
      <c r="A110" s="5" t="s">
        <v>146</v>
      </c>
      <c r="N110" s="2">
        <f>IF(E110="Oui",1,IF(E110="Partiel",0.5,IF(E110="Non",0,"")))</f>
        <v>0</v>
      </c>
    </row>
    <row r="111" spans="1:14" s="6" customFormat="1">
      <c r="A111" s="5" t="s">
        <v>147</v>
      </c>
      <c r="N111" s="6">
        <f>IF(E111="Oui",1,IF(E111="Partiel",0.5,IF(E111="Non",0,"")))</f>
        <v>0</v>
      </c>
    </row>
    <row r="112" spans="1:14">
      <c r="A112" s="5" t="s">
        <v>148</v>
      </c>
      <c r="N112" s="2">
        <f>IF(E112="Oui",1,IF(E112="Partiel",0.5,IF(E112="Non",0,"")))</f>
        <v>0</v>
      </c>
    </row>
    <row r="113" spans="1:14" s="6" customFormat="1">
      <c r="A113" s="5" t="s">
        <v>149</v>
      </c>
      <c r="N113" s="6">
        <f>IF(E113="Oui",1,IF(E113="Partiel",0.5,IF(E113="Non",0,"")))</f>
        <v>0</v>
      </c>
    </row>
    <row r="114" spans="1:14">
      <c r="A114" s="5" t="s">
        <v>150</v>
      </c>
      <c r="N114" s="2">
        <f>IF(E114="Oui",1,IF(E114="Partiel",0.5,IF(E114="Non",0,"")))</f>
        <v>0</v>
      </c>
    </row>
    <row r="115" spans="1:14" s="6" customFormat="1">
      <c r="A115" s="5" t="s">
        <v>151</v>
      </c>
      <c r="N115" s="6">
        <f>IF(E115="Oui",1,IF(E115="Partiel",0.5,IF(E115="Non",0,"")))</f>
        <v>0</v>
      </c>
    </row>
    <row r="116" spans="1:14">
      <c r="A116" s="5" t="s">
        <v>152</v>
      </c>
      <c r="N116" s="2">
        <f>IF(E116="Oui",1,IF(E116="Partiel",0.5,IF(E116="Non",0,"")))</f>
        <v>0</v>
      </c>
    </row>
    <row r="117" spans="1:14" s="6" customFormat="1">
      <c r="A117" s="5" t="s">
        <v>153</v>
      </c>
      <c r="N117" s="6">
        <f>IF(E117="Oui",1,IF(E117="Partiel",0.5,IF(E117="Non",0,"")))</f>
        <v>0</v>
      </c>
    </row>
    <row r="118" spans="1:14">
      <c r="A118" s="5" t="s">
        <v>154</v>
      </c>
      <c r="N118" s="2">
        <f>IF(E118="Oui",1,IF(E118="Partiel",0.5,IF(E118="Non",0,"")))</f>
        <v>0</v>
      </c>
    </row>
    <row r="119" spans="1:14" s="6" customFormat="1">
      <c r="A119" s="5" t="s">
        <v>155</v>
      </c>
      <c r="N119" s="6">
        <f>IF(E119="Oui",1,IF(E119="Partiel",0.5,IF(E119="Non",0,"")))</f>
        <v>0</v>
      </c>
    </row>
    <row r="120" spans="1:14">
      <c r="A120" s="5" t="s">
        <v>156</v>
      </c>
      <c r="N120" s="2">
        <f>IF(E120="Oui",1,IF(E120="Partiel",0.5,IF(E120="Non",0,"")))</f>
        <v>0</v>
      </c>
    </row>
    <row r="121" spans="1:14" s="6" customFormat="1">
      <c r="A121" s="5" t="s">
        <v>157</v>
      </c>
      <c r="N121" s="6">
        <f>IF(E121="Oui",1,IF(E121="Partiel",0.5,IF(E121="Non",0,"")))</f>
        <v>0</v>
      </c>
    </row>
    <row r="122" spans="1:14">
      <c r="A122" s="5" t="s">
        <v>158</v>
      </c>
      <c r="N122" s="2">
        <f>IF(E122="Oui",1,IF(E122="Partiel",0.5,IF(E122="Non",0,"")))</f>
        <v>0</v>
      </c>
    </row>
    <row r="123" spans="1:14" s="6" customFormat="1">
      <c r="A123" s="5" t="s">
        <v>159</v>
      </c>
      <c r="N123" s="6">
        <f>IF(E123="Oui",1,IF(E123="Partiel",0.5,IF(E123="Non",0,"")))</f>
        <v>0</v>
      </c>
    </row>
    <row r="124" spans="1:14">
      <c r="A124" s="5" t="s">
        <v>160</v>
      </c>
      <c r="N124" s="2">
        <f>IF(E124="Oui",1,IF(E124="Partiel",0.5,IF(E124="Non",0,"")))</f>
        <v>0</v>
      </c>
    </row>
    <row r="125" spans="1:14" s="6" customFormat="1">
      <c r="A125" s="5" t="s">
        <v>161</v>
      </c>
      <c r="N125" s="6">
        <f>IF(E125="Oui",1,IF(E125="Partiel",0.5,IF(E125="Non",0,"")))</f>
        <v>0</v>
      </c>
    </row>
    <row r="126" spans="1:14">
      <c r="A126" s="5" t="s">
        <v>162</v>
      </c>
      <c r="N126" s="2">
        <f>IF(E126="Oui",1,IF(E126="Partiel",0.5,IF(E126="Non",0,"")))</f>
        <v>0</v>
      </c>
    </row>
    <row r="127" spans="1:14" s="6" customFormat="1">
      <c r="A127" s="5" t="s">
        <v>163</v>
      </c>
      <c r="N127" s="6">
        <f>IF(E127="Oui",1,IF(E127="Partiel",0.5,IF(E127="Non",0,"")))</f>
        <v>0</v>
      </c>
    </row>
    <row r="128" spans="1:14">
      <c r="A128" s="5" t="s">
        <v>164</v>
      </c>
      <c r="N128" s="2">
        <f>IF(E128="Oui",1,IF(E128="Partiel",0.5,IF(E128="Non",0,"")))</f>
        <v>0</v>
      </c>
    </row>
    <row r="129" spans="1:14" s="6" customFormat="1">
      <c r="A129" s="5" t="s">
        <v>165</v>
      </c>
      <c r="N129" s="6">
        <f>IF(E129="Oui",1,IF(E129="Partiel",0.5,IF(E129="Non",0,"")))</f>
        <v>0</v>
      </c>
    </row>
    <row r="130" spans="1:14">
      <c r="A130" s="5" t="s">
        <v>166</v>
      </c>
      <c r="N130" s="2">
        <f>IF(E130="Oui",1,IF(E130="Partiel",0.5,IF(E130="Non",0,"")))</f>
        <v>0</v>
      </c>
    </row>
    <row r="131" spans="1:14" s="6" customFormat="1">
      <c r="A131" s="5" t="s">
        <v>167</v>
      </c>
      <c r="N131" s="6">
        <f>IF(E131="Oui",1,IF(E131="Partiel",0.5,IF(E131="Non",0,"")))</f>
        <v>0</v>
      </c>
    </row>
    <row r="132" spans="1:14">
      <c r="A132" s="5" t="s">
        <v>168</v>
      </c>
      <c r="N132" s="2">
        <f>IF(E132="Oui",1,IF(E132="Partiel",0.5,IF(E132="Non",0,"")))</f>
        <v>0</v>
      </c>
    </row>
    <row r="133" spans="1:14" s="6" customFormat="1">
      <c r="A133" s="5" t="s">
        <v>169</v>
      </c>
      <c r="N133" s="6">
        <f>IF(E133="Oui",1,IF(E133="Partiel",0.5,IF(E133="Non",0,"")))</f>
        <v>0</v>
      </c>
    </row>
    <row r="134" spans="1:14">
      <c r="A134" s="5" t="s">
        <v>170</v>
      </c>
      <c r="N134" s="2">
        <f>IF(E134="Oui",1,IF(E134="Partiel",0.5,IF(E134="Non",0,"")))</f>
        <v>0</v>
      </c>
    </row>
    <row r="135" spans="1:14" s="6" customFormat="1">
      <c r="A135" s="5" t="s">
        <v>171</v>
      </c>
      <c r="N135" s="6">
        <f>IF(E135="Oui",1,IF(E135="Partiel",0.5,IF(E135="Non",0,"")))</f>
        <v>0</v>
      </c>
    </row>
    <row r="136" spans="1:14">
      <c r="A136" s="5" t="s">
        <v>172</v>
      </c>
      <c r="N136" s="2">
        <f>IF(E136="Oui",1,IF(E136="Partiel",0.5,IF(E136="Non",0,"")))</f>
        <v>0</v>
      </c>
    </row>
    <row r="137" spans="1:14" s="6" customFormat="1">
      <c r="A137" s="5" t="s">
        <v>173</v>
      </c>
      <c r="N137" s="6">
        <f>IF(E137="Oui",1,IF(E137="Partiel",0.5,IF(E137="Non",0,"")))</f>
        <v>0</v>
      </c>
    </row>
    <row r="138" spans="1:14">
      <c r="A138" s="5" t="s">
        <v>174</v>
      </c>
      <c r="N138" s="2">
        <f>IF(E138="Oui",1,IF(E138="Partiel",0.5,IF(E138="Non",0,"")))</f>
        <v>0</v>
      </c>
    </row>
    <row r="139" spans="1:14" s="6" customFormat="1">
      <c r="A139" s="5" t="s">
        <v>175</v>
      </c>
      <c r="N139" s="6">
        <f>IF(E139="Oui",1,IF(E139="Partiel",0.5,IF(E139="Non",0,"")))</f>
        <v>0</v>
      </c>
    </row>
    <row r="140" spans="1:14">
      <c r="A140" s="5" t="s">
        <v>176</v>
      </c>
      <c r="N140" s="2">
        <f>IF(E140="Oui",1,IF(E140="Partiel",0.5,IF(E140="Non",0,"")))</f>
        <v>0</v>
      </c>
    </row>
    <row r="141" spans="1:14" s="6" customFormat="1">
      <c r="A141" s="5" t="s">
        <v>177</v>
      </c>
      <c r="N141" s="6">
        <f>IF(E141="Oui",1,IF(E141="Partiel",0.5,IF(E141="Non",0,"")))</f>
        <v>0</v>
      </c>
    </row>
    <row r="142" spans="1:14">
      <c r="A142" s="5" t="s">
        <v>178</v>
      </c>
      <c r="N142" s="2">
        <f>IF(E142="Oui",1,IF(E142="Partiel",0.5,IF(E142="Non",0,"")))</f>
        <v>0</v>
      </c>
    </row>
    <row r="143" spans="1:14" s="6" customFormat="1">
      <c r="A143" s="5" t="s">
        <v>179</v>
      </c>
      <c r="N143" s="6">
        <f>IF(E143="Oui",1,IF(E143="Partiel",0.5,IF(E143="Non",0,"")))</f>
        <v>0</v>
      </c>
    </row>
    <row r="144" spans="1:14">
      <c r="A144" s="5" t="s">
        <v>180</v>
      </c>
      <c r="N144" s="2">
        <f>IF(E144="Oui",1,IF(E144="Partiel",0.5,IF(E144="Non",0,"")))</f>
        <v>0</v>
      </c>
    </row>
    <row r="145" spans="1:14" s="6" customFormat="1">
      <c r="A145" s="5" t="s">
        <v>181</v>
      </c>
      <c r="N145" s="6">
        <f>IF(E145="Oui",1,IF(E145="Partiel",0.5,IF(E145="Non",0,"")))</f>
        <v>0</v>
      </c>
    </row>
    <row r="146" spans="1:14">
      <c r="A146" s="5" t="s">
        <v>182</v>
      </c>
      <c r="N146" s="2">
        <f>IF(E146="Oui",1,IF(E146="Partiel",0.5,IF(E146="Non",0,"")))</f>
        <v>0</v>
      </c>
    </row>
    <row r="147" spans="1:14" s="6" customFormat="1">
      <c r="A147" s="5" t="s">
        <v>183</v>
      </c>
      <c r="N147" s="6">
        <f>IF(E147="Oui",1,IF(E147="Partiel",0.5,IF(E147="Non",0,"")))</f>
        <v>0</v>
      </c>
    </row>
    <row r="148" spans="1:14">
      <c r="A148" s="5" t="s">
        <v>184</v>
      </c>
      <c r="N148" s="2">
        <f>IF(E148="Oui",1,IF(E148="Partiel",0.5,IF(E148="Non",0,"")))</f>
        <v>0</v>
      </c>
    </row>
    <row r="149" spans="1:14" s="6" customFormat="1">
      <c r="A149" s="5" t="s">
        <v>185</v>
      </c>
      <c r="N149" s="6">
        <f>IF(E149="Oui",1,IF(E149="Partiel",0.5,IF(E149="Non",0,"")))</f>
        <v>0</v>
      </c>
    </row>
    <row r="150" spans="1:14">
      <c r="A150" s="5" t="s">
        <v>186</v>
      </c>
      <c r="N150" s="2">
        <f>IF(E150="Oui",1,IF(E150="Partiel",0.5,IF(E150="Non",0,"")))</f>
        <v>0</v>
      </c>
    </row>
    <row r="151" spans="1:14" s="6" customFormat="1">
      <c r="A151" s="5" t="s">
        <v>187</v>
      </c>
      <c r="N151" s="6">
        <f>IF(E151="Oui",1,IF(E151="Partiel",0.5,IF(E151="Non",0,"")))</f>
        <v>0</v>
      </c>
    </row>
    <row r="152" spans="1:14">
      <c r="A152" s="5" t="s">
        <v>188</v>
      </c>
      <c r="N152" s="2">
        <f>IF(E152="Oui",1,IF(E152="Partiel",0.5,IF(E152="Non",0,"")))</f>
        <v>0</v>
      </c>
    </row>
    <row r="153" spans="1:14" s="6" customFormat="1">
      <c r="A153" s="5" t="s">
        <v>189</v>
      </c>
      <c r="N153" s="6">
        <f>IF(E153="Oui",1,IF(E153="Partiel",0.5,IF(E153="Non",0,"")))</f>
        <v>0</v>
      </c>
    </row>
    <row r="154" spans="1:14">
      <c r="A154" s="5" t="s">
        <v>190</v>
      </c>
      <c r="N154" s="2">
        <f>IF(E154="Oui",1,IF(E154="Partiel",0.5,IF(E154="Non",0,"")))</f>
        <v>0</v>
      </c>
    </row>
    <row r="155" spans="1:14" s="6" customFormat="1">
      <c r="A155" s="5" t="s">
        <v>191</v>
      </c>
      <c r="N155" s="6">
        <f>IF(E155="Oui",1,IF(E155="Partiel",0.5,IF(E155="Non",0,"")))</f>
        <v>0</v>
      </c>
    </row>
    <row r="156" spans="1:14">
      <c r="A156" s="5" t="s">
        <v>192</v>
      </c>
      <c r="N156" s="2">
        <f>IF(E156="Oui",1,IF(E156="Partiel",0.5,IF(E156="Non",0,"")))</f>
        <v>0</v>
      </c>
    </row>
    <row r="157" spans="1:14" s="6" customFormat="1">
      <c r="A157" s="5" t="s">
        <v>193</v>
      </c>
      <c r="N157" s="6">
        <f>IF(E157="Oui",1,IF(E157="Partiel",0.5,IF(E157="Non",0,"")))</f>
        <v>0</v>
      </c>
    </row>
    <row r="158" spans="1:14">
      <c r="A158" s="5" t="s">
        <v>194</v>
      </c>
      <c r="N158" s="2">
        <f>IF(E158="Oui",1,IF(E158="Partiel",0.5,IF(E158="Non",0,"")))</f>
        <v>0</v>
      </c>
    </row>
    <row r="159" spans="1:14" s="6" customFormat="1">
      <c r="A159" s="5" t="s">
        <v>195</v>
      </c>
      <c r="N159" s="6">
        <f>IF(E159="Oui",1,IF(E159="Partiel",0.5,IF(E159="Non",0,"")))</f>
        <v>0</v>
      </c>
    </row>
    <row r="160" spans="1:14">
      <c r="A160" s="5" t="s">
        <v>196</v>
      </c>
      <c r="N160" s="2">
        <f>IF(E160="Oui",1,IF(E160="Partiel",0.5,IF(E160="Non",0,"")))</f>
        <v>0</v>
      </c>
    </row>
    <row r="161" spans="1:14" s="6" customFormat="1">
      <c r="A161" s="5" t="s">
        <v>197</v>
      </c>
      <c r="N161" s="6">
        <f>IF(E161="Oui",1,IF(E161="Partiel",0.5,IF(E161="Non",0,"")))</f>
        <v>0</v>
      </c>
    </row>
    <row r="162" spans="1:14">
      <c r="A162" s="5" t="s">
        <v>198</v>
      </c>
      <c r="N162" s="2">
        <f>IF(E162="Oui",1,IF(E162="Partiel",0.5,IF(E162="Non",0,"")))</f>
        <v>0</v>
      </c>
    </row>
    <row r="163" spans="1:14" s="6" customFormat="1">
      <c r="A163" s="5" t="s">
        <v>199</v>
      </c>
      <c r="N163" s="6">
        <f>IF(E163="Oui",1,IF(E163="Partiel",0.5,IF(E163="Non",0,"")))</f>
        <v>0</v>
      </c>
    </row>
    <row r="164" spans="1:14">
      <c r="A164" s="5" t="s">
        <v>200</v>
      </c>
      <c r="N164" s="2">
        <f>IF(E164="Oui",1,IF(E164="Partiel",0.5,IF(E164="Non",0,"")))</f>
        <v>0</v>
      </c>
    </row>
    <row r="165" spans="1:14" s="6" customFormat="1">
      <c r="A165" s="5" t="s">
        <v>201</v>
      </c>
      <c r="N165" s="6">
        <f>IF(E165="Oui",1,IF(E165="Partiel",0.5,IF(E165="Non",0,"")))</f>
        <v>0</v>
      </c>
    </row>
    <row r="166" spans="1:14">
      <c r="A166" s="5" t="s">
        <v>202</v>
      </c>
      <c r="N166" s="2">
        <f>IF(E166="Oui",1,IF(E166="Partiel",0.5,IF(E166="Non",0,"")))</f>
        <v>0</v>
      </c>
    </row>
    <row r="167" spans="1:14" s="6" customFormat="1">
      <c r="A167" s="5" t="s">
        <v>203</v>
      </c>
      <c r="N167" s="6">
        <f>IF(E167="Oui",1,IF(E167="Partiel",0.5,IF(E167="Non",0,"")))</f>
        <v>0</v>
      </c>
    </row>
    <row r="168" spans="1:14">
      <c r="A168" s="5" t="s">
        <v>204</v>
      </c>
      <c r="N168" s="2">
        <f>IF(E168="Oui",1,IF(E168="Partiel",0.5,IF(E168="Non",0,"")))</f>
        <v>0</v>
      </c>
    </row>
    <row r="169" spans="1:14" s="6" customFormat="1">
      <c r="A169" s="5" t="s">
        <v>205</v>
      </c>
      <c r="N169" s="6">
        <f>IF(E169="Oui",1,IF(E169="Partiel",0.5,IF(E169="Non",0,"")))</f>
        <v>0</v>
      </c>
    </row>
    <row r="170" spans="1:14">
      <c r="A170" s="5" t="s">
        <v>206</v>
      </c>
      <c r="N170" s="2">
        <f>IF(E170="Oui",1,IF(E170="Partiel",0.5,IF(E170="Non",0,"")))</f>
        <v>0</v>
      </c>
    </row>
    <row r="171" spans="1:14" s="6" customFormat="1">
      <c r="A171" s="5" t="s">
        <v>207</v>
      </c>
      <c r="N171" s="6">
        <f>IF(E171="Oui",1,IF(E171="Partiel",0.5,IF(E171="Non",0,"")))</f>
        <v>0</v>
      </c>
    </row>
    <row r="172" spans="1:14">
      <c r="A172" s="5" t="s">
        <v>208</v>
      </c>
      <c r="N172" s="2">
        <f>IF(E172="Oui",1,IF(E172="Partiel",0.5,IF(E172="Non",0,"")))</f>
        <v>0</v>
      </c>
    </row>
    <row r="173" spans="1:14" s="6" customFormat="1">
      <c r="A173" s="5" t="s">
        <v>209</v>
      </c>
      <c r="N173" s="6">
        <f>IF(E173="Oui",1,IF(E173="Partiel",0.5,IF(E173="Non",0,"")))</f>
        <v>0</v>
      </c>
    </row>
    <row r="174" spans="1:14">
      <c r="A174" s="5" t="s">
        <v>210</v>
      </c>
      <c r="N174" s="2">
        <f>IF(E174="Oui",1,IF(E174="Partiel",0.5,IF(E174="Non",0,"")))</f>
        <v>0</v>
      </c>
    </row>
    <row r="175" spans="1:14" s="6" customFormat="1">
      <c r="A175" s="5" t="s">
        <v>211</v>
      </c>
      <c r="N175" s="6">
        <f>IF(E175="Oui",1,IF(E175="Partiel",0.5,IF(E175="Non",0,"")))</f>
        <v>0</v>
      </c>
    </row>
    <row r="176" spans="1:14">
      <c r="A176" s="5" t="s">
        <v>212</v>
      </c>
      <c r="N176" s="2">
        <f>IF(E176="Oui",1,IF(E176="Partiel",0.5,IF(E176="Non",0,"")))</f>
        <v>0</v>
      </c>
    </row>
    <row r="177" spans="1:14" s="6" customFormat="1">
      <c r="A177" s="5" t="s">
        <v>213</v>
      </c>
      <c r="N177" s="6">
        <f>IF(E177="Oui",1,IF(E177="Partiel",0.5,IF(E177="Non",0,"")))</f>
        <v>0</v>
      </c>
    </row>
    <row r="178" spans="1:14">
      <c r="A178" s="5" t="s">
        <v>214</v>
      </c>
      <c r="N178" s="2">
        <f>IF(E178="Oui",1,IF(E178="Partiel",0.5,IF(E178="Non",0,"")))</f>
        <v>0</v>
      </c>
    </row>
    <row r="179" spans="1:14" s="6" customFormat="1">
      <c r="A179" s="5" t="s">
        <v>215</v>
      </c>
      <c r="N179" s="6">
        <f>IF(E179="Oui",1,IF(E179="Partiel",0.5,IF(E179="Non",0,"")))</f>
        <v>0</v>
      </c>
    </row>
    <row r="180" spans="1:14">
      <c r="A180" s="5" t="s">
        <v>216</v>
      </c>
      <c r="N180" s="2">
        <f>IF(E180="Oui",1,IF(E180="Partiel",0.5,IF(E180="Non",0,"")))</f>
        <v>0</v>
      </c>
    </row>
    <row r="181" spans="1:14" s="6" customFormat="1">
      <c r="A181" s="5" t="s">
        <v>217</v>
      </c>
      <c r="N181" s="6">
        <f>IF(E181="Oui",1,IF(E181="Partiel",0.5,IF(E181="Non",0,"")))</f>
        <v>0</v>
      </c>
    </row>
    <row r="182" spans="1:14">
      <c r="A182" s="5" t="s">
        <v>218</v>
      </c>
      <c r="N182" s="2">
        <f>IF(E182="Oui",1,IF(E182="Partiel",0.5,IF(E182="Non",0,"")))</f>
        <v>0</v>
      </c>
    </row>
    <row r="183" spans="1:14" s="6" customFormat="1">
      <c r="A183" s="5" t="s">
        <v>219</v>
      </c>
      <c r="N183" s="6">
        <f>IF(E183="Oui",1,IF(E183="Partiel",0.5,IF(E183="Non",0,"")))</f>
        <v>0</v>
      </c>
    </row>
    <row r="184" spans="1:14">
      <c r="A184" s="5" t="s">
        <v>220</v>
      </c>
      <c r="N184" s="2">
        <f>IF(E184="Oui",1,IF(E184="Partiel",0.5,IF(E184="Non",0,"")))</f>
        <v>0</v>
      </c>
    </row>
    <row r="185" spans="1:14" s="6" customFormat="1">
      <c r="A185" s="5" t="s">
        <v>221</v>
      </c>
      <c r="N185" s="6">
        <f>IF(E185="Oui",1,IF(E185="Partiel",0.5,IF(E185="Non",0,"")))</f>
        <v>0</v>
      </c>
    </row>
    <row r="186" spans="1:14">
      <c r="A186" s="5" t="s">
        <v>222</v>
      </c>
      <c r="N186" s="2">
        <f>IF(E186="Oui",1,IF(E186="Partiel",0.5,IF(E186="Non",0,"")))</f>
        <v>0</v>
      </c>
    </row>
    <row r="187" spans="1:14" s="6" customFormat="1">
      <c r="A187" s="5" t="s">
        <v>223</v>
      </c>
      <c r="N187" s="6">
        <f>IF(E187="Oui",1,IF(E187="Partiel",0.5,IF(E187="Non",0,"")))</f>
        <v>0</v>
      </c>
    </row>
    <row r="188" spans="1:14">
      <c r="A188" s="5" t="s">
        <v>224</v>
      </c>
      <c r="N188" s="2">
        <f>IF(E188="Oui",1,IF(E188="Partiel",0.5,IF(E188="Non",0,"")))</f>
        <v>0</v>
      </c>
    </row>
    <row r="189" spans="1:14" s="6" customFormat="1">
      <c r="A189" s="5" t="s">
        <v>225</v>
      </c>
      <c r="N189" s="6">
        <f>IF(E189="Oui",1,IF(E189="Partiel",0.5,IF(E189="Non",0,"")))</f>
        <v>0</v>
      </c>
    </row>
    <row r="190" spans="1:14">
      <c r="A190" s="5" t="s">
        <v>226</v>
      </c>
      <c r="N190" s="2">
        <f>IF(E190="Oui",1,IF(E190="Partiel",0.5,IF(E190="Non",0,"")))</f>
        <v>0</v>
      </c>
    </row>
    <row r="191" spans="1:14" s="6" customFormat="1">
      <c r="A191" s="5" t="s">
        <v>227</v>
      </c>
      <c r="N191" s="6">
        <f>IF(E191="Oui",1,IF(E191="Partiel",0.5,IF(E191="Non",0,"")))</f>
        <v>0</v>
      </c>
    </row>
    <row r="192" spans="1:14">
      <c r="A192" s="5" t="s">
        <v>228</v>
      </c>
      <c r="N192" s="2">
        <f>IF(E192="Oui",1,IF(E192="Partiel",0.5,IF(E192="Non",0,"")))</f>
        <v>0</v>
      </c>
    </row>
    <row r="193" spans="1:14" s="6" customFormat="1">
      <c r="A193" s="5" t="s">
        <v>229</v>
      </c>
      <c r="N193" s="6">
        <f>IF(E193="Oui",1,IF(E193="Partiel",0.5,IF(E193="Non",0,"")))</f>
        <v>0</v>
      </c>
    </row>
    <row r="194" spans="1:14">
      <c r="A194" s="5" t="s">
        <v>230</v>
      </c>
      <c r="N194" s="2">
        <f>IF(E194="Oui",1,IF(E194="Partiel",0.5,IF(E194="Non",0,"")))</f>
        <v>0</v>
      </c>
    </row>
    <row r="195" spans="1:14" s="6" customFormat="1">
      <c r="A195" s="5" t="s">
        <v>231</v>
      </c>
      <c r="N195" s="6">
        <f>IF(E195="Oui",1,IF(E195="Partiel",0.5,IF(E195="Non",0,"")))</f>
        <v>0</v>
      </c>
    </row>
    <row r="196" spans="1:14">
      <c r="A196" s="5" t="s">
        <v>232</v>
      </c>
      <c r="N196" s="2">
        <f>IF(E196="Oui",1,IF(E196="Partiel",0.5,IF(E196="Non",0,"")))</f>
        <v>0</v>
      </c>
    </row>
    <row r="197" spans="1:14" s="6" customFormat="1">
      <c r="A197" s="5" t="s">
        <v>233</v>
      </c>
      <c r="N197" s="6">
        <f>IF(E197="Oui",1,IF(E197="Partiel",0.5,IF(E197="Non",0,"")))</f>
        <v>0</v>
      </c>
    </row>
    <row r="198" spans="1:14">
      <c r="A198" s="5" t="s">
        <v>234</v>
      </c>
      <c r="N198" s="2">
        <f>IF(E198="Oui",1,IF(E198="Partiel",0.5,IF(E198="Non",0,"")))</f>
        <v>0</v>
      </c>
    </row>
    <row r="199" spans="1:14" s="6" customFormat="1">
      <c r="A199" s="5" t="s">
        <v>235</v>
      </c>
      <c r="N199" s="6">
        <f>IF(E199="Oui",1,IF(E199="Partiel",0.5,IF(E199="Non",0,"")))</f>
        <v>0</v>
      </c>
    </row>
    <row r="200" spans="1:14">
      <c r="A200" s="5" t="s">
        <v>236</v>
      </c>
      <c r="N200" s="2">
        <f>IF(E200="Oui",1,IF(E200="Partiel",0.5,IF(E200="Non",0,"")))</f>
        <v>0</v>
      </c>
    </row>
    <row r="201" spans="1:14" s="6" customFormat="1">
      <c r="A201" s="5" t="s">
        <v>237</v>
      </c>
      <c r="N201" s="6">
        <f>IF(E201="Oui",1,IF(E201="Partiel",0.5,IF(E201="Non",0,"")))</f>
        <v>0</v>
      </c>
    </row>
  </sheetData>
  <conditionalFormatting sqref="A2:M201">
    <cfRule type="expression" dxfId="0" priority="1">
      <formula>AND($D2="M",$E2&lt;&gt;"Oui",$E2&lt;&gt;"")</formula>
    </cfRule>
    <cfRule type="expression" dxfId="1" priority="2">
      <formula>AND($J2="Ouvert",ISNUMBER($I2),$I2&lt;TODAY())</formula>
    </cfRule>
    <cfRule type="expression" dxfId="1" priority="3">
      <formula>AND($E2="Oui",$G2="")</formula>
    </cfRule>
    <cfRule type="expression" dxfId="2" priority="4">
      <formula>$E2="Oui"</formula>
    </cfRule>
  </conditionalFormatting>
  <dataValidations count="4">
    <dataValidation type="list" allowBlank="1" showInputMessage="1" showErrorMessage="1" sqref="D2:D201">
      <formula1>VAL_Type</formula1>
    </dataValidation>
    <dataValidation type="list" allowBlank="1" showInputMessage="1" showErrorMessage="1" sqref="E2:E201">
      <formula1>VAL_Conf</formula1>
    </dataValidation>
    <dataValidation type="list" allowBlank="1" showInputMessage="1" showErrorMessage="1" sqref="J2:J201">
      <formula1>VAL_Statut</formula1>
    </dataValidation>
    <dataValidation type="list" allowBlank="1" showInputMessage="1" showErrorMessage="1" sqref="K2:K201">
      <formula1>VAL_Risque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E15"/>
  <sheetViews>
    <sheetView workbookViewId="0"/>
  </sheetViews>
  <sheetFormatPr defaultRowHeight="15"/>
  <cols>
    <col min="1" max="1" width="42.7109375" customWidth="1"/>
    <col min="2" max="2" width="24.7109375" customWidth="1"/>
    <col min="4" max="4" width="42.7109375" customWidth="1"/>
    <col min="5" max="5" width="24.7109375" customWidth="1"/>
  </cols>
  <sheetData>
    <row r="1" spans="1:5">
      <c r="A1" s="1" t="s">
        <v>238</v>
      </c>
      <c r="B1" s="1"/>
      <c r="C1" s="1"/>
      <c r="D1" s="1"/>
      <c r="E1" s="1"/>
    </row>
    <row r="3" spans="1:5">
      <c r="A3" s="7" t="s">
        <v>239</v>
      </c>
      <c r="D3" s="7" t="s">
        <v>249</v>
      </c>
    </row>
    <row r="4" spans="1:5">
      <c r="A4" t="s">
        <v>240</v>
      </c>
      <c r="B4">
        <f>COUNTA(T_Matrix[ID])</f>
        <v>0</v>
      </c>
      <c r="D4" t="s">
        <v>250</v>
      </c>
      <c r="E4" t="s">
        <v>251</v>
      </c>
    </row>
    <row r="5" spans="1:5">
      <c r="A5" t="s">
        <v>241</v>
      </c>
      <c r="B5">
        <f>COUNTIF(T_Matrix[[Type (M/R)]];"M")</f>
        <v>0</v>
      </c>
      <c r="D5" t="s">
        <v>6</v>
      </c>
      <c r="E5">
        <f>COUNTIF(T_Matrix[[Conformité (Oui/Partiel/Non)]];"Oui")</f>
        <v>0</v>
      </c>
    </row>
    <row r="6" spans="1:5">
      <c r="A6" t="s">
        <v>242</v>
      </c>
      <c r="B6">
        <f>COUNTIFS(T_Matrix[[Type (M/R)]];"M";T_Matrix[[Conformité (Oui/Partiel/Non)]];"Oui")</f>
        <v>0</v>
      </c>
      <c r="D6" t="s">
        <v>7</v>
      </c>
      <c r="E6">
        <f>COUNTIF(T_Matrix[[Conformité (Oui/Partiel/Non)]];"Partiel")</f>
        <v>0</v>
      </c>
    </row>
    <row r="7" spans="1:5">
      <c r="A7" t="s">
        <v>243</v>
      </c>
      <c r="B7">
        <f>COUNTIFS(T_Matrix[[Type (M/R)]];"M";T_Matrix[[Conformité (Oui/Partiel/Non)]];"Partiel")</f>
        <v>0</v>
      </c>
      <c r="D7" t="s">
        <v>8</v>
      </c>
      <c r="E7">
        <f>COUNTIF(T_Matrix[[Conformité (Oui/Partiel/Non)]];"Non")</f>
        <v>0</v>
      </c>
    </row>
    <row r="8" spans="1:5">
      <c r="A8" t="s">
        <v>244</v>
      </c>
      <c r="B8">
        <f>COUNTIFS(T_Matrix[[Type (M/R)]];"M";T_Matrix[[Conformité (Oui/Partiel/Non)]];"Non")</f>
        <v>0</v>
      </c>
    </row>
    <row r="9" spans="1:5">
      <c r="A9" t="s">
        <v>245</v>
      </c>
      <c r="B9">
        <f>COUNTIF(T_Matrix[[Type (M/R)]];"R")</f>
        <v>0</v>
      </c>
    </row>
    <row r="10" spans="1:5">
      <c r="A10" t="s">
        <v>246</v>
      </c>
      <c r="B10">
        <f>SUMIF(T_Matrix[[Type (M/R)]];"R";T_Matrix[[Points visés (Rated)]])</f>
        <v>0</v>
      </c>
      <c r="D10" s="7" t="s">
        <v>252</v>
      </c>
    </row>
    <row r="11" spans="1:5">
      <c r="A11" t="s">
        <v>247</v>
      </c>
      <c r="B11">
        <f>COUNTIF(T_Matrix[[Preuve (doc/page/annexe)]];"&lt;&gt;")</f>
        <v>0</v>
      </c>
      <c r="D11" t="s">
        <v>2</v>
      </c>
      <c r="E11" t="s">
        <v>251</v>
      </c>
    </row>
    <row r="12" spans="1:5">
      <c r="A12" t="s">
        <v>248</v>
      </c>
      <c r="B12">
        <f>COUNTIF(T_Matrix[[Statut (Ouvert/Fermé)]];"Ouvert")</f>
        <v>0</v>
      </c>
      <c r="D12" t="s">
        <v>9</v>
      </c>
      <c r="E12">
        <f>COUNTIF(T_Matrix[[Statut (Ouvert/Fermé)]];"Ouvert")</f>
        <v>0</v>
      </c>
    </row>
    <row r="13" spans="1:5">
      <c r="D13" t="s">
        <v>10</v>
      </c>
      <c r="E13">
        <f>COUNTIF(T_Matrix[[Statut (Ouvert/Fermé)]];"Fermé")</f>
        <v>0</v>
      </c>
    </row>
    <row r="14" spans="1:5">
      <c r="A14" s="7" t="s">
        <v>253</v>
      </c>
      <c r="B14">
        <f>IFERROR(B6/B5,0)</f>
        <v>0</v>
      </c>
    </row>
    <row r="15" spans="1:5">
      <c r="A15" s="7" t="s">
        <v>254</v>
      </c>
      <c r="B15" s="8">
        <f>IFERROR(AVERAGE(T_Matrix[Conformité_num (0/0.5/1)]),0)</f>
        <v>0</v>
      </c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Listes</vt:lpstr>
      <vt:lpstr>Mode d’emploi</vt:lpstr>
      <vt:lpstr>Matrix</vt:lpstr>
      <vt:lpstr>Résumé</vt:lpstr>
      <vt:lpstr>VAL_Conf</vt:lpstr>
      <vt:lpstr>VAL_Risque</vt:lpstr>
      <vt:lpstr>VAL_Statut</vt:lpstr>
      <vt:lpstr>VAL_Type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2025-09-24T18:17:20Z</dcterms:created>
  <dcterms:modified xsi:type="dcterms:W3CDTF">2025-09-24T18:17:20Z</dcterms:modified>
</cp:coreProperties>
</file>