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MR plafond" sheetId="1" state="visible" r:id="rId1"/>
    <sheet xmlns:r="http://schemas.openxmlformats.org/officeDocument/2006/relationships" name="retard" sheetId="2" state="visible" r:id="rId2"/>
    <sheet xmlns:r="http://schemas.openxmlformats.org/officeDocument/2006/relationships" name="fuel" sheetId="3" state="visible" r:id="rId3"/>
    <sheet xmlns:r="http://schemas.openxmlformats.org/officeDocument/2006/relationships" name="immobilisation" sheetId="4" state="visible" r:id="rId4"/>
    <sheet xmlns:r="http://schemas.openxmlformats.org/officeDocument/2006/relationships" name="volumétrique_LDM" sheetId="5" state="visible" r:id="rId5"/>
    <sheet xmlns:r="http://schemas.openxmlformats.org/officeDocument/2006/relationships" name="palettes" sheetId="6" state="visible" r:id="rId6"/>
    <sheet xmlns:r="http://schemas.openxmlformats.org/officeDocument/2006/relationships" name="température" sheetId="7" state="visible" r:id="rId7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</font>
    <font/>
    <font>
      <b val="1"/>
    </font>
  </fonts>
  <fills count="7">
    <fill>
      <patternFill/>
    </fill>
    <fill>
      <patternFill patternType="gray125"/>
    </fill>
    <fill>
      <patternFill patternType="solid">
        <fgColor rgb="001F4E79"/>
      </patternFill>
    </fill>
    <fill>
      <patternFill patternType="solid">
        <fgColor rgb="00FFF2CC"/>
      </patternFill>
    </fill>
    <fill>
      <patternFill patternType="solid">
        <fgColor rgb="00E2F0D9"/>
      </patternFill>
    </fill>
    <fill>
      <patternFill patternType="solid">
        <fgColor rgb="00D9E1F2"/>
      </patternFill>
    </fill>
    <fill>
      <patternFill patternType="solid">
        <fgColor rgb="00FCE4D6"/>
      </patternFill>
    </fill>
  </fills>
  <borders count="2">
    <border>
      <left/>
      <right/>
      <top/>
      <bottom/>
      <diagonal/>
    </border>
    <border>
      <left style="thin">
        <color rgb="00A6A6A6"/>
      </left>
      <right style="thin">
        <color rgb="00A6A6A6"/>
      </right>
      <top style="thin">
        <color rgb="00A6A6A6"/>
      </top>
      <bottom style="thin">
        <color rgb="00A6A6A6"/>
      </bottom>
    </border>
  </borders>
  <cellStyleXfs count="6">
    <xf numFmtId="0" fontId="0" fillId="0" borderId="0"/>
    <xf numFmtId="0" fontId="1" fillId="2" borderId="1" applyAlignment="1">
      <alignment horizontal="center" vertical="center"/>
    </xf>
    <xf numFmtId="0" fontId="2" fillId="3" borderId="1"/>
    <xf numFmtId="0" fontId="3" fillId="4" borderId="1"/>
    <xf numFmtId="0" fontId="2" fillId="5" borderId="1"/>
    <xf numFmtId="0" fontId="2" fillId="6" borderId="1"/>
  </cellStyleXfs>
  <cellXfs count="8">
    <xf numFmtId="0" fontId="0" fillId="0" borderId="0" pivotButton="0" quotePrefix="0" xfId="0"/>
    <xf numFmtId="0" fontId="1" fillId="2" borderId="1" applyAlignment="1" pivotButton="0" quotePrefix="0" xfId="1">
      <alignment horizontal="center" vertical="center"/>
    </xf>
    <xf numFmtId="0" fontId="0" fillId="0" borderId="0" applyAlignment="1" pivotButton="0" quotePrefix="0" xfId="0">
      <alignment horizontal="left"/>
    </xf>
    <xf numFmtId="0" fontId="2" fillId="3" borderId="1" applyAlignment="1" pivotButton="0" quotePrefix="0" xfId="2">
      <alignment horizontal="right"/>
    </xf>
    <xf numFmtId="0" fontId="2" fillId="5" borderId="1" applyAlignment="1" pivotButton="0" quotePrefix="0" xfId="4">
      <alignment horizontal="right"/>
    </xf>
    <xf numFmtId="0" fontId="3" fillId="4" borderId="1" applyAlignment="1" pivotButton="0" quotePrefix="0" xfId="3">
      <alignment horizontal="left"/>
    </xf>
    <xf numFmtId="0" fontId="2" fillId="6" borderId="1" applyAlignment="1" pivotButton="0" quotePrefix="0" xfId="5">
      <alignment horizontal="left"/>
    </xf>
    <xf numFmtId="0" fontId="2" fillId="3" borderId="1" applyAlignment="1" pivotButton="0" quotePrefix="0" xfId="2">
      <alignment horizontal="left"/>
    </xf>
  </cellXfs>
  <cellStyles count="6">
    <cellStyle name="Normal" xfId="0" builtinId="0" hidden="0"/>
    <cellStyle name="header_style" xfId="1" hidden="0"/>
    <cellStyle name="input_style" xfId="2" hidden="0"/>
    <cellStyle name="output_style" xfId="3" hidden="0"/>
    <cellStyle name="param_style" xfId="4" hidden="0"/>
    <cellStyle name="note_style" xfId="5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styles" Target="styles.xml" Id="rId8"/><Relationship Type="http://schemas.openxmlformats.org/officeDocument/2006/relationships/theme" Target="theme/theme1.xml" Id="rId9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9"/>
  <sheetViews>
    <sheetView showGridLines="1"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6" customWidth="1" min="1" max="1"/>
    <col width="18" customWidth="1" min="2" max="2"/>
    <col width="14" customWidth="1" min="3" max="3"/>
    <col width="18" customWidth="1" min="4" max="4"/>
    <col width="18" customWidth="1" min="5" max="5"/>
    <col width="22" customWidth="1" min="6" max="6"/>
  </cols>
  <sheetData>
    <row r="1" ht="22" customHeight="1">
      <c r="A1" s="1" t="inlineStr">
        <is>
          <t>Calcul Indemnité CMR (plafond)</t>
        </is>
      </c>
      <c r="B1" s="1" t="inlineStr">
        <is>
          <t>Valeur</t>
        </is>
      </c>
      <c r="C1" s="1" t="inlineStr">
        <is>
          <t>Unité</t>
        </is>
      </c>
      <c r="D1" s="1" t="inlineStr">
        <is>
          <t>Paramètre</t>
        </is>
      </c>
      <c r="E1" s="1" t="inlineStr">
        <is>
          <t>Valeur</t>
        </is>
      </c>
      <c r="F1" s="1" t="inlineStr">
        <is>
          <t>Unité</t>
        </is>
      </c>
    </row>
    <row r="2">
      <c r="A2" s="2" t="n"/>
      <c r="B2" s="2" t="n"/>
      <c r="C2" s="2" t="n"/>
      <c r="D2" s="2" t="n"/>
      <c r="E2" s="2" t="n"/>
      <c r="F2" s="2" t="n"/>
    </row>
    <row r="3">
      <c r="A3" s="2" t="inlineStr">
        <is>
          <t>Poids déclaré de l'envoi</t>
        </is>
      </c>
      <c r="B3" s="3" t="n">
        <v>1200</v>
      </c>
      <c r="C3" s="2" t="inlineStr">
        <is>
          <t>kg</t>
        </is>
      </c>
      <c r="D3" s="2" t="inlineStr">
        <is>
          <t>Plafond CMR</t>
        </is>
      </c>
      <c r="E3" s="4" t="n">
        <v>8.33</v>
      </c>
      <c r="F3" s="2" t="inlineStr">
        <is>
          <t>SDR/kg</t>
        </is>
      </c>
    </row>
    <row r="4">
      <c r="A4" s="2" t="inlineStr">
        <is>
          <t>Valeur de la marchandise (si réclamation)</t>
        </is>
      </c>
      <c r="B4" s="3" t="n">
        <v>150000</v>
      </c>
      <c r="C4" s="2" t="inlineStr">
        <is>
          <t>MAD</t>
        </is>
      </c>
      <c r="D4" s="2" t="inlineStr">
        <is>
          <t>Taux de change SDR→MAD</t>
        </is>
      </c>
      <c r="E4" s="4" t="n">
        <v>12.5</v>
      </c>
      <c r="F4" s="2" t="inlineStr">
        <is>
          <t>MAD/SDR</t>
        </is>
      </c>
    </row>
    <row r="5">
      <c r="A5" s="2" t="n"/>
      <c r="B5" s="2" t="n"/>
      <c r="C5" s="2" t="n"/>
      <c r="D5" s="2" t="n"/>
      <c r="E5" s="2" t="n"/>
      <c r="F5" s="2" t="n"/>
    </row>
    <row r="6">
      <c r="A6" s="2" t="inlineStr">
        <is>
          <t>Capacité d'indemnisation CMR (poids × SDR/kg × change)</t>
        </is>
      </c>
      <c r="B6" s="5">
        <f>B3*E3*E4</f>
        <v/>
      </c>
      <c r="C6" s="2" t="inlineStr">
        <is>
          <t>MAD</t>
        </is>
      </c>
      <c r="D6" s="2" t="n"/>
      <c r="E6" s="2" t="n"/>
      <c r="F6" s="2" t="n"/>
    </row>
    <row r="7">
      <c r="A7" s="2" t="inlineStr">
        <is>
          <t>Indemnité due (min [valeur réclamée ; plafond CMR])</t>
        </is>
      </c>
      <c r="B7" s="5">
        <f>IF(B4&gt;0,MIN(B4,B6),B6)</f>
        <v/>
      </c>
      <c r="C7" s="2" t="inlineStr">
        <is>
          <t>MAD</t>
        </is>
      </c>
      <c r="D7" s="2" t="n"/>
      <c r="E7" s="2" t="n"/>
      <c r="F7" s="2" t="n"/>
    </row>
    <row r="8">
      <c r="A8" s="2" t="n"/>
      <c r="B8" s="2" t="n"/>
      <c r="C8" s="2" t="n"/>
      <c r="D8" s="2" t="n"/>
      <c r="E8" s="2" t="n"/>
      <c r="F8" s="2" t="n"/>
    </row>
    <row r="9">
      <c r="A9" s="2" t="inlineStr">
        <is>
          <t>Note</t>
        </is>
      </c>
      <c r="B9" s="6" t="inlineStr">
        <is>
          <t>Hypothèse : 8,33 SDR/kg (CMR). Adaptez le taux SDR→MAD.</t>
        </is>
      </c>
      <c r="C9" s="2" t="n"/>
      <c r="D9" s="2" t="n"/>
      <c r="E9" s="2" t="n"/>
      <c r="F9" s="2" t="n"/>
    </row>
  </sheetData>
  <mergeCells count="1">
    <mergeCell ref="B9:F9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F12"/>
  <sheetViews>
    <sheetView showGridLines="1"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8" customWidth="1" min="2" max="2"/>
    <col width="14" customWidth="1" min="3" max="3"/>
    <col width="24" customWidth="1" min="4" max="4"/>
    <col width="18" customWidth="1" min="5" max="5"/>
    <col width="14" customWidth="1" min="6" max="6"/>
  </cols>
  <sheetData>
    <row r="1" ht="22" customHeight="1">
      <c r="A1" s="1" t="inlineStr">
        <is>
          <t>Pénalités de retard</t>
        </is>
      </c>
      <c r="B1" s="1" t="inlineStr">
        <is>
          <t>Valeur</t>
        </is>
      </c>
      <c r="C1" s="1" t="inlineStr">
        <is>
          <t>Unité</t>
        </is>
      </c>
      <c r="D1" s="1" t="inlineStr">
        <is>
          <t>Paramètre</t>
        </is>
      </c>
      <c r="E1" s="1" t="inlineStr">
        <is>
          <t>Valeur</t>
        </is>
      </c>
      <c r="F1" s="1" t="inlineStr">
        <is>
          <t>Unité</t>
        </is>
      </c>
    </row>
    <row r="2">
      <c r="A2" s="2" t="n"/>
      <c r="B2" s="2" t="n"/>
      <c r="C2" s="2" t="n"/>
      <c r="D2" s="2" t="n"/>
      <c r="E2" s="2" t="n"/>
      <c r="F2" s="2" t="n"/>
    </row>
    <row r="3">
      <c r="A3" s="2" t="inlineStr">
        <is>
          <t>Fret de base (HT)</t>
        </is>
      </c>
      <c r="B3" s="3" t="n">
        <v>18000</v>
      </c>
      <c r="C3" s="2" t="inlineStr">
        <is>
          <t>MAD</t>
        </is>
      </c>
      <c r="D3" s="2" t="inlineStr">
        <is>
          <t>Franchise d'attente (gratuit)</t>
        </is>
      </c>
      <c r="E3" s="4" t="n">
        <v>2</v>
      </c>
      <c r="F3" s="2" t="inlineStr">
        <is>
          <t>h</t>
        </is>
      </c>
    </row>
    <row r="4">
      <c r="A4" s="2" t="inlineStr">
        <is>
          <t>Heures de retard constatées</t>
        </is>
      </c>
      <c r="B4" s="3" t="n">
        <v>6</v>
      </c>
      <c r="C4" s="2" t="inlineStr">
        <is>
          <t>h</t>
        </is>
      </c>
      <c r="D4" s="2" t="inlineStr">
        <is>
          <t>Tarif horaire pénalité</t>
        </is>
      </c>
      <c r="E4" s="4" t="n">
        <v>250</v>
      </c>
      <c r="F4" s="2" t="inlineStr">
        <is>
          <t>MAD/h</t>
        </is>
      </c>
    </row>
    <row r="5">
      <c r="A5" s="2" t="n"/>
      <c r="B5" s="2" t="n"/>
      <c r="C5" s="2" t="n"/>
      <c r="D5" s="2" t="inlineStr">
        <is>
          <t>Pénalité % par jour (option)</t>
        </is>
      </c>
      <c r="E5" s="4" t="n">
        <v>0.005</v>
      </c>
      <c r="F5" s="2" t="inlineStr">
        <is>
          <t>%/jour</t>
        </is>
      </c>
    </row>
    <row r="6">
      <c r="A6" s="2" t="inlineStr">
        <is>
          <t>Heures pénalisables</t>
        </is>
      </c>
      <c r="B6" s="5">
        <f>MAX(0,B4-E3)</f>
        <v/>
      </c>
      <c r="C6" s="2" t="inlineStr">
        <is>
          <t>h</t>
        </is>
      </c>
      <c r="D6" s="2" t="inlineStr">
        <is>
          <t>Plafond pénalité (% fret)</t>
        </is>
      </c>
      <c r="E6" s="4" t="n">
        <v>0.05</v>
      </c>
      <c r="F6" s="2" t="inlineStr">
        <is>
          <t>%</t>
        </is>
      </c>
    </row>
    <row r="7">
      <c r="A7" s="2" t="inlineStr">
        <is>
          <t>Pénalité (MAD) au tarif horaire</t>
        </is>
      </c>
      <c r="B7" s="5">
        <f>B6*E4</f>
        <v/>
      </c>
      <c r="C7" s="2" t="inlineStr">
        <is>
          <t>MAD</t>
        </is>
      </c>
      <c r="D7" s="2" t="n"/>
      <c r="E7" s="2" t="n"/>
      <c r="F7" s="2" t="n"/>
    </row>
    <row r="8">
      <c r="A8" s="2" t="inlineStr">
        <is>
          <t>Pénalité (MAD) au pourcentage</t>
        </is>
      </c>
      <c r="B8" s="5">
        <f>B3*(E5*(B4/24))</f>
        <v/>
      </c>
      <c r="C8" s="2" t="inlineStr">
        <is>
          <t>MAD</t>
        </is>
      </c>
      <c r="D8" s="2" t="n"/>
      <c r="E8" s="2" t="n"/>
      <c r="F8" s="2" t="n"/>
    </row>
    <row r="9">
      <c r="A9" s="2" t="inlineStr">
        <is>
          <t>Plafond (MAD)</t>
        </is>
      </c>
      <c r="B9" s="5">
        <f>B3*E6</f>
        <v/>
      </c>
      <c r="C9" s="2" t="inlineStr">
        <is>
          <t>MAD</t>
        </is>
      </c>
      <c r="D9" s="2" t="n"/>
      <c r="E9" s="2" t="n"/>
      <c r="F9" s="2" t="n"/>
    </row>
    <row r="10">
      <c r="A10" s="2" t="inlineStr">
        <is>
          <t>Pénalité retenue (min[ max(des 2 méthodes) ; plafond ])</t>
        </is>
      </c>
      <c r="B10" s="5">
        <f>MIN(MAX(B7,B8),B9)</f>
        <v/>
      </c>
      <c r="C10" s="2" t="inlineStr">
        <is>
          <t>MAD</t>
        </is>
      </c>
      <c r="D10" s="2" t="n"/>
      <c r="E10" s="2" t="n"/>
      <c r="F10" s="2" t="n"/>
    </row>
    <row r="11">
      <c r="A11" s="2" t="n"/>
      <c r="B11" s="2" t="n"/>
      <c r="C11" s="2" t="n"/>
      <c r="D11" s="2" t="n"/>
      <c r="E11" s="2" t="n"/>
      <c r="F11" s="2" t="n"/>
    </row>
    <row r="12">
      <c r="A12" s="2" t="inlineStr">
        <is>
          <t>Note</t>
        </is>
      </c>
      <c r="B12" s="6" t="inlineStr">
        <is>
          <t>Paramètres indicatifs : franchise 2h, 250 MAD/h, 0,5%/jour, plafond 5%.</t>
        </is>
      </c>
      <c r="C12" s="2" t="n"/>
      <c r="D12" s="2" t="n"/>
      <c r="E12" s="2" t="n"/>
      <c r="F12" s="2" t="n"/>
    </row>
  </sheetData>
  <mergeCells count="1">
    <mergeCell ref="B12:F12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F10"/>
  <sheetViews>
    <sheetView showGridLines="1"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8" customWidth="1" min="2" max="2"/>
    <col width="14" customWidth="1" min="3" max="3"/>
    <col width="24" customWidth="1" min="4" max="4"/>
    <col width="18" customWidth="1" min="5" max="5"/>
    <col width="14" customWidth="1" min="6" max="6"/>
  </cols>
  <sheetData>
    <row r="1" ht="22" customHeight="1">
      <c r="A1" s="1" t="inlineStr">
        <is>
          <t>Surcharge Fuel</t>
        </is>
      </c>
      <c r="B1" s="1" t="inlineStr">
        <is>
          <t>Valeur</t>
        </is>
      </c>
      <c r="C1" s="1" t="inlineStr">
        <is>
          <t>Unité</t>
        </is>
      </c>
      <c r="D1" s="1" t="inlineStr">
        <is>
          <t>Paramètre</t>
        </is>
      </c>
      <c r="E1" s="1" t="inlineStr">
        <is>
          <t>Valeur</t>
        </is>
      </c>
      <c r="F1" s="1" t="inlineStr">
        <is>
          <t>Unité</t>
        </is>
      </c>
    </row>
    <row r="2">
      <c r="A2" s="2" t="n"/>
      <c r="B2" s="2" t="n"/>
      <c r="C2" s="2" t="n"/>
      <c r="D2" s="2" t="n"/>
      <c r="E2" s="2" t="n"/>
      <c r="F2" s="2" t="n"/>
    </row>
    <row r="3">
      <c r="A3" s="2" t="inlineStr">
        <is>
          <t>Fret de base (HT)</t>
        </is>
      </c>
      <c r="B3" s="3" t="n">
        <v>18000</v>
      </c>
      <c r="C3" s="2" t="inlineStr">
        <is>
          <t>MAD</t>
        </is>
      </c>
      <c r="D3" s="2" t="inlineStr">
        <is>
          <t>Prix gasoil de référence</t>
        </is>
      </c>
      <c r="E3" s="4" t="n">
        <v>12</v>
      </c>
      <c r="F3" s="2" t="inlineStr">
        <is>
          <t>MAD/L</t>
        </is>
      </c>
    </row>
    <row r="4">
      <c r="A4" s="2" t="inlineStr">
        <is>
          <t>Prix gasoil actuel</t>
        </is>
      </c>
      <c r="B4" s="3" t="n">
        <v>13.5</v>
      </c>
      <c r="C4" s="2" t="inlineStr">
        <is>
          <t>MAD/L</t>
        </is>
      </c>
      <c r="D4" s="2" t="inlineStr">
        <is>
          <t>Facteur de transfert fuel</t>
        </is>
      </c>
      <c r="E4" s="4" t="n">
        <v>0.3</v>
      </c>
      <c r="F4" s="2" t="inlineStr">
        <is>
          <t>part</t>
        </is>
      </c>
    </row>
    <row r="5">
      <c r="A5" s="2" t="n"/>
      <c r="B5" s="2" t="n"/>
      <c r="C5" s="2" t="n"/>
      <c r="D5" s="2" t="n"/>
      <c r="E5" s="2" t="n"/>
      <c r="F5" s="2" t="n"/>
    </row>
    <row r="6">
      <c r="A6" s="2" t="inlineStr">
        <is>
          <t>Surcharge fuel (%)</t>
        </is>
      </c>
      <c r="B6" s="5">
        <f>MAX(0,(B4/E3-1))*E4</f>
        <v/>
      </c>
      <c r="C6" s="2" t="inlineStr">
        <is>
          <t>%</t>
        </is>
      </c>
      <c r="D6" s="2" t="n"/>
      <c r="E6" s="2" t="n"/>
      <c r="F6" s="2" t="n"/>
    </row>
    <row r="7">
      <c r="A7" s="2" t="inlineStr">
        <is>
          <t>Surcharge fuel (MAD)</t>
        </is>
      </c>
      <c r="B7" s="5">
        <f>B3*B6</f>
        <v/>
      </c>
      <c r="C7" s="2" t="inlineStr">
        <is>
          <t>MAD</t>
        </is>
      </c>
      <c r="D7" s="2" t="n"/>
      <c r="E7" s="2" t="n"/>
      <c r="F7" s="2" t="n"/>
    </row>
    <row r="8">
      <c r="A8" s="2" t="inlineStr">
        <is>
          <t>Total transport HT (avec fuel)</t>
        </is>
      </c>
      <c r="B8" s="5">
        <f>B3+B7</f>
        <v/>
      </c>
      <c r="C8" s="2" t="inlineStr">
        <is>
          <t>MAD</t>
        </is>
      </c>
      <c r="D8" s="2" t="n"/>
      <c r="E8" s="2" t="n"/>
      <c r="F8" s="2" t="n"/>
    </row>
    <row r="9">
      <c r="A9" s="2" t="n"/>
      <c r="B9" s="2" t="n"/>
      <c r="C9" s="2" t="n"/>
      <c r="D9" s="2" t="n"/>
      <c r="E9" s="2" t="n"/>
      <c r="F9" s="2" t="n"/>
    </row>
    <row r="10">
      <c r="A10" s="2" t="inlineStr">
        <is>
          <t>Note</t>
        </is>
      </c>
      <c r="B10" s="6" t="inlineStr">
        <is>
          <t>Méthode : ((prix actuel / référence) - 1) × facteur. Plancher à 0.</t>
        </is>
      </c>
      <c r="C10" s="2" t="n"/>
      <c r="D10" s="2" t="n"/>
      <c r="E10" s="2" t="n"/>
      <c r="F10" s="2" t="n"/>
    </row>
  </sheetData>
  <mergeCells count="1">
    <mergeCell ref="B10:F10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F15"/>
  <sheetViews>
    <sheetView showGridLines="1"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2" customWidth="1" min="1" max="1"/>
    <col width="18" customWidth="1" min="2" max="2"/>
    <col width="14" customWidth="1" min="3" max="3"/>
    <col width="24" customWidth="1" min="4" max="4"/>
    <col width="18" customWidth="1" min="5" max="5"/>
    <col width="14" customWidth="1" min="6" max="6"/>
  </cols>
  <sheetData>
    <row r="1" ht="22" customHeight="1">
      <c r="A1" s="1" t="inlineStr">
        <is>
          <t>Immobilisation camion</t>
        </is>
      </c>
      <c r="B1" s="1" t="inlineStr">
        <is>
          <t>Valeur</t>
        </is>
      </c>
      <c r="C1" s="1" t="inlineStr">
        <is>
          <t>Unité</t>
        </is>
      </c>
      <c r="D1" s="1" t="inlineStr">
        <is>
          <t>Paramètre</t>
        </is>
      </c>
      <c r="E1" s="1" t="inlineStr">
        <is>
          <t>Valeur</t>
        </is>
      </c>
      <c r="F1" s="1" t="inlineStr">
        <is>
          <t>Unité</t>
        </is>
      </c>
    </row>
    <row r="2">
      <c r="A2" s="2" t="n"/>
      <c r="B2" s="2" t="n"/>
      <c r="C2" s="2" t="n"/>
      <c r="D2" s="2" t="n"/>
      <c r="E2" s="2" t="n"/>
      <c r="F2" s="2" t="n"/>
    </row>
    <row r="3">
      <c r="A3" s="2" t="inlineStr">
        <is>
          <t>Attente au chargement</t>
        </is>
      </c>
      <c r="B3" s="3" t="n">
        <v>3.5</v>
      </c>
      <c r="C3" s="2" t="inlineStr">
        <is>
          <t>h</t>
        </is>
      </c>
      <c r="D3" s="2" t="inlineStr">
        <is>
          <t>Franchise (charg./liv.)</t>
        </is>
      </c>
      <c r="E3" s="4" t="n">
        <v>2</v>
      </c>
      <c r="F3" s="2" t="inlineStr">
        <is>
          <t>h</t>
        </is>
      </c>
    </row>
    <row r="4">
      <c r="A4" s="2" t="inlineStr">
        <is>
          <t>Attente à la livraison</t>
        </is>
      </c>
      <c r="B4" s="3" t="n">
        <v>4</v>
      </c>
      <c r="C4" s="2" t="inlineStr">
        <is>
          <t>h</t>
        </is>
      </c>
      <c r="D4" s="2" t="inlineStr">
        <is>
          <t>Tarif standard (08:00–20:00)</t>
        </is>
      </c>
      <c r="E4" s="4" t="n">
        <v>500</v>
      </c>
      <c r="F4" s="2" t="inlineStr">
        <is>
          <t>MAD/h</t>
        </is>
      </c>
    </row>
    <row r="5">
      <c r="A5" s="2" t="n"/>
      <c r="B5" s="2" t="n"/>
      <c r="C5" s="2" t="n"/>
      <c r="D5" s="2" t="inlineStr">
        <is>
          <t>Majoration Nuit</t>
        </is>
      </c>
      <c r="E5" s="4" t="n">
        <v>1.5</v>
      </c>
      <c r="F5" s="2" t="inlineStr">
        <is>
          <t>×</t>
        </is>
      </c>
    </row>
    <row r="6">
      <c r="A6" s="2" t="inlineStr">
        <is>
          <t>Chargement Nuit (0/1)</t>
        </is>
      </c>
      <c r="B6" s="3" t="n">
        <v>0</v>
      </c>
      <c r="C6" s="2" t="inlineStr"/>
      <c r="D6" s="2" t="inlineStr">
        <is>
          <t>Majoration Week-end/JF</t>
        </is>
      </c>
      <c r="E6" s="4" t="n">
        <v>2</v>
      </c>
      <c r="F6" s="2" t="inlineStr">
        <is>
          <t>×</t>
        </is>
      </c>
    </row>
    <row r="7">
      <c r="A7" s="2" t="inlineStr">
        <is>
          <t>Livraison Week-end/JF (0/1)</t>
        </is>
      </c>
      <c r="B7" s="3" t="n">
        <v>1</v>
      </c>
      <c r="C7" s="2" t="inlineStr"/>
      <c r="D7" s="2" t="n"/>
      <c r="E7" s="2" t="n"/>
      <c r="F7" s="2" t="n"/>
    </row>
    <row r="8">
      <c r="A8" s="2" t="n"/>
      <c r="B8" s="2" t="n"/>
      <c r="C8" s="2" t="n"/>
      <c r="D8" s="2" t="n"/>
      <c r="E8" s="2" t="n"/>
      <c r="F8" s="2" t="n"/>
    </row>
    <row r="9">
      <c r="A9" s="2" t="inlineStr">
        <is>
          <t>Heures facturables chargement</t>
        </is>
      </c>
      <c r="B9" s="5">
        <f>MAX(0,B3-E3)</f>
        <v/>
      </c>
      <c r="C9" s="2" t="inlineStr">
        <is>
          <t>h</t>
        </is>
      </c>
      <c r="D9" s="2" t="n"/>
      <c r="E9" s="2" t="n"/>
      <c r="F9" s="2" t="n"/>
    </row>
    <row r="10">
      <c r="A10" s="2" t="inlineStr">
        <is>
          <t>Heures facturables livraison</t>
        </is>
      </c>
      <c r="B10" s="5">
        <f>MAX(0,B4-E3)</f>
        <v/>
      </c>
      <c r="C10" s="2" t="inlineStr">
        <is>
          <t>h</t>
        </is>
      </c>
      <c r="D10" s="2" t="n"/>
      <c r="E10" s="2" t="n"/>
      <c r="F10" s="2" t="n"/>
    </row>
    <row r="11">
      <c r="A11" s="2" t="inlineStr">
        <is>
          <t>Coût chargement</t>
        </is>
      </c>
      <c r="B11" s="5">
        <f>B9*E4*IF(B6=1,E5,1)</f>
        <v/>
      </c>
      <c r="C11" s="2" t="inlineStr">
        <is>
          <t>MAD</t>
        </is>
      </c>
      <c r="D11" s="2" t="n"/>
      <c r="E11" s="2" t="n"/>
      <c r="F11" s="2" t="n"/>
    </row>
    <row r="12">
      <c r="A12" s="2" t="inlineStr">
        <is>
          <t>Coût livraison</t>
        </is>
      </c>
      <c r="B12" s="5">
        <f>B10*E4*IF(B7=1,E6,1)</f>
        <v/>
      </c>
      <c r="C12" s="2" t="inlineStr">
        <is>
          <t>MAD</t>
        </is>
      </c>
      <c r="D12" s="2" t="n"/>
      <c r="E12" s="2" t="n"/>
      <c r="F12" s="2" t="n"/>
    </row>
    <row r="13">
      <c r="A13" s="2" t="inlineStr">
        <is>
          <t>Total immobilisation</t>
        </is>
      </c>
      <c r="B13" s="5">
        <f>B11+B12</f>
        <v/>
      </c>
      <c r="C13" s="2" t="inlineStr">
        <is>
          <t>MAD</t>
        </is>
      </c>
      <c r="D13" s="2" t="n"/>
      <c r="E13" s="2" t="n"/>
      <c r="F13" s="2" t="n"/>
    </row>
    <row r="14">
      <c r="A14" s="2" t="n"/>
      <c r="B14" s="2" t="n"/>
      <c r="C14" s="2" t="n"/>
      <c r="D14" s="2" t="n"/>
      <c r="E14" s="2" t="n"/>
      <c r="F14" s="2" t="n"/>
    </row>
    <row r="15">
      <c r="A15" s="2" t="inlineStr">
        <is>
          <t>Note</t>
        </is>
      </c>
      <c r="B15" s="6" t="inlineStr">
        <is>
          <t>Paramètres usuels : franchise 2h, 500 MAD/h, nuit ×1,5, week-end ×2.</t>
        </is>
      </c>
      <c r="C15" s="2" t="n"/>
      <c r="D15" s="2" t="n"/>
      <c r="E15" s="2" t="n"/>
      <c r="F15" s="2" t="n"/>
    </row>
  </sheetData>
  <mergeCells count="1">
    <mergeCell ref="B15:F15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18"/>
  <sheetViews>
    <sheetView showGridLines="1"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8" customWidth="1" min="1" max="1"/>
    <col width="16" customWidth="1" min="2" max="2"/>
    <col width="12" customWidth="1" min="3" max="3"/>
    <col width="26" customWidth="1" min="4" max="4"/>
    <col width="18" customWidth="1" min="5" max="5"/>
    <col width="14" customWidth="1" min="6" max="6"/>
  </cols>
  <sheetData>
    <row r="1" ht="22" customHeight="1">
      <c r="A1" s="1" t="inlineStr">
        <is>
          <t>Calcul volumétrique / LDM</t>
        </is>
      </c>
      <c r="B1" s="1" t="inlineStr">
        <is>
          <t>Valeur</t>
        </is>
      </c>
      <c r="C1" s="1" t="inlineStr">
        <is>
          <t>Unité</t>
        </is>
      </c>
      <c r="D1" s="1" t="inlineStr">
        <is>
          <t>Paramètre</t>
        </is>
      </c>
      <c r="E1" s="1" t="inlineStr">
        <is>
          <t>Valeur</t>
        </is>
      </c>
      <c r="F1" s="1" t="inlineStr">
        <is>
          <t>Unité</t>
        </is>
      </c>
    </row>
    <row r="2">
      <c r="A2" s="2" t="n"/>
      <c r="B2" s="2" t="n"/>
      <c r="C2" s="2" t="n"/>
      <c r="D2" s="2" t="n"/>
      <c r="E2" s="2" t="n"/>
      <c r="F2" s="2" t="n"/>
    </row>
    <row r="3">
      <c r="A3" s="2" t="inlineStr">
        <is>
          <t>Longueur unitaire</t>
        </is>
      </c>
      <c r="B3" s="3" t="n">
        <v>120</v>
      </c>
      <c r="C3" s="2" t="inlineStr">
        <is>
          <t>cm</t>
        </is>
      </c>
      <c r="D3" s="2" t="inlineStr">
        <is>
          <t>Facteur route (kg par m³)</t>
        </is>
      </c>
      <c r="E3" s="4" t="n">
        <v>333</v>
      </c>
      <c r="F3" s="2" t="inlineStr">
        <is>
          <t>kg/m³</t>
        </is>
      </c>
    </row>
    <row r="4">
      <c r="A4" s="2" t="inlineStr">
        <is>
          <t>Largeur unitaire</t>
        </is>
      </c>
      <c r="B4" s="3" t="n">
        <v>80</v>
      </c>
      <c r="C4" s="2" t="inlineStr">
        <is>
          <t>cm</t>
        </is>
      </c>
      <c r="D4" s="2" t="inlineStr">
        <is>
          <t>Largeur remorque</t>
        </is>
      </c>
      <c r="E4" s="4" t="n">
        <v>2.4</v>
      </c>
      <c r="F4" s="2" t="inlineStr">
        <is>
          <t>m</t>
        </is>
      </c>
    </row>
    <row r="5">
      <c r="A5" s="2" t="inlineStr">
        <is>
          <t>Hauteur unitaire</t>
        </is>
      </c>
      <c r="B5" s="3" t="n">
        <v>150</v>
      </c>
      <c r="C5" s="2" t="inlineStr">
        <is>
          <t>cm</t>
        </is>
      </c>
      <c r="D5" s="2" t="inlineStr">
        <is>
          <t>Équiv. 1 LDM</t>
        </is>
      </c>
      <c r="E5" s="4" t="n">
        <v>1750</v>
      </c>
      <c r="F5" s="2" t="inlineStr">
        <is>
          <t>kg</t>
        </is>
      </c>
    </row>
    <row r="6">
      <c r="A6" s="2" t="inlineStr">
        <is>
          <t>Poids unitaire</t>
        </is>
      </c>
      <c r="B6" s="3" t="n">
        <v>250</v>
      </c>
      <c r="C6" s="2" t="inlineStr">
        <is>
          <t>kg</t>
        </is>
      </c>
      <c r="D6" s="2" t="n"/>
      <c r="E6" s="2" t="n"/>
      <c r="F6" s="2" t="n"/>
    </row>
    <row r="7">
      <c r="A7" s="2" t="inlineStr">
        <is>
          <t>Quantité</t>
        </is>
      </c>
      <c r="B7" s="3" t="n">
        <v>8</v>
      </c>
      <c r="C7" s="2" t="inlineStr">
        <is>
          <t>pcs</t>
        </is>
      </c>
      <c r="D7" s="2" t="n"/>
      <c r="E7" s="2" t="n"/>
      <c r="F7" s="2" t="n"/>
    </row>
    <row r="8">
      <c r="A8" s="2" t="n"/>
      <c r="B8" s="2" t="n"/>
      <c r="C8" s="2" t="n"/>
      <c r="D8" s="2" t="n"/>
      <c r="E8" s="2" t="n"/>
      <c r="F8" s="2" t="n"/>
    </row>
    <row r="9">
      <c r="A9" s="2" t="inlineStr">
        <is>
          <t>Volume unitaire</t>
        </is>
      </c>
      <c r="B9" s="5">
        <f>(B3/100)*(B4/100)*(B5/100)</f>
        <v/>
      </c>
      <c r="C9" s="2" t="inlineStr">
        <is>
          <t>m³</t>
        </is>
      </c>
      <c r="D9" s="2" t="n"/>
      <c r="E9" s="2" t="n"/>
      <c r="F9" s="2" t="n"/>
    </row>
    <row r="10">
      <c r="A10" s="2" t="inlineStr">
        <is>
          <t>Volume total</t>
        </is>
      </c>
      <c r="B10" s="5">
        <f>B9*B7</f>
        <v/>
      </c>
      <c r="C10" s="2" t="inlineStr">
        <is>
          <t>m³</t>
        </is>
      </c>
      <c r="D10" s="2" t="n"/>
      <c r="E10" s="2" t="n"/>
      <c r="F10" s="2" t="n"/>
    </row>
    <row r="11">
      <c r="A11" s="2" t="inlineStr">
        <is>
          <t>Poids total réel</t>
        </is>
      </c>
      <c r="B11" s="5">
        <f>B6*B7</f>
        <v/>
      </c>
      <c r="C11" s="2" t="inlineStr">
        <is>
          <t>kg</t>
        </is>
      </c>
      <c r="D11" s="2" t="n"/>
      <c r="E11" s="2" t="n"/>
      <c r="F11" s="2" t="n"/>
    </row>
    <row r="12">
      <c r="A12" s="2" t="inlineStr">
        <is>
          <t>Poids volumétrique (route)</t>
        </is>
      </c>
      <c r="B12" s="5">
        <f>B10*E3</f>
        <v/>
      </c>
      <c r="C12" s="2" t="inlineStr">
        <is>
          <t>kg</t>
        </is>
      </c>
      <c r="D12" s="2" t="n"/>
      <c r="E12" s="2" t="n"/>
      <c r="F12" s="2" t="n"/>
    </row>
    <row r="13">
      <c r="A13" s="2" t="inlineStr">
        <is>
          <t>LDM total (≈ surface/largeur remorque)</t>
        </is>
      </c>
      <c r="B13" s="5">
        <f>((B3/100)*(B4/100)*B7)/E4</f>
        <v/>
      </c>
      <c r="C13" s="2" t="inlineStr">
        <is>
          <t>LDM</t>
        </is>
      </c>
      <c r="D13" s="2" t="n"/>
      <c r="E13" s="2" t="n"/>
      <c r="F13" s="2" t="n"/>
    </row>
    <row r="14">
      <c r="A14" s="2" t="inlineStr">
        <is>
          <t>Poids équivalent LDM</t>
        </is>
      </c>
      <c r="B14" s="5">
        <f>B13*E5</f>
        <v/>
      </c>
      <c r="C14" s="2" t="inlineStr">
        <is>
          <t>kg</t>
        </is>
      </c>
      <c r="D14" s="2" t="n"/>
      <c r="E14" s="2" t="n"/>
      <c r="F14" s="2" t="n"/>
    </row>
    <row r="15">
      <c r="A15" s="2" t="n"/>
      <c r="B15" s="2" t="n"/>
      <c r="C15" s="2" t="n"/>
      <c r="D15" s="2" t="n"/>
      <c r="E15" s="2" t="n"/>
      <c r="F15" s="2" t="n"/>
    </row>
    <row r="16">
      <c r="A16" s="2" t="inlineStr">
        <is>
          <t>Poids taxable (max des 3)</t>
        </is>
      </c>
      <c r="B16" s="5">
        <f>MAX(B11,B12,B14)</f>
        <v/>
      </c>
      <c r="C16" s="2" t="inlineStr">
        <is>
          <t>kg</t>
        </is>
      </c>
      <c r="D16" s="2" t="n"/>
      <c r="E16" s="2" t="n"/>
      <c r="F16" s="2" t="n"/>
    </row>
    <row r="17">
      <c r="A17" s="2" t="n"/>
      <c r="B17" s="2" t="n"/>
      <c r="C17" s="2" t="n"/>
      <c r="D17" s="2" t="n"/>
      <c r="E17" s="2" t="n"/>
      <c r="F17" s="2" t="n"/>
    </row>
    <row r="18">
      <c r="A18" s="2" t="inlineStr">
        <is>
          <t>Note</t>
        </is>
      </c>
      <c r="B18" s="6" t="inlineStr">
        <is>
          <t>Usuels : 333 kg/m³, 1 LDM ≈ 1750 kg, largeur remorque 2,40 m.</t>
        </is>
      </c>
      <c r="C18" s="2" t="n"/>
      <c r="D18" s="2" t="n"/>
      <c r="E18" s="2" t="n"/>
      <c r="F18" s="2" t="n"/>
    </row>
  </sheetData>
  <mergeCells count="1">
    <mergeCell ref="B18:F18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F12"/>
  <sheetViews>
    <sheetView showGridLines="1"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8" customWidth="1" min="2" max="2"/>
    <col width="14" customWidth="1" min="3" max="3"/>
    <col width="26" customWidth="1" min="4" max="4"/>
    <col width="18" customWidth="1" min="5" max="5"/>
    <col width="14" customWidth="1" min="6" max="6"/>
  </cols>
  <sheetData>
    <row r="1" ht="22" customHeight="1">
      <c r="A1" s="1" t="inlineStr">
        <is>
          <t>Palettes &amp; empilement</t>
        </is>
      </c>
      <c r="B1" s="1" t="inlineStr">
        <is>
          <t>Valeur</t>
        </is>
      </c>
      <c r="C1" s="1" t="inlineStr">
        <is>
          <t>Unité</t>
        </is>
      </c>
      <c r="D1" s="1" t="inlineStr">
        <is>
          <t>Paramètre</t>
        </is>
      </c>
      <c r="E1" s="1" t="inlineStr">
        <is>
          <t>Valeur</t>
        </is>
      </c>
      <c r="F1" s="1" t="inlineStr">
        <is>
          <t>Unité</t>
        </is>
      </c>
    </row>
    <row r="2">
      <c r="A2" s="2" t="n"/>
      <c r="B2" s="2" t="n"/>
      <c r="C2" s="2" t="n"/>
      <c r="D2" s="2" t="n"/>
      <c r="E2" s="2" t="n"/>
      <c r="F2" s="2" t="n"/>
    </row>
    <row r="3">
      <c r="A3" s="2" t="inlineStr">
        <is>
          <t>EURO-palette 120×80 (quantité)</t>
        </is>
      </c>
      <c r="B3" s="3" t="n">
        <v>20</v>
      </c>
      <c r="C3" s="2" t="inlineStr">
        <is>
          <t>pal</t>
        </is>
      </c>
      <c r="D3" s="2" t="inlineStr">
        <is>
          <t>Capacité remorque (EURO-pal)</t>
        </is>
      </c>
      <c r="E3" s="4" t="n">
        <v>33</v>
      </c>
      <c r="F3" s="2" t="inlineStr">
        <is>
          <t>pal</t>
        </is>
      </c>
    </row>
    <row r="4">
      <c r="A4" s="2" t="inlineStr">
        <is>
          <t>Palette 120×100 (quantité)</t>
        </is>
      </c>
      <c r="B4" s="3" t="n">
        <v>6</v>
      </c>
      <c r="C4" s="2" t="inlineStr">
        <is>
          <t>pal</t>
        </is>
      </c>
      <c r="D4" s="2" t="inlineStr">
        <is>
          <t>Capacité 120×100</t>
        </is>
      </c>
      <c r="E4" s="4" t="n">
        <v>26</v>
      </c>
      <c r="F4" s="2" t="inlineStr">
        <is>
          <t>pal</t>
        </is>
      </c>
    </row>
    <row r="5">
      <c r="A5" s="2" t="inlineStr">
        <is>
          <t>Empilables ? (0/1)</t>
        </is>
      </c>
      <c r="B5" s="3" t="n">
        <v>1</v>
      </c>
      <c r="C5" s="2" t="inlineStr"/>
      <c r="D5" s="2" t="inlineStr">
        <is>
          <t>Dépôt par palette</t>
        </is>
      </c>
      <c r="E5" s="4" t="n">
        <v>70</v>
      </c>
      <c r="F5" s="2" t="inlineStr">
        <is>
          <t>MAD/pal</t>
        </is>
      </c>
    </row>
    <row r="6">
      <c r="A6" s="2" t="n"/>
      <c r="B6" s="2" t="n"/>
      <c r="C6" s="2" t="n"/>
      <c r="D6" s="2" t="inlineStr">
        <is>
          <t>Équiv. LDM par EURO-pal</t>
        </is>
      </c>
      <c r="E6" s="4" t="n">
        <v>0.4121212121212121</v>
      </c>
      <c r="F6" s="2" t="inlineStr">
        <is>
          <t>LDM/pal</t>
        </is>
      </c>
    </row>
    <row r="7">
      <c r="A7" s="2" t="inlineStr">
        <is>
          <t>Palettes totales (ajusté empilement)</t>
        </is>
      </c>
      <c r="B7" s="5">
        <f>B3+B4/(E4/E3)</f>
        <v/>
      </c>
      <c r="C7" s="2" t="inlineStr">
        <is>
          <t>pal-eq</t>
        </is>
      </c>
      <c r="D7" s="2" t="inlineStr">
        <is>
          <t>Équiv. LDM par 120×100</t>
        </is>
      </c>
      <c r="E7" s="4" t="n">
        <v>0.5230769230769231</v>
      </c>
      <c r="F7" s="2" t="inlineStr">
        <is>
          <t>LDM/pal</t>
        </is>
      </c>
    </row>
    <row r="8">
      <c r="A8" s="2" t="inlineStr">
        <is>
          <t>Occupation LDM</t>
        </is>
      </c>
      <c r="B8" s="5">
        <f>B3*E6 + B4*E7</f>
        <v/>
      </c>
      <c r="C8" s="2" t="inlineStr">
        <is>
          <t>LDM</t>
        </is>
      </c>
      <c r="D8" s="2" t="n"/>
      <c r="E8" s="2" t="n"/>
      <c r="F8" s="2" t="n"/>
    </row>
    <row r="9">
      <c r="A9" s="2" t="inlineStr">
        <is>
          <t>Taux de remplissage (hors empilement)</t>
        </is>
      </c>
      <c r="B9" s="5">
        <f>(B3/E3 + B4/E4)/2</f>
        <v/>
      </c>
      <c r="C9" s="2" t="inlineStr">
        <is>
          <t>%</t>
        </is>
      </c>
      <c r="D9" s="2" t="n"/>
      <c r="E9" s="2" t="n"/>
      <c r="F9" s="2" t="n"/>
    </row>
    <row r="10">
      <c r="A10" s="2" t="inlineStr">
        <is>
          <t>Dépôt total (si non-échangées)</t>
        </is>
      </c>
      <c r="B10" s="5">
        <f>(B3+B4)*(E5)</f>
        <v/>
      </c>
      <c r="C10" s="2" t="inlineStr">
        <is>
          <t>MAD</t>
        </is>
      </c>
      <c r="D10" s="2" t="n"/>
      <c r="E10" s="2" t="n"/>
      <c r="F10" s="2" t="n"/>
    </row>
    <row r="11">
      <c r="A11" s="2" t="n"/>
      <c r="B11" s="2" t="n"/>
      <c r="C11" s="2" t="n"/>
      <c r="D11" s="2" t="n"/>
      <c r="E11" s="2" t="n"/>
      <c r="F11" s="2" t="n"/>
    </row>
    <row r="12">
      <c r="A12" s="2" t="inlineStr">
        <is>
          <t>Note</t>
        </is>
      </c>
      <c r="B12" s="6" t="inlineStr">
        <is>
          <t>Hypothèses : 33 EUR-pal/26 pal 120×100 — 1 EUR-pal ≈ 0,41 LDM.</t>
        </is>
      </c>
      <c r="C12" s="2" t="n"/>
      <c r="D12" s="2" t="n"/>
      <c r="E12" s="2" t="n"/>
      <c r="F12" s="2" t="n"/>
    </row>
  </sheetData>
  <mergeCells count="1">
    <mergeCell ref="B12:F12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F13"/>
  <sheetViews>
    <sheetView showGridLines="1"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8" customWidth="1" min="2" max="2"/>
    <col width="14" customWidth="1" min="3" max="3"/>
    <col width="26" customWidth="1" min="4" max="4"/>
    <col width="18" customWidth="1" min="5" max="5"/>
    <col width="14" customWidth="1" min="6" max="6"/>
  </cols>
  <sheetData>
    <row r="1" ht="22" customHeight="1">
      <c r="A1" s="1" t="inlineStr">
        <is>
          <t>Froid &amp; température dirigée</t>
        </is>
      </c>
      <c r="B1" s="1" t="inlineStr">
        <is>
          <t>Valeur</t>
        </is>
      </c>
      <c r="C1" s="1" t="inlineStr">
        <is>
          <t>Unité</t>
        </is>
      </c>
      <c r="D1" s="1" t="inlineStr">
        <is>
          <t>Paramètre</t>
        </is>
      </c>
      <c r="E1" s="1" t="inlineStr">
        <is>
          <t>Valeur</t>
        </is>
      </c>
      <c r="F1" s="1" t="inlineStr">
        <is>
          <t>Unité</t>
        </is>
      </c>
    </row>
    <row r="2">
      <c r="A2" s="2" t="n"/>
      <c r="B2" s="2" t="n"/>
      <c r="C2" s="2" t="n"/>
      <c r="D2" s="2" t="n"/>
      <c r="E2" s="2" t="n"/>
      <c r="F2" s="2" t="n"/>
    </row>
    <row r="3">
      <c r="A3" s="2" t="inlineStr">
        <is>
          <t>Fret de base (HT)</t>
        </is>
      </c>
      <c r="B3" s="3" t="n">
        <v>20000</v>
      </c>
      <c r="C3" s="2" t="inlineStr">
        <is>
          <t>MAD</t>
        </is>
      </c>
      <c r="D3" s="2" t="inlineStr">
        <is>
          <t>Uplift réfrigéré (Ambiant)</t>
        </is>
      </c>
      <c r="E3" s="4" t="n">
        <v>0</v>
      </c>
      <c r="F3" s="2" t="inlineStr">
        <is>
          <t>%</t>
        </is>
      </c>
    </row>
    <row r="4">
      <c r="A4" s="2" t="inlineStr">
        <is>
          <t>Distance</t>
        </is>
      </c>
      <c r="B4" s="3" t="n">
        <v>450</v>
      </c>
      <c r="C4" s="2" t="inlineStr">
        <is>
          <t>km</t>
        </is>
      </c>
      <c r="D4" s="2" t="inlineStr">
        <is>
          <t>Uplift 15–25°C</t>
        </is>
      </c>
      <c r="E4" s="4" t="n">
        <v>0.05</v>
      </c>
      <c r="F4" s="2" t="inlineStr">
        <is>
          <t>%</t>
        </is>
      </c>
    </row>
    <row r="5">
      <c r="A5" s="2" t="inlineStr">
        <is>
          <t>Plage de température</t>
        </is>
      </c>
      <c r="B5" s="7" t="inlineStr">
        <is>
          <t>2–8°C</t>
        </is>
      </c>
      <c r="C5" s="2" t="inlineStr"/>
      <c r="D5" s="2" t="inlineStr">
        <is>
          <t>Uplift 2–8°C</t>
        </is>
      </c>
      <c r="E5" s="4" t="n">
        <v>0.12</v>
      </c>
      <c r="F5" s="2" t="inlineStr">
        <is>
          <t>%</t>
        </is>
      </c>
    </row>
    <row r="6">
      <c r="A6" s="2" t="n"/>
      <c r="B6" s="2" t="n"/>
      <c r="C6" s="2" t="n"/>
      <c r="D6" s="2" t="inlineStr">
        <is>
          <t>Uplift ≤−18°C</t>
        </is>
      </c>
      <c r="E6" s="4" t="n">
        <v>0.18</v>
      </c>
      <c r="F6" s="2" t="inlineStr">
        <is>
          <t>%</t>
        </is>
      </c>
    </row>
    <row r="7">
      <c r="A7" s="2" t="inlineStr">
        <is>
          <t>Uplift sélectionné (%)</t>
        </is>
      </c>
      <c r="B7" s="5">
        <f>IF(B5="Ambiant",E3,IF(B5="15–25°C",E4,IF(B5="2–8°C",E5,IF(B5="≤−18°C",E6,0))))</f>
        <v/>
      </c>
      <c r="C7" s="2" t="inlineStr">
        <is>
          <t>%</t>
        </is>
      </c>
      <c r="D7" s="2" t="inlineStr">
        <is>
          <t>Énergie (par km)</t>
        </is>
      </c>
      <c r="E7" s="4" t="n">
        <v>0.05</v>
      </c>
      <c r="F7" s="2" t="inlineStr">
        <is>
          <t>MAD/km</t>
        </is>
      </c>
    </row>
    <row r="8">
      <c r="A8" s="2" t="inlineStr">
        <is>
          <t>Surcharge énergie (MAD)</t>
        </is>
      </c>
      <c r="B8" s="5">
        <f>B4*E7</f>
        <v/>
      </c>
      <c r="C8" s="2" t="inlineStr">
        <is>
          <t>MAD</t>
        </is>
      </c>
      <c r="D8" s="2" t="inlineStr">
        <is>
          <t>Frais monitoring/data logger</t>
        </is>
      </c>
      <c r="E8" s="4" t="n">
        <v>120</v>
      </c>
      <c r="F8" s="2" t="inlineStr">
        <is>
          <t>MAD</t>
        </is>
      </c>
    </row>
    <row r="9">
      <c r="A9" s="2" t="inlineStr">
        <is>
          <t>Surcharge uplift (MAD)</t>
        </is>
      </c>
      <c r="B9" s="5">
        <f>B3*B7</f>
        <v/>
      </c>
      <c r="C9" s="2" t="inlineStr">
        <is>
          <t>MAD</t>
        </is>
      </c>
      <c r="D9" s="2" t="n"/>
      <c r="E9" s="2" t="n"/>
      <c r="F9" s="2" t="n"/>
    </row>
    <row r="10">
      <c r="A10" s="2" t="inlineStr">
        <is>
          <t>Total froid (MAD)</t>
        </is>
      </c>
      <c r="B10" s="5">
        <f>B8+E8+B9</f>
        <v/>
      </c>
      <c r="C10" s="2" t="inlineStr">
        <is>
          <t>MAD</t>
        </is>
      </c>
      <c r="D10" s="2" t="n"/>
      <c r="E10" s="2" t="n"/>
      <c r="F10" s="2" t="n"/>
    </row>
    <row r="11">
      <c r="A11" s="2" t="inlineStr">
        <is>
          <t>Total transport (HT)</t>
        </is>
      </c>
      <c r="B11" s="5">
        <f>B3+B10</f>
        <v/>
      </c>
      <c r="C11" s="2" t="inlineStr">
        <is>
          <t>MAD</t>
        </is>
      </c>
      <c r="D11" s="2" t="n"/>
      <c r="E11" s="2" t="n"/>
      <c r="F11" s="2" t="n"/>
    </row>
    <row r="12">
      <c r="A12" s="2" t="n"/>
      <c r="B12" s="2" t="n"/>
      <c r="C12" s="2" t="n"/>
      <c r="D12" s="2" t="n"/>
      <c r="E12" s="2" t="n"/>
      <c r="F12" s="2" t="n"/>
    </row>
    <row r="13">
      <c r="A13" s="2" t="inlineStr">
        <is>
          <t>Note</t>
        </is>
      </c>
      <c r="B13" s="6" t="inlineStr">
        <is>
          <t>Uplifts indicatifs : 5% (15–25°C), 12% (2–8°C), 18% (≤−18°C) + énergie + monitoring.</t>
        </is>
      </c>
      <c r="C13" s="2" t="n"/>
      <c r="D13" s="2" t="n"/>
      <c r="E13" s="2" t="n"/>
      <c r="F13" s="2" t="n"/>
    </row>
  </sheetData>
  <mergeCells count="1">
    <mergeCell ref="B13:F13"/>
  </mergeCells>
  <dataValidations count="1">
    <dataValidation sqref="B5" showErrorMessage="1" showInputMessage="1" allowBlank="0" type="list">
      <formula1>"Ambiant,15–25°C,2–8°C,≤−18°C"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2025-09-26T02:16:37Z</dcterms:created>
  <dcterms:modified xmlns:dcterms="http://purl.org/dc/terms/" xmlns:xsi="http://www.w3.org/2001/XMLSchema-instance" xsi:type="dcterms:W3CDTF">2025-09-26T02:16:37Z</dcterms:modified>
</cp:coreProperties>
</file>