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ojets" sheetId="1" r:id="rId1"/>
    <sheet name="Dashboard" sheetId="2" r:id="rId2"/>
  </sheets>
  <calcPr calcId="124519" fullCalcOnLoad="1"/>
</workbook>
</file>

<file path=xl/sharedStrings.xml><?xml version="1.0" encoding="utf-8"?>
<sst xmlns="http://schemas.openxmlformats.org/spreadsheetml/2006/main" count="91" uniqueCount="80">
  <si>
    <t>Rapport d'État – 100% compatible (sans fonctions locales)</t>
  </si>
  <si>
    <t>Date de référence</t>
  </si>
  <si>
    <t>ID</t>
  </si>
  <si>
    <t>Projet</t>
  </si>
  <si>
    <t>Chef</t>
  </si>
  <si>
    <t>Phase</t>
  </si>
  <si>
    <t>Statut</t>
  </si>
  <si>
    <t>Priorité</t>
  </si>
  <si>
    <t>Début</t>
  </si>
  <si>
    <t>Fin</t>
  </si>
  <si>
    <t>Budget</t>
  </si>
  <si>
    <t>Dépensé</t>
  </si>
  <si>
    <t>% Phys.</t>
  </si>
  <si>
    <t>Jours restants</t>
  </si>
  <si>
    <t>Retard (j)</t>
  </si>
  <si>
    <t>Variance €</t>
  </si>
  <si>
    <t>Variance %</t>
  </si>
  <si>
    <t>EAC €</t>
  </si>
  <si>
    <t>Inclure</t>
  </si>
  <si>
    <t>OnTimeFlg</t>
  </si>
  <si>
    <t>BudgetIncl</t>
  </si>
  <si>
    <t>DepenseIncl</t>
  </si>
  <si>
    <t>JRestIncl</t>
  </si>
  <si>
    <t>AvPIncl</t>
  </si>
  <si>
    <t>CountIncl</t>
  </si>
  <si>
    <t>IsEnCours</t>
  </si>
  <si>
    <t>IsALHeure</t>
  </si>
  <si>
    <t>IsEnRetard</t>
  </si>
  <si>
    <t>IsBloque</t>
  </si>
  <si>
    <t>IsTermine</t>
  </si>
  <si>
    <t>RAGnum</t>
  </si>
  <si>
    <t>IsV</t>
  </si>
  <si>
    <t>IsA</t>
  </si>
  <si>
    <t>IsR</t>
  </si>
  <si>
    <t>ΣBudget</t>
  </si>
  <si>
    <t>ΣDepense</t>
  </si>
  <si>
    <t>ΣJRest</t>
  </si>
  <si>
    <t>ΣAvP</t>
  </si>
  <si>
    <t>ΣCount</t>
  </si>
  <si>
    <t>ΣOnTime</t>
  </si>
  <si>
    <t>ΣV</t>
  </si>
  <si>
    <t>ΣA</t>
  </si>
  <si>
    <t>ΣR</t>
  </si>
  <si>
    <t>ΣEnCours</t>
  </si>
  <si>
    <t>ΣALHeure</t>
  </si>
  <si>
    <t>ΣEnRetard</t>
  </si>
  <si>
    <t>ΣBloque</t>
  </si>
  <si>
    <t>ΣTermine</t>
  </si>
  <si>
    <t>ERP Finance</t>
  </si>
  <si>
    <t>A. Nouri</t>
  </si>
  <si>
    <t>Conception</t>
  </si>
  <si>
    <t>En cours</t>
  </si>
  <si>
    <t>Haute</t>
  </si>
  <si>
    <t>Site E-commerce</t>
  </si>
  <si>
    <t>S. Benali</t>
  </si>
  <si>
    <t>Réalisation</t>
  </si>
  <si>
    <t>En retard</t>
  </si>
  <si>
    <t>App Mobile SAV</t>
  </si>
  <si>
    <t>H. Diallo</t>
  </si>
  <si>
    <t>Cadrage</t>
  </si>
  <si>
    <t>À l'heure</t>
  </si>
  <si>
    <t>Moyenne</t>
  </si>
  <si>
    <t>Data Lake BI</t>
  </si>
  <si>
    <t>M. Karim</t>
  </si>
  <si>
    <t>Bloqué</t>
  </si>
  <si>
    <t>Refonte Réseau</t>
  </si>
  <si>
    <t>I. Ait</t>
  </si>
  <si>
    <t>Tableau de Bord — 100% compatible</t>
  </si>
  <si>
    <t>Projets</t>
  </si>
  <si>
    <t>Budget total</t>
  </si>
  <si>
    <t>Dépenses totales</t>
  </si>
  <si>
    <t>% à l’heure</t>
  </si>
  <si>
    <t>Écart budget</t>
  </si>
  <si>
    <t>Jours restants (moy.)</t>
  </si>
  <si>
    <t>% budget consommé</t>
  </si>
  <si>
    <t>% projets rouges</t>
  </si>
  <si>
    <t>% projets ambres</t>
  </si>
  <si>
    <t>Répartition des statuts</t>
  </si>
  <si>
    <t>Nombre</t>
  </si>
  <si>
    <t>Terminé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</si>
</sst>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#,##0 [$€-x-euro1]"/>
    <numFmt numFmtId="166" formatCode="0%"/>
  </numFmts>
  <fonts count="4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8F0"/>
        <bgColor indexed="64"/>
      </patternFill>
    </fill>
    <fill>
      <patternFill patternType="solid">
        <fgColor rgb="FFF8FAF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/>
    <xf numFmtId="164" fontId="0" fillId="0" borderId="1" xfId="0" applyNumberFormat="1" applyBorder="1"/>
    <xf numFmtId="0" fontId="0" fillId="0" borderId="1" xfId="0" applyBorder="1"/>
    <xf numFmtId="165" fontId="0" fillId="0" borderId="1" xfId="0" applyNumberFormat="1" applyBorder="1"/>
    <xf numFmtId="166" fontId="0" fillId="0" borderId="1" xfId="0" applyNumberFormat="1" applyBorder="1"/>
    <xf numFmtId="0" fontId="3" fillId="0" borderId="0" xfId="0" applyFont="1" applyAlignment="1">
      <alignment horizontal="center"/>
    </xf>
    <xf numFmtId="0" fontId="0" fillId="3" borderId="1" xfId="0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23"/>
  <sheetViews>
    <sheetView tabSelected="1" workbookViewId="0"/>
  </sheetViews>
  <sheetFormatPr defaultRowHeight="15"/>
  <cols>
    <col min="1" max="1" width="6.7109375" customWidth="1"/>
    <col min="2" max="2" width="28.7109375" customWidth="1"/>
    <col min="3" max="3" width="16.7109375" customWidth="1"/>
    <col min="4" max="5" width="14.7109375" customWidth="1"/>
    <col min="6" max="6" width="10.7109375" customWidth="1"/>
    <col min="7" max="8" width="12.7109375" customWidth="1"/>
    <col min="9" max="10" width="14.7109375" customWidth="1"/>
    <col min="11" max="11" width="10.7109375" customWidth="1"/>
    <col min="12" max="16" width="12.7109375" customWidth="1"/>
    <col min="17" max="17" width="10.7109375" customWidth="1"/>
    <col min="18" max="29" width="12.7109375" customWidth="1"/>
  </cols>
  <sheetData>
    <row r="1" spans="1:4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2" t="s">
        <v>1</v>
      </c>
      <c r="AA1" s="3">
        <v>45881</v>
      </c>
      <c r="AB1" s="1"/>
      <c r="AC1" s="1"/>
    </row>
    <row r="2" spans="1:4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4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21</v>
      </c>
      <c r="U3" s="2" t="s">
        <v>22</v>
      </c>
      <c r="V3" s="2" t="s">
        <v>23</v>
      </c>
      <c r="W3" s="2" t="s">
        <v>24</v>
      </c>
      <c r="X3" s="2" t="s">
        <v>25</v>
      </c>
      <c r="Y3" s="2" t="s">
        <v>26</v>
      </c>
      <c r="Z3" s="2" t="s">
        <v>27</v>
      </c>
      <c r="AA3" s="2" t="s">
        <v>28</v>
      </c>
      <c r="AB3" s="2" t="s">
        <v>29</v>
      </c>
      <c r="AC3" s="2" t="s">
        <v>30</v>
      </c>
      <c r="AD3" s="2" t="s">
        <v>31</v>
      </c>
      <c r="AE3" s="2" t="s">
        <v>32</v>
      </c>
      <c r="AF3" s="2" t="s">
        <v>33</v>
      </c>
      <c r="AG3" s="2" t="s">
        <v>34</v>
      </c>
      <c r="AH3" s="2" t="s">
        <v>35</v>
      </c>
      <c r="AI3" s="2" t="s">
        <v>36</v>
      </c>
      <c r="AJ3" s="2" t="s">
        <v>37</v>
      </c>
      <c r="AK3" s="2" t="s">
        <v>38</v>
      </c>
      <c r="AL3" s="2" t="s">
        <v>39</v>
      </c>
      <c r="AM3" s="2" t="s">
        <v>40</v>
      </c>
      <c r="AN3" s="2" t="s">
        <v>41</v>
      </c>
      <c r="AO3" s="2" t="s">
        <v>42</v>
      </c>
      <c r="AP3" s="2" t="s">
        <v>43</v>
      </c>
      <c r="AQ3" s="2" t="s">
        <v>44</v>
      </c>
      <c r="AR3" s="2" t="s">
        <v>45</v>
      </c>
      <c r="AS3" s="2" t="s">
        <v>46</v>
      </c>
      <c r="AT3" s="2" t="s">
        <v>47</v>
      </c>
    </row>
    <row r="4" spans="1:46">
      <c r="A4" s="4">
        <v>1</v>
      </c>
      <c r="B4" s="4" t="s">
        <v>48</v>
      </c>
      <c r="C4" s="4" t="s">
        <v>49</v>
      </c>
      <c r="D4" s="4" t="s">
        <v>50</v>
      </c>
      <c r="E4" s="4" t="s">
        <v>51</v>
      </c>
      <c r="F4" s="4" t="s">
        <v>52</v>
      </c>
      <c r="G4" s="3">
        <v>45861</v>
      </c>
      <c r="H4" s="3">
        <v>45921</v>
      </c>
      <c r="I4" s="5">
        <v>120000</v>
      </c>
      <c r="J4" s="5">
        <v>45000</v>
      </c>
      <c r="K4" s="6">
        <v>0.35</v>
      </c>
      <c r="L4" s="4">
        <f>(H4-$AA$1)*(((H4-$AA$1))&gt;0)</f>
        <v>0</v>
      </c>
      <c r="M4" s="4">
        <f>($AA$1-H4)*((($AA$1-H4))&gt;0)</f>
        <v>0</v>
      </c>
      <c r="N4" s="5">
        <f>I4-J4</f>
        <v>0</v>
      </c>
      <c r="O4" s="6">
        <f>(I4-J4)/(I4+(I4=0))</f>
        <v>0</v>
      </c>
      <c r="P4" s="5">
        <f>J4+(I4-J4)/(K4+(K4&lt;=0)*0.01)</f>
        <v>0</v>
      </c>
      <c r="Q4" s="4">
        <v>1</v>
      </c>
      <c r="R4" s="4">
        <f>(((E4="À l'heure")+(E4="Terminé"))&gt;0)*Q4</f>
        <v>0</v>
      </c>
      <c r="S4" s="4">
        <f>I4*Q4</f>
        <v>0</v>
      </c>
      <c r="T4" s="4">
        <f>J4*Q4</f>
        <v>0</v>
      </c>
      <c r="U4" s="4">
        <f>L4*Q4</f>
        <v>0</v>
      </c>
      <c r="V4" s="4">
        <f>K4*Q4</f>
        <v>0</v>
      </c>
      <c r="W4" s="4">
        <f>Q4</f>
        <v>0</v>
      </c>
      <c r="X4" s="4">
        <f>(E4="En cours")*Q4</f>
        <v>0</v>
      </c>
      <c r="Y4" s="4">
        <f>(E4="À l'heure")*Q4</f>
        <v>0</v>
      </c>
      <c r="Z4" s="4">
        <f>(E4="En retard")*Q4</f>
        <v>0</v>
      </c>
      <c r="AA4" s="4">
        <f>(E4="Bloqué")*Q4</f>
        <v>0</v>
      </c>
      <c r="AB4" s="4">
        <f>(E4="Terminé")*Q4</f>
        <v>0</v>
      </c>
      <c r="AC4" s="4">
        <f>((M4&gt;0)*2)+((E4="Bloqué")*2)+((L4&lt;7)*1)</f>
        <v>0</v>
      </c>
      <c r="AD4" s="4">
        <f>(AA4=0)*Q4</f>
        <v>0</v>
      </c>
      <c r="AE4" s="4">
        <f>(AA4=1)*Q4</f>
        <v>0</v>
      </c>
      <c r="AF4" s="4">
        <f>(AA4&gt;=2)*Q4</f>
        <v>0</v>
      </c>
      <c r="AG4" s="4">
        <f>R4</f>
        <v>0</v>
      </c>
      <c r="AH4" s="4">
        <f>S4</f>
        <v>0</v>
      </c>
      <c r="AI4" s="4">
        <f>T4</f>
        <v>0</v>
      </c>
      <c r="AJ4" s="4">
        <f>U4</f>
        <v>0</v>
      </c>
      <c r="AK4" s="4">
        <f>V4</f>
        <v>0</v>
      </c>
      <c r="AL4" s="4">
        <f>Q4*0+R4*0+1*W4</f>
        <v>0</v>
      </c>
      <c r="AM4" s="4">
        <f>AB4</f>
        <v>0</v>
      </c>
      <c r="AN4" s="4">
        <f>AC4</f>
        <v>0</v>
      </c>
      <c r="AO4" s="4">
        <f>AD4</f>
        <v>0</v>
      </c>
      <c r="AP4" s="4">
        <f>X4</f>
        <v>0</v>
      </c>
      <c r="AQ4" s="4">
        <f>Y4</f>
        <v>0</v>
      </c>
      <c r="AR4" s="4">
        <f>Z4</f>
        <v>0</v>
      </c>
      <c r="AS4" s="4">
        <f>AA4*0+AB4*0+1*AA4</f>
        <v>0</v>
      </c>
      <c r="AT4" s="4">
        <f>AB4*0+1*AB4</f>
        <v>0</v>
      </c>
    </row>
    <row r="5" spans="1:46">
      <c r="A5" s="4">
        <v>2</v>
      </c>
      <c r="B5" s="4" t="s">
        <v>53</v>
      </c>
      <c r="C5" s="4" t="s">
        <v>54</v>
      </c>
      <c r="D5" s="4" t="s">
        <v>55</v>
      </c>
      <c r="E5" s="4" t="s">
        <v>56</v>
      </c>
      <c r="F5" s="4" t="s">
        <v>52</v>
      </c>
      <c r="G5" s="3">
        <v>45821</v>
      </c>
      <c r="H5" s="3">
        <v>45876</v>
      </c>
      <c r="I5" s="5">
        <v>80000</v>
      </c>
      <c r="J5" s="5">
        <v>70000</v>
      </c>
      <c r="K5" s="6">
        <v>0.85</v>
      </c>
      <c r="L5" s="4">
        <f>(H5-$AA$1)*(((H5-$AA$1))&gt;0)</f>
        <v>0</v>
      </c>
      <c r="M5" s="4">
        <f>($AA$1-H5)*((($AA$1-H5))&gt;0)</f>
        <v>0</v>
      </c>
      <c r="N5" s="5">
        <f>I5-J5</f>
        <v>0</v>
      </c>
      <c r="O5" s="6">
        <f>(I5-J5)/(I5+(I5=0))</f>
        <v>0</v>
      </c>
      <c r="P5" s="5">
        <f>J5+(I5-J5)/(K5+(K5&lt;=0)*0.01)</f>
        <v>0</v>
      </c>
      <c r="Q5" s="4">
        <v>1</v>
      </c>
      <c r="R5" s="4">
        <f>(((E5="À l'heure")+(E5="Terminé"))&gt;0)*Q5</f>
        <v>0</v>
      </c>
      <c r="S5" s="4">
        <f>I5*Q5</f>
        <v>0</v>
      </c>
      <c r="T5" s="4">
        <f>J5*Q5</f>
        <v>0</v>
      </c>
      <c r="U5" s="4">
        <f>L5*Q5</f>
        <v>0</v>
      </c>
      <c r="V5" s="4">
        <f>K5*Q5</f>
        <v>0</v>
      </c>
      <c r="W5" s="4">
        <f>Q5</f>
        <v>0</v>
      </c>
      <c r="X5" s="4">
        <f>(E5="En cours")*Q5</f>
        <v>0</v>
      </c>
      <c r="Y5" s="4">
        <f>(E5="À l'heure")*Q5</f>
        <v>0</v>
      </c>
      <c r="Z5" s="4">
        <f>(E5="En retard")*Q5</f>
        <v>0</v>
      </c>
      <c r="AA5" s="4">
        <f>(E5="Bloqué")*Q5</f>
        <v>0</v>
      </c>
      <c r="AB5" s="4">
        <f>(E5="Terminé")*Q5</f>
        <v>0</v>
      </c>
      <c r="AC5" s="4">
        <f>((M5&gt;0)*2)+((E5="Bloqué")*2)+((L5&lt;7)*1)</f>
        <v>0</v>
      </c>
      <c r="AD5" s="4">
        <f>(AA5=0)*Q5</f>
        <v>0</v>
      </c>
      <c r="AE5" s="4">
        <f>(AA5=1)*Q5</f>
        <v>0</v>
      </c>
      <c r="AF5" s="4">
        <f>(AA5&gt;=2)*Q5</f>
        <v>0</v>
      </c>
      <c r="AG5" s="4">
        <f>R5+AG4</f>
        <v>0</v>
      </c>
      <c r="AH5" s="4">
        <f>S5+AH4</f>
        <v>0</v>
      </c>
      <c r="AI5" s="4">
        <f>T5+AI4</f>
        <v>0</v>
      </c>
      <c r="AJ5" s="4">
        <f>U5+AJ4</f>
        <v>0</v>
      </c>
      <c r="AK5" s="4">
        <f>V5+AK4</f>
        <v>0</v>
      </c>
      <c r="AL5" s="4">
        <f>Q5*0+R5*0+1*W5+AL4</f>
        <v>0</v>
      </c>
      <c r="AM5" s="4">
        <f>AB5+AM4</f>
        <v>0</v>
      </c>
      <c r="AN5" s="4">
        <f>AC5+AN4</f>
        <v>0</v>
      </c>
      <c r="AO5" s="4">
        <f>AD5+AO4</f>
        <v>0</v>
      </c>
      <c r="AP5" s="4">
        <f>X5+AP4</f>
        <v>0</v>
      </c>
      <c r="AQ5" s="4">
        <f>Y5+AQ4</f>
        <v>0</v>
      </c>
      <c r="AR5" s="4">
        <f>Z5+AR4</f>
        <v>0</v>
      </c>
      <c r="AS5" s="4">
        <f>AA5*0+AB5*0+1*AA5+AS4</f>
        <v>0</v>
      </c>
      <c r="AT5" s="4">
        <f>AB5*0+1*AB5+AT4</f>
        <v>0</v>
      </c>
    </row>
    <row r="6" spans="1:46">
      <c r="A6" s="4">
        <v>3</v>
      </c>
      <c r="B6" s="4" t="s">
        <v>57</v>
      </c>
      <c r="C6" s="4" t="s">
        <v>58</v>
      </c>
      <c r="D6" s="4" t="s">
        <v>59</v>
      </c>
      <c r="E6" s="4" t="s">
        <v>60</v>
      </c>
      <c r="F6" s="4" t="s">
        <v>61</v>
      </c>
      <c r="G6" s="3">
        <v>45871</v>
      </c>
      <c r="H6" s="3">
        <v>45931</v>
      </c>
      <c r="I6" s="5">
        <v>50000</v>
      </c>
      <c r="J6" s="5">
        <v>12000</v>
      </c>
      <c r="K6" s="6">
        <v>0.22</v>
      </c>
      <c r="L6" s="4">
        <f>(H6-$AA$1)*(((H6-$AA$1))&gt;0)</f>
        <v>0</v>
      </c>
      <c r="M6" s="4">
        <f>($AA$1-H6)*((($AA$1-H6))&gt;0)</f>
        <v>0</v>
      </c>
      <c r="N6" s="5">
        <f>I6-J6</f>
        <v>0</v>
      </c>
      <c r="O6" s="6">
        <f>(I6-J6)/(I6+(I6=0))</f>
        <v>0</v>
      </c>
      <c r="P6" s="5">
        <f>J6+(I6-J6)/(K6+(K6&lt;=0)*0.01)</f>
        <v>0</v>
      </c>
      <c r="Q6" s="4">
        <v>1</v>
      </c>
      <c r="R6" s="4">
        <f>(((E6="À l'heure")+(E6="Terminé"))&gt;0)*Q6</f>
        <v>0</v>
      </c>
      <c r="S6" s="4">
        <f>I6*Q6</f>
        <v>0</v>
      </c>
      <c r="T6" s="4">
        <f>J6*Q6</f>
        <v>0</v>
      </c>
      <c r="U6" s="4">
        <f>L6*Q6</f>
        <v>0</v>
      </c>
      <c r="V6" s="4">
        <f>K6*Q6</f>
        <v>0</v>
      </c>
      <c r="W6" s="4">
        <f>Q6</f>
        <v>0</v>
      </c>
      <c r="X6" s="4">
        <f>(E6="En cours")*Q6</f>
        <v>0</v>
      </c>
      <c r="Y6" s="4">
        <f>(E6="À l'heure")*Q6</f>
        <v>0</v>
      </c>
      <c r="Z6" s="4">
        <f>(E6="En retard")*Q6</f>
        <v>0</v>
      </c>
      <c r="AA6" s="4">
        <f>(E6="Bloqué")*Q6</f>
        <v>0</v>
      </c>
      <c r="AB6" s="4">
        <f>(E6="Terminé")*Q6</f>
        <v>0</v>
      </c>
      <c r="AC6" s="4">
        <f>((M6&gt;0)*2)+((E6="Bloqué")*2)+((L6&lt;7)*1)</f>
        <v>0</v>
      </c>
      <c r="AD6" s="4">
        <f>(AA6=0)*Q6</f>
        <v>0</v>
      </c>
      <c r="AE6" s="4">
        <f>(AA6=1)*Q6</f>
        <v>0</v>
      </c>
      <c r="AF6" s="4">
        <f>(AA6&gt;=2)*Q6</f>
        <v>0</v>
      </c>
      <c r="AG6" s="4">
        <f>R6+AG5</f>
        <v>0</v>
      </c>
      <c r="AH6" s="4">
        <f>S6+AH5</f>
        <v>0</v>
      </c>
      <c r="AI6" s="4">
        <f>T6+AI5</f>
        <v>0</v>
      </c>
      <c r="AJ6" s="4">
        <f>U6+AJ5</f>
        <v>0</v>
      </c>
      <c r="AK6" s="4">
        <f>V6+AK5</f>
        <v>0</v>
      </c>
      <c r="AL6" s="4">
        <f>Q6*0+R6*0+1*W6+AL5</f>
        <v>0</v>
      </c>
      <c r="AM6" s="4">
        <f>AB6+AM5</f>
        <v>0</v>
      </c>
      <c r="AN6" s="4">
        <f>AC6+AN5</f>
        <v>0</v>
      </c>
      <c r="AO6" s="4">
        <f>AD6+AO5</f>
        <v>0</v>
      </c>
      <c r="AP6" s="4">
        <f>X6+AP5</f>
        <v>0</v>
      </c>
      <c r="AQ6" s="4">
        <f>Y6+AQ5</f>
        <v>0</v>
      </c>
      <c r="AR6" s="4">
        <f>Z6+AR5</f>
        <v>0</v>
      </c>
      <c r="AS6" s="4">
        <f>AA6*0+AB6*0+1*AA6+AS5</f>
        <v>0</v>
      </c>
      <c r="AT6" s="4">
        <f>AB6*0+1*AB6+AT5</f>
        <v>0</v>
      </c>
    </row>
    <row r="7" spans="1:46">
      <c r="A7" s="4">
        <v>4</v>
      </c>
      <c r="B7" s="4" t="s">
        <v>62</v>
      </c>
      <c r="C7" s="4" t="s">
        <v>63</v>
      </c>
      <c r="D7" s="4" t="s">
        <v>50</v>
      </c>
      <c r="E7" s="4" t="s">
        <v>64</v>
      </c>
      <c r="F7" s="4" t="s">
        <v>52</v>
      </c>
      <c r="G7" s="3">
        <v>45836</v>
      </c>
      <c r="H7" s="3">
        <v>45886</v>
      </c>
      <c r="I7" s="5">
        <v>150000</v>
      </c>
      <c r="J7" s="5">
        <v>40000</v>
      </c>
      <c r="K7" s="6">
        <v>0.3</v>
      </c>
      <c r="L7" s="4">
        <f>(H7-$AA$1)*(((H7-$AA$1))&gt;0)</f>
        <v>0</v>
      </c>
      <c r="M7" s="4">
        <f>($AA$1-H7)*((($AA$1-H7))&gt;0)</f>
        <v>0</v>
      </c>
      <c r="N7" s="5">
        <f>I7-J7</f>
        <v>0</v>
      </c>
      <c r="O7" s="6">
        <f>(I7-J7)/(I7+(I7=0))</f>
        <v>0</v>
      </c>
      <c r="P7" s="5">
        <f>J7+(I7-J7)/(K7+(K7&lt;=0)*0.01)</f>
        <v>0</v>
      </c>
      <c r="Q7" s="4">
        <v>1</v>
      </c>
      <c r="R7" s="4">
        <f>(((E7="À l'heure")+(E7="Terminé"))&gt;0)*Q7</f>
        <v>0</v>
      </c>
      <c r="S7" s="4">
        <f>I7*Q7</f>
        <v>0</v>
      </c>
      <c r="T7" s="4">
        <f>J7*Q7</f>
        <v>0</v>
      </c>
      <c r="U7" s="4">
        <f>L7*Q7</f>
        <v>0</v>
      </c>
      <c r="V7" s="4">
        <f>K7*Q7</f>
        <v>0</v>
      </c>
      <c r="W7" s="4">
        <f>Q7</f>
        <v>0</v>
      </c>
      <c r="X7" s="4">
        <f>(E7="En cours")*Q7</f>
        <v>0</v>
      </c>
      <c r="Y7" s="4">
        <f>(E7="À l'heure")*Q7</f>
        <v>0</v>
      </c>
      <c r="Z7" s="4">
        <f>(E7="En retard")*Q7</f>
        <v>0</v>
      </c>
      <c r="AA7" s="4">
        <f>(E7="Bloqué")*Q7</f>
        <v>0</v>
      </c>
      <c r="AB7" s="4">
        <f>(E7="Terminé")*Q7</f>
        <v>0</v>
      </c>
      <c r="AC7" s="4">
        <f>((M7&gt;0)*2)+((E7="Bloqué")*2)+((L7&lt;7)*1)</f>
        <v>0</v>
      </c>
      <c r="AD7" s="4">
        <f>(AA7=0)*Q7</f>
        <v>0</v>
      </c>
      <c r="AE7" s="4">
        <f>(AA7=1)*Q7</f>
        <v>0</v>
      </c>
      <c r="AF7" s="4">
        <f>(AA7&gt;=2)*Q7</f>
        <v>0</v>
      </c>
      <c r="AG7" s="4">
        <f>R7+AG6</f>
        <v>0</v>
      </c>
      <c r="AH7" s="4">
        <f>S7+AH6</f>
        <v>0</v>
      </c>
      <c r="AI7" s="4">
        <f>T7+AI6</f>
        <v>0</v>
      </c>
      <c r="AJ7" s="4">
        <f>U7+AJ6</f>
        <v>0</v>
      </c>
      <c r="AK7" s="4">
        <f>V7+AK6</f>
        <v>0</v>
      </c>
      <c r="AL7" s="4">
        <f>Q7*0+R7*0+1*W7+AL6</f>
        <v>0</v>
      </c>
      <c r="AM7" s="4">
        <f>AB7+AM6</f>
        <v>0</v>
      </c>
      <c r="AN7" s="4">
        <f>AC7+AN6</f>
        <v>0</v>
      </c>
      <c r="AO7" s="4">
        <f>AD7+AO6</f>
        <v>0</v>
      </c>
      <c r="AP7" s="4">
        <f>X7+AP6</f>
        <v>0</v>
      </c>
      <c r="AQ7" s="4">
        <f>Y7+AQ6</f>
        <v>0</v>
      </c>
      <c r="AR7" s="4">
        <f>Z7+AR6</f>
        <v>0</v>
      </c>
      <c r="AS7" s="4">
        <f>AA7*0+AB7*0+1*AA7+AS6</f>
        <v>0</v>
      </c>
      <c r="AT7" s="4">
        <f>AB7*0+1*AB7+AT6</f>
        <v>0</v>
      </c>
    </row>
    <row r="8" spans="1:46">
      <c r="A8" s="4">
        <v>5</v>
      </c>
      <c r="B8" s="4" t="s">
        <v>65</v>
      </c>
      <c r="C8" s="4" t="s">
        <v>66</v>
      </c>
      <c r="D8" s="4" t="s">
        <v>55</v>
      </c>
      <c r="E8" s="4" t="s">
        <v>51</v>
      </c>
      <c r="F8" s="4" t="s">
        <v>61</v>
      </c>
      <c r="G8" s="3">
        <v>45856</v>
      </c>
      <c r="H8" s="3">
        <v>45901</v>
      </c>
      <c r="I8" s="5">
        <v>60000</v>
      </c>
      <c r="J8" s="5">
        <v>30000</v>
      </c>
      <c r="K8" s="6">
        <v>0.6</v>
      </c>
      <c r="L8" s="4">
        <f>(H8-$AA$1)*(((H8-$AA$1))&gt;0)</f>
        <v>0</v>
      </c>
      <c r="M8" s="4">
        <f>($AA$1-H8)*((($AA$1-H8))&gt;0)</f>
        <v>0</v>
      </c>
      <c r="N8" s="5">
        <f>I8-J8</f>
        <v>0</v>
      </c>
      <c r="O8" s="6">
        <f>(I8-J8)/(I8+(I8=0))</f>
        <v>0</v>
      </c>
      <c r="P8" s="5">
        <f>J8+(I8-J8)/(K8+(K8&lt;=0)*0.01)</f>
        <v>0</v>
      </c>
      <c r="Q8" s="4">
        <v>1</v>
      </c>
      <c r="R8" s="4">
        <f>(((E8="À l'heure")+(E8="Terminé"))&gt;0)*Q8</f>
        <v>0</v>
      </c>
      <c r="S8" s="4">
        <f>I8*Q8</f>
        <v>0</v>
      </c>
      <c r="T8" s="4">
        <f>J8*Q8</f>
        <v>0</v>
      </c>
      <c r="U8" s="4">
        <f>L8*Q8</f>
        <v>0</v>
      </c>
      <c r="V8" s="4">
        <f>K8*Q8</f>
        <v>0</v>
      </c>
      <c r="W8" s="4">
        <f>Q8</f>
        <v>0</v>
      </c>
      <c r="X8" s="4">
        <f>(E8="En cours")*Q8</f>
        <v>0</v>
      </c>
      <c r="Y8" s="4">
        <f>(E8="À l'heure")*Q8</f>
        <v>0</v>
      </c>
      <c r="Z8" s="4">
        <f>(E8="En retard")*Q8</f>
        <v>0</v>
      </c>
      <c r="AA8" s="4">
        <f>(E8="Bloqué")*Q8</f>
        <v>0</v>
      </c>
      <c r="AB8" s="4">
        <f>(E8="Terminé")*Q8</f>
        <v>0</v>
      </c>
      <c r="AC8" s="4">
        <f>((M8&gt;0)*2)+((E8="Bloqué")*2)+((L8&lt;7)*1)</f>
        <v>0</v>
      </c>
      <c r="AD8" s="4">
        <f>(AA8=0)*Q8</f>
        <v>0</v>
      </c>
      <c r="AE8" s="4">
        <f>(AA8=1)*Q8</f>
        <v>0</v>
      </c>
      <c r="AF8" s="4">
        <f>(AA8&gt;=2)*Q8</f>
        <v>0</v>
      </c>
      <c r="AG8" s="4">
        <f>R8+AG7</f>
        <v>0</v>
      </c>
      <c r="AH8" s="4">
        <f>S8+AH7</f>
        <v>0</v>
      </c>
      <c r="AI8" s="4">
        <f>T8+AI7</f>
        <v>0</v>
      </c>
      <c r="AJ8" s="4">
        <f>U8+AJ7</f>
        <v>0</v>
      </c>
      <c r="AK8" s="4">
        <f>V8+AK7</f>
        <v>0</v>
      </c>
      <c r="AL8" s="4">
        <f>Q8*0+R8*0+1*W8+AL7</f>
        <v>0</v>
      </c>
      <c r="AM8" s="4">
        <f>AB8+AM7</f>
        <v>0</v>
      </c>
      <c r="AN8" s="4">
        <f>AC8+AN7</f>
        <v>0</v>
      </c>
      <c r="AO8" s="4">
        <f>AD8+AO7</f>
        <v>0</v>
      </c>
      <c r="AP8" s="4">
        <f>X8+AP7</f>
        <v>0</v>
      </c>
      <c r="AQ8" s="4">
        <f>Y8+AQ7</f>
        <v>0</v>
      </c>
      <c r="AR8" s="4">
        <f>Z8+AR7</f>
        <v>0</v>
      </c>
      <c r="AS8" s="4">
        <f>AA8*0+AB8*0+1*AA8+AS7</f>
        <v>0</v>
      </c>
      <c r="AT8" s="4">
        <f>AB8*0+1*AB8+AT7</f>
        <v>0</v>
      </c>
    </row>
    <row r="9" spans="1:46">
      <c r="L9" s="4">
        <f>(H9-$AA$1)*(((H9-$AA$1))&gt;0)</f>
        <v>0</v>
      </c>
      <c r="M9" s="4">
        <f>($AA$1-H9)*((($AA$1-H9))&gt;0)</f>
        <v>0</v>
      </c>
      <c r="N9" s="5">
        <f>I9-J9</f>
        <v>0</v>
      </c>
      <c r="O9" s="6">
        <f>(I9-J9)/(I9+(I9=0))</f>
        <v>0</v>
      </c>
      <c r="P9" s="5">
        <f>J9+(I9-J9)/(K9+(K9&lt;=0)*0.01)</f>
        <v>0</v>
      </c>
      <c r="Q9" s="4">
        <v>0</v>
      </c>
      <c r="R9" s="4">
        <f>(((E9="À l'heure")+(E9="Terminé"))&gt;0)*Q9</f>
        <v>0</v>
      </c>
      <c r="S9" s="4">
        <f>I9*Q9</f>
        <v>0</v>
      </c>
      <c r="T9" s="4">
        <f>J9*Q9</f>
        <v>0</v>
      </c>
      <c r="U9" s="4">
        <f>L9*Q9</f>
        <v>0</v>
      </c>
      <c r="V9" s="4">
        <f>K9*Q9</f>
        <v>0</v>
      </c>
      <c r="W9" s="4">
        <f>Q9</f>
        <v>0</v>
      </c>
      <c r="X9" s="4">
        <f>(E9="En cours")*Q9</f>
        <v>0</v>
      </c>
      <c r="Y9" s="4">
        <f>(E9="À l'heure")*Q9</f>
        <v>0</v>
      </c>
      <c r="Z9" s="4">
        <f>(E9="En retard")*Q9</f>
        <v>0</v>
      </c>
      <c r="AA9" s="4">
        <f>(E9="Bloqué")*Q9</f>
        <v>0</v>
      </c>
      <c r="AB9" s="4">
        <f>(E9="Terminé")*Q9</f>
        <v>0</v>
      </c>
      <c r="AC9" s="4">
        <f>((M9&gt;0)*2)+((E9="Bloqué")*2)+((L9&lt;7)*1)</f>
        <v>0</v>
      </c>
      <c r="AD9" s="4">
        <f>(AA9=0)*Q9</f>
        <v>0</v>
      </c>
      <c r="AE9" s="4">
        <f>(AA9=1)*Q9</f>
        <v>0</v>
      </c>
      <c r="AF9" s="4">
        <f>(AA9&gt;=2)*Q9</f>
        <v>0</v>
      </c>
      <c r="AG9" s="4">
        <f>R9+AG8</f>
        <v>0</v>
      </c>
      <c r="AH9" s="4">
        <f>S9+AH8</f>
        <v>0</v>
      </c>
      <c r="AI9" s="4">
        <f>T9+AI8</f>
        <v>0</v>
      </c>
      <c r="AJ9" s="4">
        <f>U9+AJ8</f>
        <v>0</v>
      </c>
      <c r="AK9" s="4">
        <f>V9+AK8</f>
        <v>0</v>
      </c>
      <c r="AL9" s="4">
        <f>Q9*0+R9*0+1*W9+AL8</f>
        <v>0</v>
      </c>
      <c r="AM9" s="4">
        <f>AB9+AM8</f>
        <v>0</v>
      </c>
      <c r="AN9" s="4">
        <f>AC9+AN8</f>
        <v>0</v>
      </c>
      <c r="AO9" s="4">
        <f>AD9+AO8</f>
        <v>0</v>
      </c>
      <c r="AP9" s="4">
        <f>X9+AP8</f>
        <v>0</v>
      </c>
      <c r="AQ9" s="4">
        <f>Y9+AQ8</f>
        <v>0</v>
      </c>
      <c r="AR9" s="4">
        <f>Z9+AR8</f>
        <v>0</v>
      </c>
      <c r="AS9" s="4">
        <f>AA9*0+AB9*0+1*AA9+AS8</f>
        <v>0</v>
      </c>
      <c r="AT9" s="4">
        <f>AB9*0+1*AB9+AT8</f>
        <v>0</v>
      </c>
    </row>
    <row r="10" spans="1:46">
      <c r="L10" s="4">
        <f>(H10-$AA$1)*(((H10-$AA$1))&gt;0)</f>
        <v>0</v>
      </c>
      <c r="M10" s="4">
        <f>($AA$1-H10)*((($AA$1-H10))&gt;0)</f>
        <v>0</v>
      </c>
      <c r="N10" s="5">
        <f>I10-J10</f>
        <v>0</v>
      </c>
      <c r="O10" s="6">
        <f>(I10-J10)/(I10+(I10=0))</f>
        <v>0</v>
      </c>
      <c r="P10" s="5">
        <f>J10+(I10-J10)/(K10+(K10&lt;=0)*0.01)</f>
        <v>0</v>
      </c>
      <c r="Q10" s="4">
        <v>0</v>
      </c>
      <c r="R10" s="4">
        <f>(((E10="À l'heure")+(E10="Terminé"))&gt;0)*Q10</f>
        <v>0</v>
      </c>
      <c r="S10" s="4">
        <f>I10*Q10</f>
        <v>0</v>
      </c>
      <c r="T10" s="4">
        <f>J10*Q10</f>
        <v>0</v>
      </c>
      <c r="U10" s="4">
        <f>L10*Q10</f>
        <v>0</v>
      </c>
      <c r="V10" s="4">
        <f>K10*Q10</f>
        <v>0</v>
      </c>
      <c r="W10" s="4">
        <f>Q10</f>
        <v>0</v>
      </c>
      <c r="X10" s="4">
        <f>(E10="En cours")*Q10</f>
        <v>0</v>
      </c>
      <c r="Y10" s="4">
        <f>(E10="À l'heure")*Q10</f>
        <v>0</v>
      </c>
      <c r="Z10" s="4">
        <f>(E10="En retard")*Q10</f>
        <v>0</v>
      </c>
      <c r="AA10" s="4">
        <f>(E10="Bloqué")*Q10</f>
        <v>0</v>
      </c>
      <c r="AB10" s="4">
        <f>(E10="Terminé")*Q10</f>
        <v>0</v>
      </c>
      <c r="AC10" s="4">
        <f>((M10&gt;0)*2)+((E10="Bloqué")*2)+((L10&lt;7)*1)</f>
        <v>0</v>
      </c>
      <c r="AD10" s="4">
        <f>(AA10=0)*Q10</f>
        <v>0</v>
      </c>
      <c r="AE10" s="4">
        <f>(AA10=1)*Q10</f>
        <v>0</v>
      </c>
      <c r="AF10" s="4">
        <f>(AA10&gt;=2)*Q10</f>
        <v>0</v>
      </c>
      <c r="AG10" s="4">
        <f>R10+AG9</f>
        <v>0</v>
      </c>
      <c r="AH10" s="4">
        <f>S10+AH9</f>
        <v>0</v>
      </c>
      <c r="AI10" s="4">
        <f>T10+AI9</f>
        <v>0</v>
      </c>
      <c r="AJ10" s="4">
        <f>U10+AJ9</f>
        <v>0</v>
      </c>
      <c r="AK10" s="4">
        <f>V10+AK9</f>
        <v>0</v>
      </c>
      <c r="AL10" s="4">
        <f>Q10*0+R10*0+1*W10+AL9</f>
        <v>0</v>
      </c>
      <c r="AM10" s="4">
        <f>AB10+AM9</f>
        <v>0</v>
      </c>
      <c r="AN10" s="4">
        <f>AC10+AN9</f>
        <v>0</v>
      </c>
      <c r="AO10" s="4">
        <f>AD10+AO9</f>
        <v>0</v>
      </c>
      <c r="AP10" s="4">
        <f>X10+AP9</f>
        <v>0</v>
      </c>
      <c r="AQ10" s="4">
        <f>Y10+AQ9</f>
        <v>0</v>
      </c>
      <c r="AR10" s="4">
        <f>Z10+AR9</f>
        <v>0</v>
      </c>
      <c r="AS10" s="4">
        <f>AA10*0+AB10*0+1*AA10+AS9</f>
        <v>0</v>
      </c>
      <c r="AT10" s="4">
        <f>AB10*0+1*AB10+AT9</f>
        <v>0</v>
      </c>
    </row>
    <row r="11" spans="1:46">
      <c r="L11" s="4">
        <f>(H11-$AA$1)*(((H11-$AA$1))&gt;0)</f>
        <v>0</v>
      </c>
      <c r="M11" s="4">
        <f>($AA$1-H11)*((($AA$1-H11))&gt;0)</f>
        <v>0</v>
      </c>
      <c r="N11" s="5">
        <f>I11-J11</f>
        <v>0</v>
      </c>
      <c r="O11" s="6">
        <f>(I11-J11)/(I11+(I11=0))</f>
        <v>0</v>
      </c>
      <c r="P11" s="5">
        <f>J11+(I11-J11)/(K11+(K11&lt;=0)*0.01)</f>
        <v>0</v>
      </c>
      <c r="Q11" s="4">
        <v>0</v>
      </c>
      <c r="R11" s="4">
        <f>(((E11="À l'heure")+(E11="Terminé"))&gt;0)*Q11</f>
        <v>0</v>
      </c>
      <c r="S11" s="4">
        <f>I11*Q11</f>
        <v>0</v>
      </c>
      <c r="T11" s="4">
        <f>J11*Q11</f>
        <v>0</v>
      </c>
      <c r="U11" s="4">
        <f>L11*Q11</f>
        <v>0</v>
      </c>
      <c r="V11" s="4">
        <f>K11*Q11</f>
        <v>0</v>
      </c>
      <c r="W11" s="4">
        <f>Q11</f>
        <v>0</v>
      </c>
      <c r="X11" s="4">
        <f>(E11="En cours")*Q11</f>
        <v>0</v>
      </c>
      <c r="Y11" s="4">
        <f>(E11="À l'heure")*Q11</f>
        <v>0</v>
      </c>
      <c r="Z11" s="4">
        <f>(E11="En retard")*Q11</f>
        <v>0</v>
      </c>
      <c r="AA11" s="4">
        <f>(E11="Bloqué")*Q11</f>
        <v>0</v>
      </c>
      <c r="AB11" s="4">
        <f>(E11="Terminé")*Q11</f>
        <v>0</v>
      </c>
      <c r="AC11" s="4">
        <f>((M11&gt;0)*2)+((E11="Bloqué")*2)+((L11&lt;7)*1)</f>
        <v>0</v>
      </c>
      <c r="AD11" s="4">
        <f>(AA11=0)*Q11</f>
        <v>0</v>
      </c>
      <c r="AE11" s="4">
        <f>(AA11=1)*Q11</f>
        <v>0</v>
      </c>
      <c r="AF11" s="4">
        <f>(AA11&gt;=2)*Q11</f>
        <v>0</v>
      </c>
      <c r="AG11" s="4">
        <f>R11+AG10</f>
        <v>0</v>
      </c>
      <c r="AH11" s="4">
        <f>S11+AH10</f>
        <v>0</v>
      </c>
      <c r="AI11" s="4">
        <f>T11+AI10</f>
        <v>0</v>
      </c>
      <c r="AJ11" s="4">
        <f>U11+AJ10</f>
        <v>0</v>
      </c>
      <c r="AK11" s="4">
        <f>V11+AK10</f>
        <v>0</v>
      </c>
      <c r="AL11" s="4">
        <f>Q11*0+R11*0+1*W11+AL10</f>
        <v>0</v>
      </c>
      <c r="AM11" s="4">
        <f>AB11+AM10</f>
        <v>0</v>
      </c>
      <c r="AN11" s="4">
        <f>AC11+AN10</f>
        <v>0</v>
      </c>
      <c r="AO11" s="4">
        <f>AD11+AO10</f>
        <v>0</v>
      </c>
      <c r="AP11" s="4">
        <f>X11+AP10</f>
        <v>0</v>
      </c>
      <c r="AQ11" s="4">
        <f>Y11+AQ10</f>
        <v>0</v>
      </c>
      <c r="AR11" s="4">
        <f>Z11+AR10</f>
        <v>0</v>
      </c>
      <c r="AS11" s="4">
        <f>AA11*0+AB11*0+1*AA11+AS10</f>
        <v>0</v>
      </c>
      <c r="AT11" s="4">
        <f>AB11*0+1*AB11+AT10</f>
        <v>0</v>
      </c>
    </row>
    <row r="12" spans="1:46">
      <c r="L12" s="4">
        <f>(H12-$AA$1)*(((H12-$AA$1))&gt;0)</f>
        <v>0</v>
      </c>
      <c r="M12" s="4">
        <f>($AA$1-H12)*((($AA$1-H12))&gt;0)</f>
        <v>0</v>
      </c>
      <c r="N12" s="5">
        <f>I12-J12</f>
        <v>0</v>
      </c>
      <c r="O12" s="6">
        <f>(I12-J12)/(I12+(I12=0))</f>
        <v>0</v>
      </c>
      <c r="P12" s="5">
        <f>J12+(I12-J12)/(K12+(K12&lt;=0)*0.01)</f>
        <v>0</v>
      </c>
      <c r="Q12" s="4">
        <v>0</v>
      </c>
      <c r="R12" s="4">
        <f>(((E12="À l'heure")+(E12="Terminé"))&gt;0)*Q12</f>
        <v>0</v>
      </c>
      <c r="S12" s="4">
        <f>I12*Q12</f>
        <v>0</v>
      </c>
      <c r="T12" s="4">
        <f>J12*Q12</f>
        <v>0</v>
      </c>
      <c r="U12" s="4">
        <f>L12*Q12</f>
        <v>0</v>
      </c>
      <c r="V12" s="4">
        <f>K12*Q12</f>
        <v>0</v>
      </c>
      <c r="W12" s="4">
        <f>Q12</f>
        <v>0</v>
      </c>
      <c r="X12" s="4">
        <f>(E12="En cours")*Q12</f>
        <v>0</v>
      </c>
      <c r="Y12" s="4">
        <f>(E12="À l'heure")*Q12</f>
        <v>0</v>
      </c>
      <c r="Z12" s="4">
        <f>(E12="En retard")*Q12</f>
        <v>0</v>
      </c>
      <c r="AA12" s="4">
        <f>(E12="Bloqué")*Q12</f>
        <v>0</v>
      </c>
      <c r="AB12" s="4">
        <f>(E12="Terminé")*Q12</f>
        <v>0</v>
      </c>
      <c r="AC12" s="4">
        <f>((M12&gt;0)*2)+((E12="Bloqué")*2)+((L12&lt;7)*1)</f>
        <v>0</v>
      </c>
      <c r="AD12" s="4">
        <f>(AA12=0)*Q12</f>
        <v>0</v>
      </c>
      <c r="AE12" s="4">
        <f>(AA12=1)*Q12</f>
        <v>0</v>
      </c>
      <c r="AF12" s="4">
        <f>(AA12&gt;=2)*Q12</f>
        <v>0</v>
      </c>
      <c r="AG12" s="4">
        <f>R12+AG11</f>
        <v>0</v>
      </c>
      <c r="AH12" s="4">
        <f>S12+AH11</f>
        <v>0</v>
      </c>
      <c r="AI12" s="4">
        <f>T12+AI11</f>
        <v>0</v>
      </c>
      <c r="AJ12" s="4">
        <f>U12+AJ11</f>
        <v>0</v>
      </c>
      <c r="AK12" s="4">
        <f>V12+AK11</f>
        <v>0</v>
      </c>
      <c r="AL12" s="4">
        <f>Q12*0+R12*0+1*W12+AL11</f>
        <v>0</v>
      </c>
      <c r="AM12" s="4">
        <f>AB12+AM11</f>
        <v>0</v>
      </c>
      <c r="AN12" s="4">
        <f>AC12+AN11</f>
        <v>0</v>
      </c>
      <c r="AO12" s="4">
        <f>AD12+AO11</f>
        <v>0</v>
      </c>
      <c r="AP12" s="4">
        <f>X12+AP11</f>
        <v>0</v>
      </c>
      <c r="AQ12" s="4">
        <f>Y12+AQ11</f>
        <v>0</v>
      </c>
      <c r="AR12" s="4">
        <f>Z12+AR11</f>
        <v>0</v>
      </c>
      <c r="AS12" s="4">
        <f>AA12*0+AB12*0+1*AA12+AS11</f>
        <v>0</v>
      </c>
      <c r="AT12" s="4">
        <f>AB12*0+1*AB12+AT11</f>
        <v>0</v>
      </c>
    </row>
    <row r="13" spans="1:46">
      <c r="L13" s="4">
        <f>(H13-$AA$1)*(((H13-$AA$1))&gt;0)</f>
        <v>0</v>
      </c>
      <c r="M13" s="4">
        <f>($AA$1-H13)*((($AA$1-H13))&gt;0)</f>
        <v>0</v>
      </c>
      <c r="N13" s="5">
        <f>I13-J13</f>
        <v>0</v>
      </c>
      <c r="O13" s="6">
        <f>(I13-J13)/(I13+(I13=0))</f>
        <v>0</v>
      </c>
      <c r="P13" s="5">
        <f>J13+(I13-J13)/(K13+(K13&lt;=0)*0.01)</f>
        <v>0</v>
      </c>
      <c r="Q13" s="4">
        <v>0</v>
      </c>
      <c r="R13" s="4">
        <f>(((E13="À l'heure")+(E13="Terminé"))&gt;0)*Q13</f>
        <v>0</v>
      </c>
      <c r="S13" s="4">
        <f>I13*Q13</f>
        <v>0</v>
      </c>
      <c r="T13" s="4">
        <f>J13*Q13</f>
        <v>0</v>
      </c>
      <c r="U13" s="4">
        <f>L13*Q13</f>
        <v>0</v>
      </c>
      <c r="V13" s="4">
        <f>K13*Q13</f>
        <v>0</v>
      </c>
      <c r="W13" s="4">
        <f>Q13</f>
        <v>0</v>
      </c>
      <c r="X13" s="4">
        <f>(E13="En cours")*Q13</f>
        <v>0</v>
      </c>
      <c r="Y13" s="4">
        <f>(E13="À l'heure")*Q13</f>
        <v>0</v>
      </c>
      <c r="Z13" s="4">
        <f>(E13="En retard")*Q13</f>
        <v>0</v>
      </c>
      <c r="AA13" s="4">
        <f>(E13="Bloqué")*Q13</f>
        <v>0</v>
      </c>
      <c r="AB13" s="4">
        <f>(E13="Terminé")*Q13</f>
        <v>0</v>
      </c>
      <c r="AC13" s="4">
        <f>((M13&gt;0)*2)+((E13="Bloqué")*2)+((L13&lt;7)*1)</f>
        <v>0</v>
      </c>
      <c r="AD13" s="4">
        <f>(AA13=0)*Q13</f>
        <v>0</v>
      </c>
      <c r="AE13" s="4">
        <f>(AA13=1)*Q13</f>
        <v>0</v>
      </c>
      <c r="AF13" s="4">
        <f>(AA13&gt;=2)*Q13</f>
        <v>0</v>
      </c>
      <c r="AG13" s="4">
        <f>R13+AG12</f>
        <v>0</v>
      </c>
      <c r="AH13" s="4">
        <f>S13+AH12</f>
        <v>0</v>
      </c>
      <c r="AI13" s="4">
        <f>T13+AI12</f>
        <v>0</v>
      </c>
      <c r="AJ13" s="4">
        <f>U13+AJ12</f>
        <v>0</v>
      </c>
      <c r="AK13" s="4">
        <f>V13+AK12</f>
        <v>0</v>
      </c>
      <c r="AL13" s="4">
        <f>Q13*0+R13*0+1*W13+AL12</f>
        <v>0</v>
      </c>
      <c r="AM13" s="4">
        <f>AB13+AM12</f>
        <v>0</v>
      </c>
      <c r="AN13" s="4">
        <f>AC13+AN12</f>
        <v>0</v>
      </c>
      <c r="AO13" s="4">
        <f>AD13+AO12</f>
        <v>0</v>
      </c>
      <c r="AP13" s="4">
        <f>X13+AP12</f>
        <v>0</v>
      </c>
      <c r="AQ13" s="4">
        <f>Y13+AQ12</f>
        <v>0</v>
      </c>
      <c r="AR13" s="4">
        <f>Z13+AR12</f>
        <v>0</v>
      </c>
      <c r="AS13" s="4">
        <f>AA13*0+AB13*0+1*AA13+AS12</f>
        <v>0</v>
      </c>
      <c r="AT13" s="4">
        <f>AB13*0+1*AB13+AT12</f>
        <v>0</v>
      </c>
    </row>
    <row r="14" spans="1:46">
      <c r="L14" s="4">
        <f>(H14-$AA$1)*(((H14-$AA$1))&gt;0)</f>
        <v>0</v>
      </c>
      <c r="M14" s="4">
        <f>($AA$1-H14)*((($AA$1-H14))&gt;0)</f>
        <v>0</v>
      </c>
      <c r="N14" s="5">
        <f>I14-J14</f>
        <v>0</v>
      </c>
      <c r="O14" s="6">
        <f>(I14-J14)/(I14+(I14=0))</f>
        <v>0</v>
      </c>
      <c r="P14" s="5">
        <f>J14+(I14-J14)/(K14+(K14&lt;=0)*0.01)</f>
        <v>0</v>
      </c>
      <c r="Q14" s="4">
        <v>0</v>
      </c>
      <c r="R14" s="4">
        <f>(((E14="À l'heure")+(E14="Terminé"))&gt;0)*Q14</f>
        <v>0</v>
      </c>
      <c r="S14" s="4">
        <f>I14*Q14</f>
        <v>0</v>
      </c>
      <c r="T14" s="4">
        <f>J14*Q14</f>
        <v>0</v>
      </c>
      <c r="U14" s="4">
        <f>L14*Q14</f>
        <v>0</v>
      </c>
      <c r="V14" s="4">
        <f>K14*Q14</f>
        <v>0</v>
      </c>
      <c r="W14" s="4">
        <f>Q14</f>
        <v>0</v>
      </c>
      <c r="X14" s="4">
        <f>(E14="En cours")*Q14</f>
        <v>0</v>
      </c>
      <c r="Y14" s="4">
        <f>(E14="À l'heure")*Q14</f>
        <v>0</v>
      </c>
      <c r="Z14" s="4">
        <f>(E14="En retard")*Q14</f>
        <v>0</v>
      </c>
      <c r="AA14" s="4">
        <f>(E14="Bloqué")*Q14</f>
        <v>0</v>
      </c>
      <c r="AB14" s="4">
        <f>(E14="Terminé")*Q14</f>
        <v>0</v>
      </c>
      <c r="AC14" s="4">
        <f>((M14&gt;0)*2)+((E14="Bloqué")*2)+((L14&lt;7)*1)</f>
        <v>0</v>
      </c>
      <c r="AD14" s="4">
        <f>(AA14=0)*Q14</f>
        <v>0</v>
      </c>
      <c r="AE14" s="4">
        <f>(AA14=1)*Q14</f>
        <v>0</v>
      </c>
      <c r="AF14" s="4">
        <f>(AA14&gt;=2)*Q14</f>
        <v>0</v>
      </c>
      <c r="AG14" s="4">
        <f>R14+AG13</f>
        <v>0</v>
      </c>
      <c r="AH14" s="4">
        <f>S14+AH13</f>
        <v>0</v>
      </c>
      <c r="AI14" s="4">
        <f>T14+AI13</f>
        <v>0</v>
      </c>
      <c r="AJ14" s="4">
        <f>U14+AJ13</f>
        <v>0</v>
      </c>
      <c r="AK14" s="4">
        <f>V14+AK13</f>
        <v>0</v>
      </c>
      <c r="AL14" s="4">
        <f>Q14*0+R14*0+1*W14+AL13</f>
        <v>0</v>
      </c>
      <c r="AM14" s="4">
        <f>AB14+AM13</f>
        <v>0</v>
      </c>
      <c r="AN14" s="4">
        <f>AC14+AN13</f>
        <v>0</v>
      </c>
      <c r="AO14" s="4">
        <f>AD14+AO13</f>
        <v>0</v>
      </c>
      <c r="AP14" s="4">
        <f>X14+AP13</f>
        <v>0</v>
      </c>
      <c r="AQ14" s="4">
        <f>Y14+AQ13</f>
        <v>0</v>
      </c>
      <c r="AR14" s="4">
        <f>Z14+AR13</f>
        <v>0</v>
      </c>
      <c r="AS14" s="4">
        <f>AA14*0+AB14*0+1*AA14+AS13</f>
        <v>0</v>
      </c>
      <c r="AT14" s="4">
        <f>AB14*0+1*AB14+AT13</f>
        <v>0</v>
      </c>
    </row>
    <row r="15" spans="1:46">
      <c r="L15" s="4">
        <f>(H15-$AA$1)*(((H15-$AA$1))&gt;0)</f>
        <v>0</v>
      </c>
      <c r="M15" s="4">
        <f>($AA$1-H15)*((($AA$1-H15))&gt;0)</f>
        <v>0</v>
      </c>
      <c r="N15" s="5">
        <f>I15-J15</f>
        <v>0</v>
      </c>
      <c r="O15" s="6">
        <f>(I15-J15)/(I15+(I15=0))</f>
        <v>0</v>
      </c>
      <c r="P15" s="5">
        <f>J15+(I15-J15)/(K15+(K15&lt;=0)*0.01)</f>
        <v>0</v>
      </c>
      <c r="Q15" s="4">
        <v>0</v>
      </c>
      <c r="R15" s="4">
        <f>(((E15="À l'heure")+(E15="Terminé"))&gt;0)*Q15</f>
        <v>0</v>
      </c>
      <c r="S15" s="4">
        <f>I15*Q15</f>
        <v>0</v>
      </c>
      <c r="T15" s="4">
        <f>J15*Q15</f>
        <v>0</v>
      </c>
      <c r="U15" s="4">
        <f>L15*Q15</f>
        <v>0</v>
      </c>
      <c r="V15" s="4">
        <f>K15*Q15</f>
        <v>0</v>
      </c>
      <c r="W15" s="4">
        <f>Q15</f>
        <v>0</v>
      </c>
      <c r="X15" s="4">
        <f>(E15="En cours")*Q15</f>
        <v>0</v>
      </c>
      <c r="Y15" s="4">
        <f>(E15="À l'heure")*Q15</f>
        <v>0</v>
      </c>
      <c r="Z15" s="4">
        <f>(E15="En retard")*Q15</f>
        <v>0</v>
      </c>
      <c r="AA15" s="4">
        <f>(E15="Bloqué")*Q15</f>
        <v>0</v>
      </c>
      <c r="AB15" s="4">
        <f>(E15="Terminé")*Q15</f>
        <v>0</v>
      </c>
      <c r="AC15" s="4">
        <f>((M15&gt;0)*2)+((E15="Bloqué")*2)+((L15&lt;7)*1)</f>
        <v>0</v>
      </c>
      <c r="AD15" s="4">
        <f>(AA15=0)*Q15</f>
        <v>0</v>
      </c>
      <c r="AE15" s="4">
        <f>(AA15=1)*Q15</f>
        <v>0</v>
      </c>
      <c r="AF15" s="4">
        <f>(AA15&gt;=2)*Q15</f>
        <v>0</v>
      </c>
      <c r="AG15" s="4">
        <f>R15+AG14</f>
        <v>0</v>
      </c>
      <c r="AH15" s="4">
        <f>S15+AH14</f>
        <v>0</v>
      </c>
      <c r="AI15" s="4">
        <f>T15+AI14</f>
        <v>0</v>
      </c>
      <c r="AJ15" s="4">
        <f>U15+AJ14</f>
        <v>0</v>
      </c>
      <c r="AK15" s="4">
        <f>V15+AK14</f>
        <v>0</v>
      </c>
      <c r="AL15" s="4">
        <f>Q15*0+R15*0+1*W15+AL14</f>
        <v>0</v>
      </c>
      <c r="AM15" s="4">
        <f>AB15+AM14</f>
        <v>0</v>
      </c>
      <c r="AN15" s="4">
        <f>AC15+AN14</f>
        <v>0</v>
      </c>
      <c r="AO15" s="4">
        <f>AD15+AO14</f>
        <v>0</v>
      </c>
      <c r="AP15" s="4">
        <f>X15+AP14</f>
        <v>0</v>
      </c>
      <c r="AQ15" s="4">
        <f>Y15+AQ14</f>
        <v>0</v>
      </c>
      <c r="AR15" s="4">
        <f>Z15+AR14</f>
        <v>0</v>
      </c>
      <c r="AS15" s="4">
        <f>AA15*0+AB15*0+1*AA15+AS14</f>
        <v>0</v>
      </c>
      <c r="AT15" s="4">
        <f>AB15*0+1*AB15+AT14</f>
        <v>0</v>
      </c>
    </row>
    <row r="16" spans="1:46">
      <c r="L16" s="4">
        <f>(H16-$AA$1)*(((H16-$AA$1))&gt;0)</f>
        <v>0</v>
      </c>
      <c r="M16" s="4">
        <f>($AA$1-H16)*((($AA$1-H16))&gt;0)</f>
        <v>0</v>
      </c>
      <c r="N16" s="5">
        <f>I16-J16</f>
        <v>0</v>
      </c>
      <c r="O16" s="6">
        <f>(I16-J16)/(I16+(I16=0))</f>
        <v>0</v>
      </c>
      <c r="P16" s="5">
        <f>J16+(I16-J16)/(K16+(K16&lt;=0)*0.01)</f>
        <v>0</v>
      </c>
      <c r="Q16" s="4">
        <v>0</v>
      </c>
      <c r="R16" s="4">
        <f>(((E16="À l'heure")+(E16="Terminé"))&gt;0)*Q16</f>
        <v>0</v>
      </c>
      <c r="S16" s="4">
        <f>I16*Q16</f>
        <v>0</v>
      </c>
      <c r="T16" s="4">
        <f>J16*Q16</f>
        <v>0</v>
      </c>
      <c r="U16" s="4">
        <f>L16*Q16</f>
        <v>0</v>
      </c>
      <c r="V16" s="4">
        <f>K16*Q16</f>
        <v>0</v>
      </c>
      <c r="W16" s="4">
        <f>Q16</f>
        <v>0</v>
      </c>
      <c r="X16" s="4">
        <f>(E16="En cours")*Q16</f>
        <v>0</v>
      </c>
      <c r="Y16" s="4">
        <f>(E16="À l'heure")*Q16</f>
        <v>0</v>
      </c>
      <c r="Z16" s="4">
        <f>(E16="En retard")*Q16</f>
        <v>0</v>
      </c>
      <c r="AA16" s="4">
        <f>(E16="Bloqué")*Q16</f>
        <v>0</v>
      </c>
      <c r="AB16" s="4">
        <f>(E16="Terminé")*Q16</f>
        <v>0</v>
      </c>
      <c r="AC16" s="4">
        <f>((M16&gt;0)*2)+((E16="Bloqué")*2)+((L16&lt;7)*1)</f>
        <v>0</v>
      </c>
      <c r="AD16" s="4">
        <f>(AA16=0)*Q16</f>
        <v>0</v>
      </c>
      <c r="AE16" s="4">
        <f>(AA16=1)*Q16</f>
        <v>0</v>
      </c>
      <c r="AF16" s="4">
        <f>(AA16&gt;=2)*Q16</f>
        <v>0</v>
      </c>
      <c r="AG16" s="4">
        <f>R16+AG15</f>
        <v>0</v>
      </c>
      <c r="AH16" s="4">
        <f>S16+AH15</f>
        <v>0</v>
      </c>
      <c r="AI16" s="4">
        <f>T16+AI15</f>
        <v>0</v>
      </c>
      <c r="AJ16" s="4">
        <f>U16+AJ15</f>
        <v>0</v>
      </c>
      <c r="AK16" s="4">
        <f>V16+AK15</f>
        <v>0</v>
      </c>
      <c r="AL16" s="4">
        <f>Q16*0+R16*0+1*W16+AL15</f>
        <v>0</v>
      </c>
      <c r="AM16" s="4">
        <f>AB16+AM15</f>
        <v>0</v>
      </c>
      <c r="AN16" s="4">
        <f>AC16+AN15</f>
        <v>0</v>
      </c>
      <c r="AO16" s="4">
        <f>AD16+AO15</f>
        <v>0</v>
      </c>
      <c r="AP16" s="4">
        <f>X16+AP15</f>
        <v>0</v>
      </c>
      <c r="AQ16" s="4">
        <f>Y16+AQ15</f>
        <v>0</v>
      </c>
      <c r="AR16" s="4">
        <f>Z16+AR15</f>
        <v>0</v>
      </c>
      <c r="AS16" s="4">
        <f>AA16*0+AB16*0+1*AA16+AS15</f>
        <v>0</v>
      </c>
      <c r="AT16" s="4">
        <f>AB16*0+1*AB16+AT15</f>
        <v>0</v>
      </c>
    </row>
    <row r="17" spans="12:46">
      <c r="L17" s="4">
        <f>(H17-$AA$1)*(((H17-$AA$1))&gt;0)</f>
        <v>0</v>
      </c>
      <c r="M17" s="4">
        <f>($AA$1-H17)*((($AA$1-H17))&gt;0)</f>
        <v>0</v>
      </c>
      <c r="N17" s="5">
        <f>I17-J17</f>
        <v>0</v>
      </c>
      <c r="O17" s="6">
        <f>(I17-J17)/(I17+(I17=0))</f>
        <v>0</v>
      </c>
      <c r="P17" s="5">
        <f>J17+(I17-J17)/(K17+(K17&lt;=0)*0.01)</f>
        <v>0</v>
      </c>
      <c r="Q17" s="4">
        <v>0</v>
      </c>
      <c r="R17" s="4">
        <f>(((E17="À l'heure")+(E17="Terminé"))&gt;0)*Q17</f>
        <v>0</v>
      </c>
      <c r="S17" s="4">
        <f>I17*Q17</f>
        <v>0</v>
      </c>
      <c r="T17" s="4">
        <f>J17*Q17</f>
        <v>0</v>
      </c>
      <c r="U17" s="4">
        <f>L17*Q17</f>
        <v>0</v>
      </c>
      <c r="V17" s="4">
        <f>K17*Q17</f>
        <v>0</v>
      </c>
      <c r="W17" s="4">
        <f>Q17</f>
        <v>0</v>
      </c>
      <c r="X17" s="4">
        <f>(E17="En cours")*Q17</f>
        <v>0</v>
      </c>
      <c r="Y17" s="4">
        <f>(E17="À l'heure")*Q17</f>
        <v>0</v>
      </c>
      <c r="Z17" s="4">
        <f>(E17="En retard")*Q17</f>
        <v>0</v>
      </c>
      <c r="AA17" s="4">
        <f>(E17="Bloqué")*Q17</f>
        <v>0</v>
      </c>
      <c r="AB17" s="4">
        <f>(E17="Terminé")*Q17</f>
        <v>0</v>
      </c>
      <c r="AC17" s="4">
        <f>((M17&gt;0)*2)+((E17="Bloqué")*2)+((L17&lt;7)*1)</f>
        <v>0</v>
      </c>
      <c r="AD17" s="4">
        <f>(AA17=0)*Q17</f>
        <v>0</v>
      </c>
      <c r="AE17" s="4">
        <f>(AA17=1)*Q17</f>
        <v>0</v>
      </c>
      <c r="AF17" s="4">
        <f>(AA17&gt;=2)*Q17</f>
        <v>0</v>
      </c>
      <c r="AG17" s="4">
        <f>R17+AG16</f>
        <v>0</v>
      </c>
      <c r="AH17" s="4">
        <f>S17+AH16</f>
        <v>0</v>
      </c>
      <c r="AI17" s="4">
        <f>T17+AI16</f>
        <v>0</v>
      </c>
      <c r="AJ17" s="4">
        <f>U17+AJ16</f>
        <v>0</v>
      </c>
      <c r="AK17" s="4">
        <f>V17+AK16</f>
        <v>0</v>
      </c>
      <c r="AL17" s="4">
        <f>Q17*0+R17*0+1*W17+AL16</f>
        <v>0</v>
      </c>
      <c r="AM17" s="4">
        <f>AB17+AM16</f>
        <v>0</v>
      </c>
      <c r="AN17" s="4">
        <f>AC17+AN16</f>
        <v>0</v>
      </c>
      <c r="AO17" s="4">
        <f>AD17+AO16</f>
        <v>0</v>
      </c>
      <c r="AP17" s="4">
        <f>X17+AP16</f>
        <v>0</v>
      </c>
      <c r="AQ17" s="4">
        <f>Y17+AQ16</f>
        <v>0</v>
      </c>
      <c r="AR17" s="4">
        <f>Z17+AR16</f>
        <v>0</v>
      </c>
      <c r="AS17" s="4">
        <f>AA17*0+AB17*0+1*AA17+AS16</f>
        <v>0</v>
      </c>
      <c r="AT17" s="4">
        <f>AB17*0+1*AB17+AT16</f>
        <v>0</v>
      </c>
    </row>
    <row r="18" spans="12:46">
      <c r="L18" s="4">
        <f>(H18-$AA$1)*(((H18-$AA$1))&gt;0)</f>
        <v>0</v>
      </c>
      <c r="M18" s="4">
        <f>($AA$1-H18)*((($AA$1-H18))&gt;0)</f>
        <v>0</v>
      </c>
      <c r="N18" s="5">
        <f>I18-J18</f>
        <v>0</v>
      </c>
      <c r="O18" s="6">
        <f>(I18-J18)/(I18+(I18=0))</f>
        <v>0</v>
      </c>
      <c r="P18" s="5">
        <f>J18+(I18-J18)/(K18+(K18&lt;=0)*0.01)</f>
        <v>0</v>
      </c>
      <c r="Q18" s="4">
        <v>0</v>
      </c>
      <c r="R18" s="4">
        <f>(((E18="À l'heure")+(E18="Terminé"))&gt;0)*Q18</f>
        <v>0</v>
      </c>
      <c r="S18" s="4">
        <f>I18*Q18</f>
        <v>0</v>
      </c>
      <c r="T18" s="4">
        <f>J18*Q18</f>
        <v>0</v>
      </c>
      <c r="U18" s="4">
        <f>L18*Q18</f>
        <v>0</v>
      </c>
      <c r="V18" s="4">
        <f>K18*Q18</f>
        <v>0</v>
      </c>
      <c r="W18" s="4">
        <f>Q18</f>
        <v>0</v>
      </c>
      <c r="X18" s="4">
        <f>(E18="En cours")*Q18</f>
        <v>0</v>
      </c>
      <c r="Y18" s="4">
        <f>(E18="À l'heure")*Q18</f>
        <v>0</v>
      </c>
      <c r="Z18" s="4">
        <f>(E18="En retard")*Q18</f>
        <v>0</v>
      </c>
      <c r="AA18" s="4">
        <f>(E18="Bloqué")*Q18</f>
        <v>0</v>
      </c>
      <c r="AB18" s="4">
        <f>(E18="Terminé")*Q18</f>
        <v>0</v>
      </c>
      <c r="AC18" s="4">
        <f>((M18&gt;0)*2)+((E18="Bloqué")*2)+((L18&lt;7)*1)</f>
        <v>0</v>
      </c>
      <c r="AD18" s="4">
        <f>(AA18=0)*Q18</f>
        <v>0</v>
      </c>
      <c r="AE18" s="4">
        <f>(AA18=1)*Q18</f>
        <v>0</v>
      </c>
      <c r="AF18" s="4">
        <f>(AA18&gt;=2)*Q18</f>
        <v>0</v>
      </c>
      <c r="AG18" s="4">
        <f>R18+AG17</f>
        <v>0</v>
      </c>
      <c r="AH18" s="4">
        <f>S18+AH17</f>
        <v>0</v>
      </c>
      <c r="AI18" s="4">
        <f>T18+AI17</f>
        <v>0</v>
      </c>
      <c r="AJ18" s="4">
        <f>U18+AJ17</f>
        <v>0</v>
      </c>
      <c r="AK18" s="4">
        <f>V18+AK17</f>
        <v>0</v>
      </c>
      <c r="AL18" s="4">
        <f>Q18*0+R18*0+1*W18+AL17</f>
        <v>0</v>
      </c>
      <c r="AM18" s="4">
        <f>AB18+AM17</f>
        <v>0</v>
      </c>
      <c r="AN18" s="4">
        <f>AC18+AN17</f>
        <v>0</v>
      </c>
      <c r="AO18" s="4">
        <f>AD18+AO17</f>
        <v>0</v>
      </c>
      <c r="AP18" s="4">
        <f>X18+AP17</f>
        <v>0</v>
      </c>
      <c r="AQ18" s="4">
        <f>Y18+AQ17</f>
        <v>0</v>
      </c>
      <c r="AR18" s="4">
        <f>Z18+AR17</f>
        <v>0</v>
      </c>
      <c r="AS18" s="4">
        <f>AA18*0+AB18*0+1*AA18+AS17</f>
        <v>0</v>
      </c>
      <c r="AT18" s="4">
        <f>AB18*0+1*AB18+AT17</f>
        <v>0</v>
      </c>
    </row>
    <row r="19" spans="12:46">
      <c r="L19" s="4">
        <f>(H19-$AA$1)*(((H19-$AA$1))&gt;0)</f>
        <v>0</v>
      </c>
      <c r="M19" s="4">
        <f>($AA$1-H19)*((($AA$1-H19))&gt;0)</f>
        <v>0</v>
      </c>
      <c r="N19" s="5">
        <f>I19-J19</f>
        <v>0</v>
      </c>
      <c r="O19" s="6">
        <f>(I19-J19)/(I19+(I19=0))</f>
        <v>0</v>
      </c>
      <c r="P19" s="5">
        <f>J19+(I19-J19)/(K19+(K19&lt;=0)*0.01)</f>
        <v>0</v>
      </c>
      <c r="Q19" s="4">
        <v>0</v>
      </c>
      <c r="R19" s="4">
        <f>(((E19="À l'heure")+(E19="Terminé"))&gt;0)*Q19</f>
        <v>0</v>
      </c>
      <c r="S19" s="4">
        <f>I19*Q19</f>
        <v>0</v>
      </c>
      <c r="T19" s="4">
        <f>J19*Q19</f>
        <v>0</v>
      </c>
      <c r="U19" s="4">
        <f>L19*Q19</f>
        <v>0</v>
      </c>
      <c r="V19" s="4">
        <f>K19*Q19</f>
        <v>0</v>
      </c>
      <c r="W19" s="4">
        <f>Q19</f>
        <v>0</v>
      </c>
      <c r="X19" s="4">
        <f>(E19="En cours")*Q19</f>
        <v>0</v>
      </c>
      <c r="Y19" s="4">
        <f>(E19="À l'heure")*Q19</f>
        <v>0</v>
      </c>
      <c r="Z19" s="4">
        <f>(E19="En retard")*Q19</f>
        <v>0</v>
      </c>
      <c r="AA19" s="4">
        <f>(E19="Bloqué")*Q19</f>
        <v>0</v>
      </c>
      <c r="AB19" s="4">
        <f>(E19="Terminé")*Q19</f>
        <v>0</v>
      </c>
      <c r="AC19" s="4">
        <f>((M19&gt;0)*2)+((E19="Bloqué")*2)+((L19&lt;7)*1)</f>
        <v>0</v>
      </c>
      <c r="AD19" s="4">
        <f>(AA19=0)*Q19</f>
        <v>0</v>
      </c>
      <c r="AE19" s="4">
        <f>(AA19=1)*Q19</f>
        <v>0</v>
      </c>
      <c r="AF19" s="4">
        <f>(AA19&gt;=2)*Q19</f>
        <v>0</v>
      </c>
      <c r="AG19" s="4">
        <f>R19+AG18</f>
        <v>0</v>
      </c>
      <c r="AH19" s="4">
        <f>S19+AH18</f>
        <v>0</v>
      </c>
      <c r="AI19" s="4">
        <f>T19+AI18</f>
        <v>0</v>
      </c>
      <c r="AJ19" s="4">
        <f>U19+AJ18</f>
        <v>0</v>
      </c>
      <c r="AK19" s="4">
        <f>V19+AK18</f>
        <v>0</v>
      </c>
      <c r="AL19" s="4">
        <f>Q19*0+R19*0+1*W19+AL18</f>
        <v>0</v>
      </c>
      <c r="AM19" s="4">
        <f>AB19+AM18</f>
        <v>0</v>
      </c>
      <c r="AN19" s="4">
        <f>AC19+AN18</f>
        <v>0</v>
      </c>
      <c r="AO19" s="4">
        <f>AD19+AO18</f>
        <v>0</v>
      </c>
      <c r="AP19" s="4">
        <f>X19+AP18</f>
        <v>0</v>
      </c>
      <c r="AQ19" s="4">
        <f>Y19+AQ18</f>
        <v>0</v>
      </c>
      <c r="AR19" s="4">
        <f>Z19+AR18</f>
        <v>0</v>
      </c>
      <c r="AS19" s="4">
        <f>AA19*0+AB19*0+1*AA19+AS18</f>
        <v>0</v>
      </c>
      <c r="AT19" s="4">
        <f>AB19*0+1*AB19+AT18</f>
        <v>0</v>
      </c>
    </row>
    <row r="20" spans="12:46">
      <c r="L20" s="4">
        <f>(H20-$AA$1)*(((H20-$AA$1))&gt;0)</f>
        <v>0</v>
      </c>
      <c r="M20" s="4">
        <f>($AA$1-H20)*((($AA$1-H20))&gt;0)</f>
        <v>0</v>
      </c>
      <c r="N20" s="5">
        <f>I20-J20</f>
        <v>0</v>
      </c>
      <c r="O20" s="6">
        <f>(I20-J20)/(I20+(I20=0))</f>
        <v>0</v>
      </c>
      <c r="P20" s="5">
        <f>J20+(I20-J20)/(K20+(K20&lt;=0)*0.01)</f>
        <v>0</v>
      </c>
      <c r="Q20" s="4">
        <v>0</v>
      </c>
      <c r="R20" s="4">
        <f>(((E20="À l'heure")+(E20="Terminé"))&gt;0)*Q20</f>
        <v>0</v>
      </c>
      <c r="S20" s="4">
        <f>I20*Q20</f>
        <v>0</v>
      </c>
      <c r="T20" s="4">
        <f>J20*Q20</f>
        <v>0</v>
      </c>
      <c r="U20" s="4">
        <f>L20*Q20</f>
        <v>0</v>
      </c>
      <c r="V20" s="4">
        <f>K20*Q20</f>
        <v>0</v>
      </c>
      <c r="W20" s="4">
        <f>Q20</f>
        <v>0</v>
      </c>
      <c r="X20" s="4">
        <f>(E20="En cours")*Q20</f>
        <v>0</v>
      </c>
      <c r="Y20" s="4">
        <f>(E20="À l'heure")*Q20</f>
        <v>0</v>
      </c>
      <c r="Z20" s="4">
        <f>(E20="En retard")*Q20</f>
        <v>0</v>
      </c>
      <c r="AA20" s="4">
        <f>(E20="Bloqué")*Q20</f>
        <v>0</v>
      </c>
      <c r="AB20" s="4">
        <f>(E20="Terminé")*Q20</f>
        <v>0</v>
      </c>
      <c r="AC20" s="4">
        <f>((M20&gt;0)*2)+((E20="Bloqué")*2)+((L20&lt;7)*1)</f>
        <v>0</v>
      </c>
      <c r="AD20" s="4">
        <f>(AA20=0)*Q20</f>
        <v>0</v>
      </c>
      <c r="AE20" s="4">
        <f>(AA20=1)*Q20</f>
        <v>0</v>
      </c>
      <c r="AF20" s="4">
        <f>(AA20&gt;=2)*Q20</f>
        <v>0</v>
      </c>
      <c r="AG20" s="4">
        <f>R20+AG19</f>
        <v>0</v>
      </c>
      <c r="AH20" s="4">
        <f>S20+AH19</f>
        <v>0</v>
      </c>
      <c r="AI20" s="4">
        <f>T20+AI19</f>
        <v>0</v>
      </c>
      <c r="AJ20" s="4">
        <f>U20+AJ19</f>
        <v>0</v>
      </c>
      <c r="AK20" s="4">
        <f>V20+AK19</f>
        <v>0</v>
      </c>
      <c r="AL20" s="4">
        <f>Q20*0+R20*0+1*W20+AL19</f>
        <v>0</v>
      </c>
      <c r="AM20" s="4">
        <f>AB20+AM19</f>
        <v>0</v>
      </c>
      <c r="AN20" s="4">
        <f>AC20+AN19</f>
        <v>0</v>
      </c>
      <c r="AO20" s="4">
        <f>AD20+AO19</f>
        <v>0</v>
      </c>
      <c r="AP20" s="4">
        <f>X20+AP19</f>
        <v>0</v>
      </c>
      <c r="AQ20" s="4">
        <f>Y20+AQ19</f>
        <v>0</v>
      </c>
      <c r="AR20" s="4">
        <f>Z20+AR19</f>
        <v>0</v>
      </c>
      <c r="AS20" s="4">
        <f>AA20*0+AB20*0+1*AA20+AS19</f>
        <v>0</v>
      </c>
      <c r="AT20" s="4">
        <f>AB20*0+1*AB20+AT19</f>
        <v>0</v>
      </c>
    </row>
    <row r="21" spans="12:46">
      <c r="L21" s="4">
        <f>(H21-$AA$1)*(((H21-$AA$1))&gt;0)</f>
        <v>0</v>
      </c>
      <c r="M21" s="4">
        <f>($AA$1-H21)*((($AA$1-H21))&gt;0)</f>
        <v>0</v>
      </c>
      <c r="N21" s="5">
        <f>I21-J21</f>
        <v>0</v>
      </c>
      <c r="O21" s="6">
        <f>(I21-J21)/(I21+(I21=0))</f>
        <v>0</v>
      </c>
      <c r="P21" s="5">
        <f>J21+(I21-J21)/(K21+(K21&lt;=0)*0.01)</f>
        <v>0</v>
      </c>
      <c r="Q21" s="4">
        <v>0</v>
      </c>
      <c r="R21" s="4">
        <f>(((E21="À l'heure")+(E21="Terminé"))&gt;0)*Q21</f>
        <v>0</v>
      </c>
      <c r="S21" s="4">
        <f>I21*Q21</f>
        <v>0</v>
      </c>
      <c r="T21" s="4">
        <f>J21*Q21</f>
        <v>0</v>
      </c>
      <c r="U21" s="4">
        <f>L21*Q21</f>
        <v>0</v>
      </c>
      <c r="V21" s="4">
        <f>K21*Q21</f>
        <v>0</v>
      </c>
      <c r="W21" s="4">
        <f>Q21</f>
        <v>0</v>
      </c>
      <c r="X21" s="4">
        <f>(E21="En cours")*Q21</f>
        <v>0</v>
      </c>
      <c r="Y21" s="4">
        <f>(E21="À l'heure")*Q21</f>
        <v>0</v>
      </c>
      <c r="Z21" s="4">
        <f>(E21="En retard")*Q21</f>
        <v>0</v>
      </c>
      <c r="AA21" s="4">
        <f>(E21="Bloqué")*Q21</f>
        <v>0</v>
      </c>
      <c r="AB21" s="4">
        <f>(E21="Terminé")*Q21</f>
        <v>0</v>
      </c>
      <c r="AC21" s="4">
        <f>((M21&gt;0)*2)+((E21="Bloqué")*2)+((L21&lt;7)*1)</f>
        <v>0</v>
      </c>
      <c r="AD21" s="4">
        <f>(AA21=0)*Q21</f>
        <v>0</v>
      </c>
      <c r="AE21" s="4">
        <f>(AA21=1)*Q21</f>
        <v>0</v>
      </c>
      <c r="AF21" s="4">
        <f>(AA21&gt;=2)*Q21</f>
        <v>0</v>
      </c>
      <c r="AG21" s="4">
        <f>R21+AG20</f>
        <v>0</v>
      </c>
      <c r="AH21" s="4">
        <f>S21+AH20</f>
        <v>0</v>
      </c>
      <c r="AI21" s="4">
        <f>T21+AI20</f>
        <v>0</v>
      </c>
      <c r="AJ21" s="4">
        <f>U21+AJ20</f>
        <v>0</v>
      </c>
      <c r="AK21" s="4">
        <f>V21+AK20</f>
        <v>0</v>
      </c>
      <c r="AL21" s="4">
        <f>Q21*0+R21*0+1*W21+AL20</f>
        <v>0</v>
      </c>
      <c r="AM21" s="4">
        <f>AB21+AM20</f>
        <v>0</v>
      </c>
      <c r="AN21" s="4">
        <f>AC21+AN20</f>
        <v>0</v>
      </c>
      <c r="AO21" s="4">
        <f>AD21+AO20</f>
        <v>0</v>
      </c>
      <c r="AP21" s="4">
        <f>X21+AP20</f>
        <v>0</v>
      </c>
      <c r="AQ21" s="4">
        <f>Y21+AQ20</f>
        <v>0</v>
      </c>
      <c r="AR21" s="4">
        <f>Z21+AR20</f>
        <v>0</v>
      </c>
      <c r="AS21" s="4">
        <f>AA21*0+AB21*0+1*AA21+AS20</f>
        <v>0</v>
      </c>
      <c r="AT21" s="4">
        <f>AB21*0+1*AB21+AT20</f>
        <v>0</v>
      </c>
    </row>
    <row r="22" spans="12:46">
      <c r="L22" s="4">
        <f>(H22-$AA$1)*(((H22-$AA$1))&gt;0)</f>
        <v>0</v>
      </c>
      <c r="M22" s="4">
        <f>($AA$1-H22)*((($AA$1-H22))&gt;0)</f>
        <v>0</v>
      </c>
      <c r="N22" s="5">
        <f>I22-J22</f>
        <v>0</v>
      </c>
      <c r="O22" s="6">
        <f>(I22-J22)/(I22+(I22=0))</f>
        <v>0</v>
      </c>
      <c r="P22" s="5">
        <f>J22+(I22-J22)/(K22+(K22&lt;=0)*0.01)</f>
        <v>0</v>
      </c>
      <c r="Q22" s="4">
        <v>0</v>
      </c>
      <c r="R22" s="4">
        <f>(((E22="À l'heure")+(E22="Terminé"))&gt;0)*Q22</f>
        <v>0</v>
      </c>
      <c r="S22" s="4">
        <f>I22*Q22</f>
        <v>0</v>
      </c>
      <c r="T22" s="4">
        <f>J22*Q22</f>
        <v>0</v>
      </c>
      <c r="U22" s="4">
        <f>L22*Q22</f>
        <v>0</v>
      </c>
      <c r="V22" s="4">
        <f>K22*Q22</f>
        <v>0</v>
      </c>
      <c r="W22" s="4">
        <f>Q22</f>
        <v>0</v>
      </c>
      <c r="X22" s="4">
        <f>(E22="En cours")*Q22</f>
        <v>0</v>
      </c>
      <c r="Y22" s="4">
        <f>(E22="À l'heure")*Q22</f>
        <v>0</v>
      </c>
      <c r="Z22" s="4">
        <f>(E22="En retard")*Q22</f>
        <v>0</v>
      </c>
      <c r="AA22" s="4">
        <f>(E22="Bloqué")*Q22</f>
        <v>0</v>
      </c>
      <c r="AB22" s="4">
        <f>(E22="Terminé")*Q22</f>
        <v>0</v>
      </c>
      <c r="AC22" s="4">
        <f>((M22&gt;0)*2)+((E22="Bloqué")*2)+((L22&lt;7)*1)</f>
        <v>0</v>
      </c>
      <c r="AD22" s="4">
        <f>(AA22=0)*Q22</f>
        <v>0</v>
      </c>
      <c r="AE22" s="4">
        <f>(AA22=1)*Q22</f>
        <v>0</v>
      </c>
      <c r="AF22" s="4">
        <f>(AA22&gt;=2)*Q22</f>
        <v>0</v>
      </c>
      <c r="AG22" s="4">
        <f>R22+AG21</f>
        <v>0</v>
      </c>
      <c r="AH22" s="4">
        <f>S22+AH21</f>
        <v>0</v>
      </c>
      <c r="AI22" s="4">
        <f>T22+AI21</f>
        <v>0</v>
      </c>
      <c r="AJ22" s="4">
        <f>U22+AJ21</f>
        <v>0</v>
      </c>
      <c r="AK22" s="4">
        <f>V22+AK21</f>
        <v>0</v>
      </c>
      <c r="AL22" s="4">
        <f>Q22*0+R22*0+1*W22+AL21</f>
        <v>0</v>
      </c>
      <c r="AM22" s="4">
        <f>AB22+AM21</f>
        <v>0</v>
      </c>
      <c r="AN22" s="4">
        <f>AC22+AN21</f>
        <v>0</v>
      </c>
      <c r="AO22" s="4">
        <f>AD22+AO21</f>
        <v>0</v>
      </c>
      <c r="AP22" s="4">
        <f>X22+AP21</f>
        <v>0</v>
      </c>
      <c r="AQ22" s="4">
        <f>Y22+AQ21</f>
        <v>0</v>
      </c>
      <c r="AR22" s="4">
        <f>Z22+AR21</f>
        <v>0</v>
      </c>
      <c r="AS22" s="4">
        <f>AA22*0+AB22*0+1*AA22+AS21</f>
        <v>0</v>
      </c>
      <c r="AT22" s="4">
        <f>AB22*0+1*AB22+AT21</f>
        <v>0</v>
      </c>
    </row>
    <row r="23" spans="12:46">
      <c r="L23" s="4">
        <f>(H23-$AA$1)*(((H23-$AA$1))&gt;0)</f>
        <v>0</v>
      </c>
      <c r="M23" s="4">
        <f>($AA$1-H23)*((($AA$1-H23))&gt;0)</f>
        <v>0</v>
      </c>
      <c r="N23" s="5">
        <f>I23-J23</f>
        <v>0</v>
      </c>
      <c r="O23" s="6">
        <f>(I23-J23)/(I23+(I23=0))</f>
        <v>0</v>
      </c>
      <c r="P23" s="5">
        <f>J23+(I23-J23)/(K23+(K23&lt;=0)*0.01)</f>
        <v>0</v>
      </c>
      <c r="Q23" s="4">
        <v>0</v>
      </c>
      <c r="R23" s="4">
        <f>(((E23="À l'heure")+(E23="Terminé"))&gt;0)*Q23</f>
        <v>0</v>
      </c>
      <c r="S23" s="4">
        <f>I23*Q23</f>
        <v>0</v>
      </c>
      <c r="T23" s="4">
        <f>J23*Q23</f>
        <v>0</v>
      </c>
      <c r="U23" s="4">
        <f>L23*Q23</f>
        <v>0</v>
      </c>
      <c r="V23" s="4">
        <f>K23*Q23</f>
        <v>0</v>
      </c>
      <c r="W23" s="4">
        <f>Q23</f>
        <v>0</v>
      </c>
      <c r="X23" s="4">
        <f>(E23="En cours")*Q23</f>
        <v>0</v>
      </c>
      <c r="Y23" s="4">
        <f>(E23="À l'heure")*Q23</f>
        <v>0</v>
      </c>
      <c r="Z23" s="4">
        <f>(E23="En retard")*Q23</f>
        <v>0</v>
      </c>
      <c r="AA23" s="4">
        <f>(E23="Bloqué")*Q23</f>
        <v>0</v>
      </c>
      <c r="AB23" s="4">
        <f>(E23="Terminé")*Q23</f>
        <v>0</v>
      </c>
      <c r="AC23" s="4">
        <f>((M23&gt;0)*2)+((E23="Bloqué")*2)+((L23&lt;7)*1)</f>
        <v>0</v>
      </c>
      <c r="AD23" s="4">
        <f>(AA23=0)*Q23</f>
        <v>0</v>
      </c>
      <c r="AE23" s="4">
        <f>(AA23=1)*Q23</f>
        <v>0</v>
      </c>
      <c r="AF23" s="4">
        <f>(AA23&gt;=2)*Q23</f>
        <v>0</v>
      </c>
      <c r="AG23" s="4">
        <f>R23+AG22</f>
        <v>0</v>
      </c>
      <c r="AH23" s="4">
        <f>S23+AH22</f>
        <v>0</v>
      </c>
      <c r="AI23" s="4">
        <f>T23+AI22</f>
        <v>0</v>
      </c>
      <c r="AJ23" s="4">
        <f>U23+AJ22</f>
        <v>0</v>
      </c>
      <c r="AK23" s="4">
        <f>V23+AK22</f>
        <v>0</v>
      </c>
      <c r="AL23" s="4">
        <f>Q23*0+R23*0+1*W23+AL22</f>
        <v>0</v>
      </c>
      <c r="AM23" s="4">
        <f>AB23+AM22</f>
        <v>0</v>
      </c>
      <c r="AN23" s="4">
        <f>AC23+AN22</f>
        <v>0</v>
      </c>
      <c r="AO23" s="4">
        <f>AD23+AO22</f>
        <v>0</v>
      </c>
      <c r="AP23" s="4">
        <f>X23+AP22</f>
        <v>0</v>
      </c>
      <c r="AQ23" s="4">
        <f>Y23+AQ22</f>
        <v>0</v>
      </c>
      <c r="AR23" s="4">
        <f>Z23+AR22</f>
        <v>0</v>
      </c>
      <c r="AS23" s="4">
        <f>AA23*0+AB23*0+1*AA23+AS22</f>
        <v>0</v>
      </c>
      <c r="AT23" s="4">
        <f>AB23*0+1*AB23+AT22</f>
        <v>0</v>
      </c>
    </row>
  </sheetData>
  <mergeCells count="1">
    <mergeCell ref="A1:A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/>
  </sheetViews>
  <sheetFormatPr defaultRowHeight="15"/>
  <sheetData>
    <row r="1" spans="1:9">
      <c r="A1" s="1" t="s">
        <v>67</v>
      </c>
      <c r="B1" s="1"/>
      <c r="C1" s="1"/>
      <c r="D1" s="1"/>
      <c r="E1" s="1"/>
      <c r="F1" s="1"/>
      <c r="G1" s="1"/>
      <c r="H1" s="1"/>
    </row>
    <row r="2" spans="1:9">
      <c r="A2" s="1"/>
      <c r="B2" s="1"/>
      <c r="C2" s="1"/>
      <c r="D2" s="1"/>
      <c r="E2" s="1"/>
      <c r="F2" s="1"/>
      <c r="G2" s="1"/>
      <c r="H2" s="1"/>
    </row>
    <row r="4" spans="1:9">
      <c r="A4" s="7">
        <f>'Projets'!AG23</f>
        <v>0</v>
      </c>
      <c r="B4" s="8"/>
      <c r="C4" s="8"/>
      <c r="D4" s="7">
        <f>'Projets'!AG23*0+'Projets'!AF23*0+'Projets'!AF23</f>
        <v>0</v>
      </c>
      <c r="E4" s="8"/>
      <c r="F4" s="8"/>
      <c r="G4" s="7">
        <f>'Projets'!AG23*0+'Projets'!AG23*0+'Projets'!AG23*0+'Projets'!AG23*0+'Projets'!AG23*0+'Projets'!AG23*0+'Projets'!AG23*0+'Projets'!AG23*0+'Projets'!AG23*0+'Projets'!AG23*0+'Projets'!AH23</f>
        <v>0</v>
      </c>
      <c r="H4" s="8"/>
      <c r="I4" s="8"/>
    </row>
    <row r="5" spans="1:9">
      <c r="A5" s="8"/>
      <c r="B5" s="8"/>
      <c r="C5" s="8"/>
      <c r="D5" s="8"/>
      <c r="E5" s="8"/>
      <c r="F5" s="8"/>
      <c r="G5" s="8"/>
      <c r="H5" s="8"/>
      <c r="I5" s="8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9" t="s">
        <v>68</v>
      </c>
      <c r="B7" s="9"/>
      <c r="C7" s="9"/>
      <c r="D7" s="9" t="s">
        <v>69</v>
      </c>
      <c r="E7" s="9"/>
      <c r="F7" s="9"/>
      <c r="G7" s="9" t="s">
        <v>70</v>
      </c>
      <c r="H7" s="9"/>
      <c r="I7" s="9"/>
    </row>
    <row r="9" spans="1:9">
      <c r="A9" s="7">
        <f>'Projets'!AH23/(('Projets'!AG23)+('Projets'!AG23=0))</f>
        <v>0</v>
      </c>
      <c r="B9" s="8"/>
      <c r="C9" s="8"/>
      <c r="D9" s="7">
        <f>'Projets'!AF23-'Projets'!AH23</f>
        <v>0</v>
      </c>
      <c r="E9" s="8"/>
      <c r="F9" s="8"/>
      <c r="G9" s="7">
        <f>'Projets'!AI23/('Projets'!AG23+('Projets'!AG23=0))</f>
        <v>0</v>
      </c>
      <c r="H9" s="8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8"/>
      <c r="C11" s="8"/>
      <c r="D11" s="8"/>
      <c r="E11" s="8"/>
      <c r="F11" s="8"/>
      <c r="G11" s="8"/>
      <c r="H11" s="8"/>
      <c r="I11" s="8"/>
    </row>
    <row r="12" spans="1:9">
      <c r="A12" s="9" t="s">
        <v>71</v>
      </c>
      <c r="B12" s="9"/>
      <c r="C12" s="9"/>
      <c r="D12" s="9" t="s">
        <v>72</v>
      </c>
      <c r="E12" s="9"/>
      <c r="F12" s="9"/>
      <c r="G12" s="9" t="s">
        <v>73</v>
      </c>
      <c r="H12" s="9"/>
      <c r="I12" s="9"/>
    </row>
    <row r="14" spans="1:9">
      <c r="A14" s="7">
        <f>'Projets'!AH23/('Projets'!AF23+('Projets'!AF23=0))</f>
        <v>0</v>
      </c>
      <c r="B14" s="8"/>
      <c r="C14" s="8"/>
      <c r="D14" s="7">
        <f>'Projets'!AK23/('Projets'!AG23+('Projets'!AG23=0))</f>
        <v>0</v>
      </c>
      <c r="E14" s="8"/>
      <c r="F14" s="8"/>
      <c r="G14" s="7">
        <f>'Projets'!AJ23/('Projets'!AG23+('Projets'!AG23=0))</f>
        <v>0</v>
      </c>
      <c r="H14" s="8"/>
      <c r="I14" s="8"/>
    </row>
    <row r="15" spans="1:9">
      <c r="A15" s="8"/>
      <c r="B15" s="8"/>
      <c r="C15" s="8"/>
      <c r="D15" s="8"/>
      <c r="E15" s="8"/>
      <c r="F15" s="8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spans="1:9">
      <c r="A17" s="9" t="s">
        <v>74</v>
      </c>
      <c r="B17" s="9"/>
      <c r="C17" s="9"/>
      <c r="D17" s="9" t="s">
        <v>75</v>
      </c>
      <c r="E17" s="9"/>
      <c r="F17" s="9"/>
      <c r="G17" s="9" t="s">
        <v>76</v>
      </c>
      <c r="H17" s="9"/>
      <c r="I17" s="9"/>
    </row>
    <row r="19" spans="1:9">
      <c r="A19" s="2" t="s">
        <v>77</v>
      </c>
    </row>
    <row r="20" spans="1:9">
      <c r="A20" s="2" t="s">
        <v>6</v>
      </c>
      <c r="B20" s="2" t="s">
        <v>78</v>
      </c>
    </row>
    <row r="21" spans="1:9">
      <c r="A21" s="4" t="s">
        <v>51</v>
      </c>
      <c r="B21">
        <f>'Projets'!AL23</f>
        <v>0</v>
      </c>
    </row>
    <row r="22" spans="1:9">
      <c r="A22" s="4" t="s">
        <v>60</v>
      </c>
      <c r="B22">
        <f>'Projets'!AM23</f>
        <v>0</v>
      </c>
    </row>
    <row r="23" spans="1:9">
      <c r="A23" s="4" t="s">
        <v>56</v>
      </c>
      <c r="B23">
        <f>'Projets'!AN23</f>
        <v>0</v>
      </c>
    </row>
    <row r="24" spans="1:9">
      <c r="A24" s="4" t="s">
        <v>64</v>
      </c>
      <c r="B24">
        <f>'Projets'!AO23</f>
        <v>0</v>
      </c>
    </row>
    <row r="25" spans="1:9">
      <c r="A25" s="4" t="s">
        <v>79</v>
      </c>
      <c r="B25">
        <f>'Projets'!AP23</f>
        <v>0</v>
      </c>
    </row>
  </sheetData>
  <mergeCells count="19">
    <mergeCell ref="A1:H2"/>
    <mergeCell ref="A4:C6"/>
    <mergeCell ref="D4:F6"/>
    <mergeCell ref="G4:I6"/>
    <mergeCell ref="A7:C7"/>
    <mergeCell ref="D7:F7"/>
    <mergeCell ref="G7:I7"/>
    <mergeCell ref="A9:C11"/>
    <mergeCell ref="A12:C12"/>
    <mergeCell ref="D9:F11"/>
    <mergeCell ref="D12:F12"/>
    <mergeCell ref="G9:I11"/>
    <mergeCell ref="G12:I12"/>
    <mergeCell ref="A14:C16"/>
    <mergeCell ref="A17:C17"/>
    <mergeCell ref="D14:F16"/>
    <mergeCell ref="D17:F17"/>
    <mergeCell ref="G14:I16"/>
    <mergeCell ref="G17:I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Projets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2025-08-12T23:03:08Z</dcterms:created>
  <dcterms:modified xsi:type="dcterms:W3CDTF">2025-08-12T23:03:08Z</dcterms:modified>
</cp:coreProperties>
</file>