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IC_OnePage" sheetId="1" r:id="rId1"/>
  </sheets>
  <calcPr calcId="124519" fullCalcOnLoad="1"/>
</workbook>
</file>

<file path=xl/sharedStrings.xml><?xml version="1.0" encoding="utf-8"?>
<sst xmlns="http://schemas.openxmlformats.org/spreadsheetml/2006/main" count="74" uniqueCount="32">
  <si>
    <t>PIC — One-Page Rolling (12 mois) — Demande vs Offre, Stock, Service &amp; €</t>
  </si>
  <si>
    <t>Mois de départ :</t>
  </si>
  <si>
    <t>Notes :</t>
  </si>
  <si>
    <t>Un seul onglet : saisissez les entrées (Demande, Capacité, OT%, Sous-traitance, Prix/Coûts/SS). Les KPIs se calculent automatiquement.</t>
  </si>
  <si>
    <t>Famille — FAM_A</t>
  </si>
  <si>
    <t>Stock initial (u)</t>
  </si>
  <si>
    <t>Stock de sécurité (u)</t>
  </si>
  <si>
    <t>Prix (€/u)</t>
  </si>
  <si>
    <t>Coût variable (€/u)</t>
  </si>
  <si>
    <t>Coût fixe mensuel (€)</t>
  </si>
  <si>
    <t>Service cible (%)</t>
  </si>
  <si>
    <t>M1..M12 →</t>
  </si>
  <si>
    <t>Demande (u)</t>
  </si>
  <si>
    <t>Capacité interne (u)</t>
  </si>
  <si>
    <t>Heures supp (%)</t>
  </si>
  <si>
    <t>Sous-traitance (u)</t>
  </si>
  <si>
    <t>OT (u)</t>
  </si>
  <si>
    <t>Production totale (u)</t>
  </si>
  <si>
    <t>Stock fin (u)</t>
  </si>
  <si>
    <t>Backlog (u)</t>
  </si>
  <si>
    <t>Servi (u)</t>
  </si>
  <si>
    <t>Service (%)</t>
  </si>
  <si>
    <t>Écart vs SS (u)</t>
  </si>
  <si>
    <t>CA (€)</t>
  </si>
  <si>
    <t>Marge (€)</t>
  </si>
  <si>
    <t>Famille — FAM_B</t>
  </si>
  <si>
    <t>Famille — FAM_C</t>
  </si>
  <si>
    <t>KPIs 12 mois (toutes familles)</t>
  </si>
  <si>
    <t>Service global (%)</t>
  </si>
  <si>
    <t>Backlog total (u)</t>
  </si>
  <si>
    <t>CA total (€)</t>
  </si>
  <si>
    <t>Marge totale (€)</t>
  </si>
</sst>
</file>

<file path=xl/styles.xml><?xml version="1.0" encoding="utf-8"?>
<styleSheet xmlns="http://schemas.openxmlformats.org/spreadsheetml/2006/main">
  <numFmts count="3">
    <numFmt numFmtId="164" formatCode="[=0]&quot;&quot;;mmm-yy"/>
    <numFmt numFmtId="165" formatCode="0.0%"/>
    <numFmt numFmtId="166" formatCode="#,##0 [$€-fr-FR]"/>
  </numFmts>
  <fonts count="5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475569"/>
      <name val="Calibri"/>
      <family val="2"/>
      <scheme val="minor"/>
    </font>
    <font>
      <b/>
      <sz val="11"/>
      <color rgb="FF0EA5E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B5FA5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164" fontId="0" fillId="0" borderId="1" xfId="0" applyNumberFormat="1" applyBorder="1"/>
    <xf numFmtId="0" fontId="3" fillId="0" borderId="0" xfId="0" applyFont="1"/>
    <xf numFmtId="0" fontId="0" fillId="0" borderId="1" xfId="0" applyBorder="1" applyAlignment="1">
      <alignment vertical="top"/>
    </xf>
    <xf numFmtId="1" fontId="0" fillId="0" borderId="1" xfId="0" applyNumberFormat="1" applyBorder="1"/>
    <xf numFmtId="0" fontId="2" fillId="3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0" fontId="4" fillId="0" borderId="0" xfId="0" applyFont="1"/>
    <xf numFmtId="166" fontId="0" fillId="0" borderId="1" xfId="0" applyNumberFormat="1" applyBorder="1"/>
  </cellXfs>
  <cellStyles count="1">
    <cellStyle name="Normal" xfId="0" builtinId="0"/>
  </cellStyles>
  <dxfs count="2">
    <dxf>
      <font>
        <color rgb="FFFFFFFF"/>
      </font>
      <fill>
        <patternFill>
          <bgColor rgb="FFEF4444"/>
        </patternFill>
      </fill>
    </dxf>
    <dxf>
      <font>
        <color rgb="FF111827"/>
      </font>
      <fill>
        <patternFill>
          <bgColor rgb="FFF59E0B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1"/>
  <sheetViews>
    <sheetView tabSelected="1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2" t="s">
        <v>1</v>
      </c>
      <c r="B3" s="3">
        <f>EOMONTH(TODAY(),0)</f>
        <v>0</v>
      </c>
      <c r="D3" s="2" t="s">
        <v>2</v>
      </c>
      <c r="E3" s="4" t="s">
        <v>3</v>
      </c>
      <c r="F3" s="4"/>
      <c r="G3" s="4"/>
      <c r="H3" s="2" t="s">
        <v>27</v>
      </c>
      <c r="I3" s="4"/>
      <c r="J3" s="4"/>
      <c r="K3" s="4"/>
      <c r="L3" s="4"/>
      <c r="M3" s="4"/>
      <c r="N3" s="4"/>
    </row>
    <row r="4" spans="1:14">
      <c r="H4" s="5" t="s">
        <v>12</v>
      </c>
      <c r="I4" s="6">
        <f>SUM(C15:N15)+SUM(C37:N37)+SUM(C59:N59)</f>
        <v>0</v>
      </c>
    </row>
    <row r="5" spans="1:14">
      <c r="A5" s="7"/>
      <c r="B5" s="7"/>
      <c r="C5" s="3">
        <f>EOMONTH($B$3,0)</f>
        <v>0</v>
      </c>
      <c r="D5" s="3">
        <f>EOMONTH($B$3,1)</f>
        <v>0</v>
      </c>
      <c r="E5" s="3">
        <f>EOMONTH($B$3,2)</f>
        <v>0</v>
      </c>
      <c r="F5" s="3">
        <f>EOMONTH($B$3,3)</f>
        <v>0</v>
      </c>
      <c r="G5" s="3">
        <f>EOMONTH($B$3,4)</f>
        <v>0</v>
      </c>
      <c r="H5" s="5" t="s">
        <v>20</v>
      </c>
      <c r="I5" s="6">
        <f>SUM(C23:N23)+SUM(C45:N45)+SUM(C67:N67)</f>
        <v>0</v>
      </c>
      <c r="J5" s="3">
        <f>EOMONTH($B$3,7)</f>
        <v>0</v>
      </c>
      <c r="K5" s="3">
        <f>EOMONTH($B$3,8)</f>
        <v>0</v>
      </c>
      <c r="L5" s="3">
        <f>EOMONTH($B$3,9)</f>
        <v>0</v>
      </c>
      <c r="M5" s="3">
        <f>EOMONTH($B$3,10)</f>
        <v>0</v>
      </c>
      <c r="N5" s="3">
        <f>EOMONTH($B$3,11)</f>
        <v>0</v>
      </c>
    </row>
    <row r="6" spans="1:14">
      <c r="H6" s="5" t="s">
        <v>28</v>
      </c>
      <c r="I6" s="8">
        <f>IF(I4=0,1,MAX(0,MIN(1,I5/I4)))</f>
        <v>0</v>
      </c>
    </row>
    <row r="7" spans="1:14">
      <c r="A7" s="9" t="s">
        <v>4</v>
      </c>
      <c r="B7" s="9"/>
      <c r="C7" s="4" t="s">
        <v>11</v>
      </c>
      <c r="D7" s="9"/>
      <c r="E7" s="9"/>
      <c r="F7" s="9"/>
      <c r="G7" s="9"/>
      <c r="H7" s="5" t="s">
        <v>29</v>
      </c>
      <c r="I7" s="6">
        <f>SUM(C22:N22)+SUM(C44:N44)+SUM(C66:N66)</f>
        <v>0</v>
      </c>
      <c r="J7" s="9"/>
      <c r="K7" s="9"/>
      <c r="L7" s="9"/>
      <c r="M7" s="9"/>
      <c r="N7" s="9"/>
    </row>
    <row r="8" spans="1:14">
      <c r="A8" s="2" t="s">
        <v>5</v>
      </c>
      <c r="B8" s="6">
        <v>500</v>
      </c>
      <c r="H8" s="5" t="s">
        <v>30</v>
      </c>
      <c r="I8" s="10">
        <f>SUM(C26:N26)+SUM(C48:N48)+SUM(C70:N70)</f>
        <v>0</v>
      </c>
    </row>
    <row r="9" spans="1:14">
      <c r="A9" s="2" t="s">
        <v>6</v>
      </c>
      <c r="B9" s="6">
        <v>400</v>
      </c>
      <c r="H9" s="5" t="s">
        <v>31</v>
      </c>
      <c r="I9" s="10">
        <f>SUM(C27:N27)+SUM(C49:N49)+SUM(C71:N71)</f>
        <v>0</v>
      </c>
    </row>
    <row r="10" spans="1:14">
      <c r="A10" s="2" t="s">
        <v>7</v>
      </c>
      <c r="B10" s="10">
        <v>18</v>
      </c>
    </row>
    <row r="11" spans="1:14">
      <c r="A11" s="2" t="s">
        <v>8</v>
      </c>
      <c r="B11" s="10">
        <v>9</v>
      </c>
    </row>
    <row r="12" spans="1:14">
      <c r="A12" s="2" t="s">
        <v>9</v>
      </c>
      <c r="B12" s="10">
        <v>3000</v>
      </c>
    </row>
    <row r="13" spans="1:14">
      <c r="A13" s="2" t="s">
        <v>10</v>
      </c>
      <c r="B13" s="8">
        <v>0.95</v>
      </c>
    </row>
    <row r="15" spans="1:14">
      <c r="A15" s="7" t="s">
        <v>12</v>
      </c>
      <c r="C15" s="6">
        <v>520</v>
      </c>
      <c r="D15" s="6">
        <v>520</v>
      </c>
      <c r="E15" s="6">
        <v>540</v>
      </c>
      <c r="F15" s="6">
        <v>540</v>
      </c>
      <c r="G15" s="6">
        <v>540</v>
      </c>
      <c r="H15" s="6">
        <v>520</v>
      </c>
      <c r="I15" s="6">
        <v>520</v>
      </c>
      <c r="J15" s="6">
        <v>520</v>
      </c>
      <c r="K15" s="6">
        <v>520</v>
      </c>
      <c r="L15" s="6">
        <v>560</v>
      </c>
      <c r="M15" s="6">
        <v>560</v>
      </c>
      <c r="N15" s="6">
        <v>520</v>
      </c>
    </row>
    <row r="16" spans="1:14">
      <c r="A16" s="7" t="s">
        <v>13</v>
      </c>
      <c r="C16" s="6">
        <v>450</v>
      </c>
      <c r="D16" s="6">
        <v>450</v>
      </c>
      <c r="E16" s="6">
        <v>450</v>
      </c>
      <c r="F16" s="6">
        <v>450</v>
      </c>
      <c r="G16" s="6">
        <v>450</v>
      </c>
      <c r="H16" s="6">
        <v>450</v>
      </c>
      <c r="I16" s="6">
        <v>450</v>
      </c>
      <c r="J16" s="6">
        <v>450</v>
      </c>
      <c r="K16" s="6">
        <v>450</v>
      </c>
      <c r="L16" s="6">
        <v>450</v>
      </c>
      <c r="M16" s="6">
        <v>450</v>
      </c>
      <c r="N16" s="6">
        <v>450</v>
      </c>
    </row>
    <row r="17" spans="1:14">
      <c r="A17" s="7" t="s">
        <v>14</v>
      </c>
      <c r="C17" s="8">
        <v>0</v>
      </c>
      <c r="D17" s="8">
        <v>0</v>
      </c>
      <c r="E17" s="8">
        <v>0.1</v>
      </c>
      <c r="F17" s="8">
        <v>0.1</v>
      </c>
      <c r="G17" s="8">
        <v>0.1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</row>
    <row r="18" spans="1:14">
      <c r="A18" s="7" t="s">
        <v>15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</row>
    <row r="19" spans="1:14">
      <c r="A19" s="5" t="s">
        <v>16</v>
      </c>
      <c r="C19" s="6">
        <f>C18*C17</f>
        <v>0</v>
      </c>
      <c r="D19" s="6">
        <f>D18*D17</f>
        <v>0</v>
      </c>
      <c r="E19" s="6">
        <f>E18*E17</f>
        <v>0</v>
      </c>
      <c r="F19" s="6">
        <f>F18*F17</f>
        <v>0</v>
      </c>
      <c r="G19" s="6">
        <f>G18*G17</f>
        <v>0</v>
      </c>
      <c r="H19" s="6">
        <f>H18*H17</f>
        <v>0</v>
      </c>
      <c r="I19" s="6">
        <f>I18*I17</f>
        <v>0</v>
      </c>
      <c r="J19" s="6">
        <f>J18*J17</f>
        <v>0</v>
      </c>
      <c r="K19" s="6">
        <f>K18*K17</f>
        <v>0</v>
      </c>
      <c r="L19" s="6">
        <f>L18*L17</f>
        <v>0</v>
      </c>
      <c r="M19" s="6">
        <f>M18*M17</f>
        <v>0</v>
      </c>
      <c r="N19" s="6">
        <f>N18*N17</f>
        <v>0</v>
      </c>
    </row>
    <row r="20" spans="1:14">
      <c r="A20" s="5" t="s">
        <v>17</v>
      </c>
      <c r="C20" s="6">
        <f>C18+C19+C17</f>
        <v>0</v>
      </c>
      <c r="D20" s="6">
        <f>D18+D19+D17</f>
        <v>0</v>
      </c>
      <c r="E20" s="6">
        <f>E18+E19+E17</f>
        <v>0</v>
      </c>
      <c r="F20" s="6">
        <f>F18+F19+F17</f>
        <v>0</v>
      </c>
      <c r="G20" s="6">
        <f>G18+G19+G17</f>
        <v>0</v>
      </c>
      <c r="H20" s="6">
        <f>H18+H19+H17</f>
        <v>0</v>
      </c>
      <c r="I20" s="6">
        <f>I18+I19+I17</f>
        <v>0</v>
      </c>
      <c r="J20" s="6">
        <f>J18+J19+J17</f>
        <v>0</v>
      </c>
      <c r="K20" s="6">
        <f>K18+K19+K17</f>
        <v>0</v>
      </c>
      <c r="L20" s="6">
        <f>L18+L19+L17</f>
        <v>0</v>
      </c>
      <c r="M20" s="6">
        <f>M18+M19+M17</f>
        <v>0</v>
      </c>
      <c r="N20" s="6">
        <f>N18+N19+N17</f>
        <v>0</v>
      </c>
    </row>
    <row r="21" spans="1:14">
      <c r="A21" s="5" t="s">
        <v>18</v>
      </c>
      <c r="C21" s="6">
        <f>B8+C20-C16</f>
        <v>0</v>
      </c>
      <c r="D21" s="6">
        <f>C21+D20-D16</f>
        <v>0</v>
      </c>
      <c r="E21" s="6">
        <f>D21+E20-E16</f>
        <v>0</v>
      </c>
      <c r="F21" s="6">
        <f>E21+F20-F16</f>
        <v>0</v>
      </c>
      <c r="G21" s="6">
        <f>F21+G20-G16</f>
        <v>0</v>
      </c>
      <c r="H21" s="6">
        <f>G21+H20-H16</f>
        <v>0</v>
      </c>
      <c r="I21" s="6">
        <f>H21+I20-I16</f>
        <v>0</v>
      </c>
      <c r="J21" s="6">
        <f>I21+J20-J16</f>
        <v>0</v>
      </c>
      <c r="K21" s="6">
        <f>J21+K20-K16</f>
        <v>0</v>
      </c>
      <c r="L21" s="6">
        <f>K21+L20-L16</f>
        <v>0</v>
      </c>
      <c r="M21" s="6">
        <f>L21+M20-M16</f>
        <v>0</v>
      </c>
      <c r="N21" s="6">
        <f>M21+N20-N16</f>
        <v>0</v>
      </c>
    </row>
    <row r="22" spans="1:14">
      <c r="A22" s="5" t="s">
        <v>19</v>
      </c>
      <c r="C22" s="6">
        <f>IF(C21&lt;0,-C21,0)</f>
        <v>0</v>
      </c>
      <c r="D22" s="6">
        <f>IF(D21&lt;0,-D21,0)</f>
        <v>0</v>
      </c>
      <c r="E22" s="6">
        <f>IF(E21&lt;0,-E21,0)</f>
        <v>0</v>
      </c>
      <c r="F22" s="6">
        <f>IF(F21&lt;0,-F21,0)</f>
        <v>0</v>
      </c>
      <c r="G22" s="6">
        <f>IF(G21&lt;0,-G21,0)</f>
        <v>0</v>
      </c>
      <c r="H22" s="6">
        <f>IF(H21&lt;0,-H21,0)</f>
        <v>0</v>
      </c>
      <c r="I22" s="6">
        <f>IF(I21&lt;0,-I21,0)</f>
        <v>0</v>
      </c>
      <c r="J22" s="6">
        <f>IF(J21&lt;0,-J21,0)</f>
        <v>0</v>
      </c>
      <c r="K22" s="6">
        <f>IF(K21&lt;0,-K21,0)</f>
        <v>0</v>
      </c>
      <c r="L22" s="6">
        <f>IF(L21&lt;0,-L21,0)</f>
        <v>0</v>
      </c>
      <c r="M22" s="6">
        <f>IF(M21&lt;0,-M21,0)</f>
        <v>0</v>
      </c>
      <c r="N22" s="6">
        <f>IF(N21&lt;0,-N21,0)</f>
        <v>0</v>
      </c>
    </row>
    <row r="23" spans="1:14">
      <c r="A23" s="5" t="s">
        <v>20</v>
      </c>
      <c r="C23" s="6">
        <f>C20-C22</f>
        <v>0</v>
      </c>
      <c r="D23" s="6">
        <f>D20-D22</f>
        <v>0</v>
      </c>
      <c r="E23" s="6">
        <f>E20-E22</f>
        <v>0</v>
      </c>
      <c r="F23" s="6">
        <f>F20-F22</f>
        <v>0</v>
      </c>
      <c r="G23" s="6">
        <f>G20-G22</f>
        <v>0</v>
      </c>
      <c r="H23" s="6">
        <f>H20-H22</f>
        <v>0</v>
      </c>
      <c r="I23" s="6">
        <f>I20-I22</f>
        <v>0</v>
      </c>
      <c r="J23" s="6">
        <f>J20-J22</f>
        <v>0</v>
      </c>
      <c r="K23" s="6">
        <f>K20-K22</f>
        <v>0</v>
      </c>
      <c r="L23" s="6">
        <f>L20-L22</f>
        <v>0</v>
      </c>
      <c r="M23" s="6">
        <f>M20-M22</f>
        <v>0</v>
      </c>
      <c r="N23" s="6">
        <f>N20-N22</f>
        <v>0</v>
      </c>
    </row>
    <row r="24" spans="1:14">
      <c r="A24" s="5" t="s">
        <v>21</v>
      </c>
      <c r="C24" s="8">
        <f>IF(C20=0,1,MAX(0,MIN(1,C23/C20)))</f>
        <v>0</v>
      </c>
      <c r="D24" s="8">
        <f>IF(D20=0,1,MAX(0,MIN(1,D23/D20)))</f>
        <v>0</v>
      </c>
      <c r="E24" s="8">
        <f>IF(E20=0,1,MAX(0,MIN(1,E23/E20)))</f>
        <v>0</v>
      </c>
      <c r="F24" s="8">
        <f>IF(F20=0,1,MAX(0,MIN(1,F23/F20)))</f>
        <v>0</v>
      </c>
      <c r="G24" s="8">
        <f>IF(G20=0,1,MAX(0,MIN(1,G23/G20)))</f>
        <v>0</v>
      </c>
      <c r="H24" s="8">
        <f>IF(H20=0,1,MAX(0,MIN(1,H23/H20)))</f>
        <v>0</v>
      </c>
      <c r="I24" s="8">
        <f>IF(I20=0,1,MAX(0,MIN(1,I23/I20)))</f>
        <v>0</v>
      </c>
      <c r="J24" s="8">
        <f>IF(J20=0,1,MAX(0,MIN(1,J23/J20)))</f>
        <v>0</v>
      </c>
      <c r="K24" s="8">
        <f>IF(K20=0,1,MAX(0,MIN(1,K23/K20)))</f>
        <v>0</v>
      </c>
      <c r="L24" s="8">
        <f>IF(L20=0,1,MAX(0,MIN(1,L23/L20)))</f>
        <v>0</v>
      </c>
      <c r="M24" s="8">
        <f>IF(M20=0,1,MAX(0,MIN(1,M23/M20)))</f>
        <v>0</v>
      </c>
      <c r="N24" s="8">
        <f>IF(N20=0,1,MAX(0,MIN(1,N23/N20)))</f>
        <v>0</v>
      </c>
    </row>
    <row r="25" spans="1:14">
      <c r="A25" s="5" t="s">
        <v>22</v>
      </c>
      <c r="C25" s="6">
        <f>C22-B9</f>
        <v>0</v>
      </c>
      <c r="D25" s="6">
        <f>D22-B9</f>
        <v>0</v>
      </c>
      <c r="E25" s="6">
        <f>E22-B9</f>
        <v>0</v>
      </c>
      <c r="F25" s="6">
        <f>F22-B9</f>
        <v>0</v>
      </c>
      <c r="G25" s="6">
        <f>G22-B9</f>
        <v>0</v>
      </c>
      <c r="H25" s="6">
        <f>H22-B9</f>
        <v>0</v>
      </c>
      <c r="I25" s="6">
        <f>I22-B9</f>
        <v>0</v>
      </c>
      <c r="J25" s="6">
        <f>J22-B9</f>
        <v>0</v>
      </c>
      <c r="K25" s="6">
        <f>K22-B9</f>
        <v>0</v>
      </c>
      <c r="L25" s="6">
        <f>L22-B9</f>
        <v>0</v>
      </c>
      <c r="M25" s="6">
        <f>M22-B9</f>
        <v>0</v>
      </c>
      <c r="N25" s="6">
        <f>N22-B9</f>
        <v>0</v>
      </c>
    </row>
    <row r="26" spans="1:14">
      <c r="A26" s="5" t="s">
        <v>23</v>
      </c>
      <c r="C26" s="10">
        <f>B10*C23</f>
        <v>0</v>
      </c>
      <c r="D26" s="10">
        <f>B10*D23</f>
        <v>0</v>
      </c>
      <c r="E26" s="10">
        <f>B10*E23</f>
        <v>0</v>
      </c>
      <c r="F26" s="10">
        <f>B10*F23</f>
        <v>0</v>
      </c>
      <c r="G26" s="10">
        <f>B10*G23</f>
        <v>0</v>
      </c>
      <c r="H26" s="10">
        <f>B10*H23</f>
        <v>0</v>
      </c>
      <c r="I26" s="10">
        <f>B10*I23</f>
        <v>0</v>
      </c>
      <c r="J26" s="10">
        <f>B10*J23</f>
        <v>0</v>
      </c>
      <c r="K26" s="10">
        <f>B10*K23</f>
        <v>0</v>
      </c>
      <c r="L26" s="10">
        <f>B10*L23</f>
        <v>0</v>
      </c>
      <c r="M26" s="10">
        <f>B10*M23</f>
        <v>0</v>
      </c>
      <c r="N26" s="10">
        <f>B10*N23</f>
        <v>0</v>
      </c>
    </row>
    <row r="27" spans="1:14">
      <c r="A27" s="5" t="s">
        <v>24</v>
      </c>
      <c r="C27" s="10">
        <f>(B10-B11)*C23-B12</f>
        <v>0</v>
      </c>
      <c r="D27" s="10">
        <f>(B10-B11)*D23-B12</f>
        <v>0</v>
      </c>
      <c r="E27" s="10">
        <f>(B10-B11)*E23-B12</f>
        <v>0</v>
      </c>
      <c r="F27" s="10">
        <f>(B10-B11)*F23-B12</f>
        <v>0</v>
      </c>
      <c r="G27" s="10">
        <f>(B10-B11)*G23-B12</f>
        <v>0</v>
      </c>
      <c r="H27" s="10">
        <f>(B10-B11)*H23-B12</f>
        <v>0</v>
      </c>
      <c r="I27" s="10">
        <f>(B10-B11)*I23-B12</f>
        <v>0</v>
      </c>
      <c r="J27" s="10">
        <f>(B10-B11)*J23-B12</f>
        <v>0</v>
      </c>
      <c r="K27" s="10">
        <f>(B10-B11)*K23-B12</f>
        <v>0</v>
      </c>
      <c r="L27" s="10">
        <f>(B10-B11)*L23-B12</f>
        <v>0</v>
      </c>
      <c r="M27" s="10">
        <f>(B10-B11)*M23-B12</f>
        <v>0</v>
      </c>
      <c r="N27" s="10">
        <f>(B10-B11)*N23-B12</f>
        <v>0</v>
      </c>
    </row>
    <row r="29" spans="1:14">
      <c r="A29" s="9" t="s">
        <v>25</v>
      </c>
      <c r="B29" s="9"/>
      <c r="C29" s="4" t="s">
        <v>11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>
      <c r="A30" s="2" t="s">
        <v>5</v>
      </c>
      <c r="B30" s="6">
        <v>300</v>
      </c>
    </row>
    <row r="31" spans="1:14">
      <c r="A31" s="2" t="s">
        <v>6</v>
      </c>
      <c r="B31" s="6">
        <v>250</v>
      </c>
    </row>
    <row r="32" spans="1:14">
      <c r="A32" s="2" t="s">
        <v>7</v>
      </c>
      <c r="B32" s="10">
        <v>25</v>
      </c>
    </row>
    <row r="33" spans="1:14">
      <c r="A33" s="2" t="s">
        <v>8</v>
      </c>
      <c r="B33" s="10">
        <v>14</v>
      </c>
    </row>
    <row r="34" spans="1:14">
      <c r="A34" s="2" t="s">
        <v>9</v>
      </c>
      <c r="B34" s="10">
        <v>2000</v>
      </c>
    </row>
    <row r="35" spans="1:14">
      <c r="A35" s="2" t="s">
        <v>10</v>
      </c>
      <c r="B35" s="8">
        <v>0.93</v>
      </c>
    </row>
    <row r="37" spans="1:14">
      <c r="A37" s="7" t="s">
        <v>12</v>
      </c>
      <c r="C37" s="6">
        <v>340</v>
      </c>
      <c r="D37" s="6">
        <v>340</v>
      </c>
      <c r="E37" s="6">
        <v>360</v>
      </c>
      <c r="F37" s="6">
        <v>360</v>
      </c>
      <c r="G37" s="6">
        <v>360</v>
      </c>
      <c r="H37" s="6">
        <v>340</v>
      </c>
      <c r="I37" s="6">
        <v>340</v>
      </c>
      <c r="J37" s="6">
        <v>340</v>
      </c>
      <c r="K37" s="6">
        <v>340</v>
      </c>
      <c r="L37" s="6">
        <v>380</v>
      </c>
      <c r="M37" s="6">
        <v>380</v>
      </c>
      <c r="N37" s="6">
        <v>340</v>
      </c>
    </row>
    <row r="38" spans="1:14">
      <c r="A38" s="7" t="s">
        <v>13</v>
      </c>
      <c r="C38" s="6">
        <v>300</v>
      </c>
      <c r="D38" s="6">
        <v>300</v>
      </c>
      <c r="E38" s="6">
        <v>300</v>
      </c>
      <c r="F38" s="6">
        <v>300</v>
      </c>
      <c r="G38" s="6">
        <v>300</v>
      </c>
      <c r="H38" s="6">
        <v>300</v>
      </c>
      <c r="I38" s="6">
        <v>300</v>
      </c>
      <c r="J38" s="6">
        <v>300</v>
      </c>
      <c r="K38" s="6">
        <v>300</v>
      </c>
      <c r="L38" s="6">
        <v>300</v>
      </c>
      <c r="M38" s="6">
        <v>300</v>
      </c>
      <c r="N38" s="6">
        <v>300</v>
      </c>
    </row>
    <row r="39" spans="1:14">
      <c r="A39" s="7" t="s">
        <v>14</v>
      </c>
      <c r="C39" s="8">
        <v>0</v>
      </c>
      <c r="D39" s="8">
        <v>0</v>
      </c>
      <c r="E39" s="8">
        <v>0.1</v>
      </c>
      <c r="F39" s="8">
        <v>0.1</v>
      </c>
      <c r="G39" s="8">
        <v>0.1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</row>
    <row r="40" spans="1:14">
      <c r="A40" s="7" t="s">
        <v>15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</row>
    <row r="41" spans="1:14">
      <c r="A41" s="5" t="s">
        <v>16</v>
      </c>
      <c r="C41" s="6">
        <f>C40*C39</f>
        <v>0</v>
      </c>
      <c r="D41" s="6">
        <f>D40*D39</f>
        <v>0</v>
      </c>
      <c r="E41" s="6">
        <f>E40*E39</f>
        <v>0</v>
      </c>
      <c r="F41" s="6">
        <f>F40*F39</f>
        <v>0</v>
      </c>
      <c r="G41" s="6">
        <f>G40*G39</f>
        <v>0</v>
      </c>
      <c r="H41" s="6">
        <f>H40*H39</f>
        <v>0</v>
      </c>
      <c r="I41" s="6">
        <f>I40*I39</f>
        <v>0</v>
      </c>
      <c r="J41" s="6">
        <f>J40*J39</f>
        <v>0</v>
      </c>
      <c r="K41" s="6">
        <f>K40*K39</f>
        <v>0</v>
      </c>
      <c r="L41" s="6">
        <f>L40*L39</f>
        <v>0</v>
      </c>
      <c r="M41" s="6">
        <f>M40*M39</f>
        <v>0</v>
      </c>
      <c r="N41" s="6">
        <f>N40*N39</f>
        <v>0</v>
      </c>
    </row>
    <row r="42" spans="1:14">
      <c r="A42" s="5" t="s">
        <v>17</v>
      </c>
      <c r="C42" s="6">
        <f>C40+C41+C39</f>
        <v>0</v>
      </c>
      <c r="D42" s="6">
        <f>D40+D41+D39</f>
        <v>0</v>
      </c>
      <c r="E42" s="6">
        <f>E40+E41+E39</f>
        <v>0</v>
      </c>
      <c r="F42" s="6">
        <f>F40+F41+F39</f>
        <v>0</v>
      </c>
      <c r="G42" s="6">
        <f>G40+G41+G39</f>
        <v>0</v>
      </c>
      <c r="H42" s="6">
        <f>H40+H41+H39</f>
        <v>0</v>
      </c>
      <c r="I42" s="6">
        <f>I40+I41+I39</f>
        <v>0</v>
      </c>
      <c r="J42" s="6">
        <f>J40+J41+J39</f>
        <v>0</v>
      </c>
      <c r="K42" s="6">
        <f>K40+K41+K39</f>
        <v>0</v>
      </c>
      <c r="L42" s="6">
        <f>L40+L41+L39</f>
        <v>0</v>
      </c>
      <c r="M42" s="6">
        <f>M40+M41+M39</f>
        <v>0</v>
      </c>
      <c r="N42" s="6">
        <f>N40+N41+N39</f>
        <v>0</v>
      </c>
    </row>
    <row r="43" spans="1:14">
      <c r="A43" s="5" t="s">
        <v>18</v>
      </c>
      <c r="C43" s="6">
        <f>B30+C42-C38</f>
        <v>0</v>
      </c>
      <c r="D43" s="6">
        <f>C43+D42-D38</f>
        <v>0</v>
      </c>
      <c r="E43" s="6">
        <f>D43+E42-E38</f>
        <v>0</v>
      </c>
      <c r="F43" s="6">
        <f>E43+F42-F38</f>
        <v>0</v>
      </c>
      <c r="G43" s="6">
        <f>F43+G42-G38</f>
        <v>0</v>
      </c>
      <c r="H43" s="6">
        <f>G43+H42-H38</f>
        <v>0</v>
      </c>
      <c r="I43" s="6">
        <f>H43+I42-I38</f>
        <v>0</v>
      </c>
      <c r="J43" s="6">
        <f>I43+J42-J38</f>
        <v>0</v>
      </c>
      <c r="K43" s="6">
        <f>J43+K42-K38</f>
        <v>0</v>
      </c>
      <c r="L43" s="6">
        <f>K43+L42-L38</f>
        <v>0</v>
      </c>
      <c r="M43" s="6">
        <f>L43+M42-M38</f>
        <v>0</v>
      </c>
      <c r="N43" s="6">
        <f>M43+N42-N38</f>
        <v>0</v>
      </c>
    </row>
    <row r="44" spans="1:14">
      <c r="A44" s="5" t="s">
        <v>19</v>
      </c>
      <c r="C44" s="6">
        <f>IF(C43&lt;0,-C43,0)</f>
        <v>0</v>
      </c>
      <c r="D44" s="6">
        <f>IF(D43&lt;0,-D43,0)</f>
        <v>0</v>
      </c>
      <c r="E44" s="6">
        <f>IF(E43&lt;0,-E43,0)</f>
        <v>0</v>
      </c>
      <c r="F44" s="6">
        <f>IF(F43&lt;0,-F43,0)</f>
        <v>0</v>
      </c>
      <c r="G44" s="6">
        <f>IF(G43&lt;0,-G43,0)</f>
        <v>0</v>
      </c>
      <c r="H44" s="6">
        <f>IF(H43&lt;0,-H43,0)</f>
        <v>0</v>
      </c>
      <c r="I44" s="6">
        <f>IF(I43&lt;0,-I43,0)</f>
        <v>0</v>
      </c>
      <c r="J44" s="6">
        <f>IF(J43&lt;0,-J43,0)</f>
        <v>0</v>
      </c>
      <c r="K44" s="6">
        <f>IF(K43&lt;0,-K43,0)</f>
        <v>0</v>
      </c>
      <c r="L44" s="6">
        <f>IF(L43&lt;0,-L43,0)</f>
        <v>0</v>
      </c>
      <c r="M44" s="6">
        <f>IF(M43&lt;0,-M43,0)</f>
        <v>0</v>
      </c>
      <c r="N44" s="6">
        <f>IF(N43&lt;0,-N43,0)</f>
        <v>0</v>
      </c>
    </row>
    <row r="45" spans="1:14">
      <c r="A45" s="5" t="s">
        <v>20</v>
      </c>
      <c r="C45" s="6">
        <f>C42-C44</f>
        <v>0</v>
      </c>
      <c r="D45" s="6">
        <f>D42-D44</f>
        <v>0</v>
      </c>
      <c r="E45" s="6">
        <f>E42-E44</f>
        <v>0</v>
      </c>
      <c r="F45" s="6">
        <f>F42-F44</f>
        <v>0</v>
      </c>
      <c r="G45" s="6">
        <f>G42-G44</f>
        <v>0</v>
      </c>
      <c r="H45" s="6">
        <f>H42-H44</f>
        <v>0</v>
      </c>
      <c r="I45" s="6">
        <f>I42-I44</f>
        <v>0</v>
      </c>
      <c r="J45" s="6">
        <f>J42-J44</f>
        <v>0</v>
      </c>
      <c r="K45" s="6">
        <f>K42-K44</f>
        <v>0</v>
      </c>
      <c r="L45" s="6">
        <f>L42-L44</f>
        <v>0</v>
      </c>
      <c r="M45" s="6">
        <f>M42-M44</f>
        <v>0</v>
      </c>
      <c r="N45" s="6">
        <f>N42-N44</f>
        <v>0</v>
      </c>
    </row>
    <row r="46" spans="1:14">
      <c r="A46" s="5" t="s">
        <v>21</v>
      </c>
      <c r="C46" s="8">
        <f>IF(C42=0,1,MAX(0,MIN(1,C45/C42)))</f>
        <v>0</v>
      </c>
      <c r="D46" s="8">
        <f>IF(D42=0,1,MAX(0,MIN(1,D45/D42)))</f>
        <v>0</v>
      </c>
      <c r="E46" s="8">
        <f>IF(E42=0,1,MAX(0,MIN(1,E45/E42)))</f>
        <v>0</v>
      </c>
      <c r="F46" s="8">
        <f>IF(F42=0,1,MAX(0,MIN(1,F45/F42)))</f>
        <v>0</v>
      </c>
      <c r="G46" s="8">
        <f>IF(G42=0,1,MAX(0,MIN(1,G45/G42)))</f>
        <v>0</v>
      </c>
      <c r="H46" s="8">
        <f>IF(H42=0,1,MAX(0,MIN(1,H45/H42)))</f>
        <v>0</v>
      </c>
      <c r="I46" s="8">
        <f>IF(I42=0,1,MAX(0,MIN(1,I45/I42)))</f>
        <v>0</v>
      </c>
      <c r="J46" s="8">
        <f>IF(J42=0,1,MAX(0,MIN(1,J45/J42)))</f>
        <v>0</v>
      </c>
      <c r="K46" s="8">
        <f>IF(K42=0,1,MAX(0,MIN(1,K45/K42)))</f>
        <v>0</v>
      </c>
      <c r="L46" s="8">
        <f>IF(L42=0,1,MAX(0,MIN(1,L45/L42)))</f>
        <v>0</v>
      </c>
      <c r="M46" s="8">
        <f>IF(M42=0,1,MAX(0,MIN(1,M45/M42)))</f>
        <v>0</v>
      </c>
      <c r="N46" s="8">
        <f>IF(N42=0,1,MAX(0,MIN(1,N45/N42)))</f>
        <v>0</v>
      </c>
    </row>
    <row r="47" spans="1:14">
      <c r="A47" s="5" t="s">
        <v>22</v>
      </c>
      <c r="C47" s="6">
        <f>C44-B31</f>
        <v>0</v>
      </c>
      <c r="D47" s="6">
        <f>D44-B31</f>
        <v>0</v>
      </c>
      <c r="E47" s="6">
        <f>E44-B31</f>
        <v>0</v>
      </c>
      <c r="F47" s="6">
        <f>F44-B31</f>
        <v>0</v>
      </c>
      <c r="G47" s="6">
        <f>G44-B31</f>
        <v>0</v>
      </c>
      <c r="H47" s="6">
        <f>H44-B31</f>
        <v>0</v>
      </c>
      <c r="I47" s="6">
        <f>I44-B31</f>
        <v>0</v>
      </c>
      <c r="J47" s="6">
        <f>J44-B31</f>
        <v>0</v>
      </c>
      <c r="K47" s="6">
        <f>K44-B31</f>
        <v>0</v>
      </c>
      <c r="L47" s="6">
        <f>L44-B31</f>
        <v>0</v>
      </c>
      <c r="M47" s="6">
        <f>M44-B31</f>
        <v>0</v>
      </c>
      <c r="N47" s="6">
        <f>N44-B31</f>
        <v>0</v>
      </c>
    </row>
    <row r="48" spans="1:14">
      <c r="A48" s="5" t="s">
        <v>23</v>
      </c>
      <c r="C48" s="10">
        <f>B32*C45</f>
        <v>0</v>
      </c>
      <c r="D48" s="10">
        <f>B32*D45</f>
        <v>0</v>
      </c>
      <c r="E48" s="10">
        <f>B32*E45</f>
        <v>0</v>
      </c>
      <c r="F48" s="10">
        <f>B32*F45</f>
        <v>0</v>
      </c>
      <c r="G48" s="10">
        <f>B32*G45</f>
        <v>0</v>
      </c>
      <c r="H48" s="10">
        <f>B32*H45</f>
        <v>0</v>
      </c>
      <c r="I48" s="10">
        <f>B32*I45</f>
        <v>0</v>
      </c>
      <c r="J48" s="10">
        <f>B32*J45</f>
        <v>0</v>
      </c>
      <c r="K48" s="10">
        <f>B32*K45</f>
        <v>0</v>
      </c>
      <c r="L48" s="10">
        <f>B32*L45</f>
        <v>0</v>
      </c>
      <c r="M48" s="10">
        <f>B32*M45</f>
        <v>0</v>
      </c>
      <c r="N48" s="10">
        <f>B32*N45</f>
        <v>0</v>
      </c>
    </row>
    <row r="49" spans="1:14">
      <c r="A49" s="5" t="s">
        <v>24</v>
      </c>
      <c r="C49" s="10">
        <f>(B32-B33)*C45-B34</f>
        <v>0</v>
      </c>
      <c r="D49" s="10">
        <f>(B32-B33)*D45-B34</f>
        <v>0</v>
      </c>
      <c r="E49" s="10">
        <f>(B32-B33)*E45-B34</f>
        <v>0</v>
      </c>
      <c r="F49" s="10">
        <f>(B32-B33)*F45-B34</f>
        <v>0</v>
      </c>
      <c r="G49" s="10">
        <f>(B32-B33)*G45-B34</f>
        <v>0</v>
      </c>
      <c r="H49" s="10">
        <f>(B32-B33)*H45-B34</f>
        <v>0</v>
      </c>
      <c r="I49" s="10">
        <f>(B32-B33)*I45-B34</f>
        <v>0</v>
      </c>
      <c r="J49" s="10">
        <f>(B32-B33)*J45-B34</f>
        <v>0</v>
      </c>
      <c r="K49" s="10">
        <f>(B32-B33)*K45-B34</f>
        <v>0</v>
      </c>
      <c r="L49" s="10">
        <f>(B32-B33)*L45-B34</f>
        <v>0</v>
      </c>
      <c r="M49" s="10">
        <f>(B32-B33)*M45-B34</f>
        <v>0</v>
      </c>
      <c r="N49" s="10">
        <f>(B32-B33)*N45-B34</f>
        <v>0</v>
      </c>
    </row>
    <row r="51" spans="1:14">
      <c r="A51" s="9" t="s">
        <v>26</v>
      </c>
      <c r="B51" s="9"/>
      <c r="C51" s="4" t="s">
        <v>11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1:14">
      <c r="A52" s="2" t="s">
        <v>5</v>
      </c>
      <c r="B52" s="6">
        <v>200</v>
      </c>
    </row>
    <row r="53" spans="1:14">
      <c r="A53" s="2" t="s">
        <v>6</v>
      </c>
      <c r="B53" s="6">
        <v>150</v>
      </c>
    </row>
    <row r="54" spans="1:14">
      <c r="A54" s="2" t="s">
        <v>7</v>
      </c>
      <c r="B54" s="10">
        <v>32</v>
      </c>
    </row>
    <row r="55" spans="1:14">
      <c r="A55" s="2" t="s">
        <v>8</v>
      </c>
      <c r="B55" s="10">
        <v>20</v>
      </c>
    </row>
    <row r="56" spans="1:14">
      <c r="A56" s="2" t="s">
        <v>9</v>
      </c>
      <c r="B56" s="10">
        <v>1500</v>
      </c>
    </row>
    <row r="57" spans="1:14">
      <c r="A57" s="2" t="s">
        <v>10</v>
      </c>
      <c r="B57" s="8">
        <v>0.9</v>
      </c>
    </row>
    <row r="59" spans="1:14">
      <c r="A59" s="7" t="s">
        <v>12</v>
      </c>
      <c r="C59" s="6">
        <v>260</v>
      </c>
      <c r="D59" s="6">
        <v>260</v>
      </c>
      <c r="E59" s="6">
        <v>280</v>
      </c>
      <c r="F59" s="6">
        <v>280</v>
      </c>
      <c r="G59" s="6">
        <v>280</v>
      </c>
      <c r="H59" s="6">
        <v>260</v>
      </c>
      <c r="I59" s="6">
        <v>260</v>
      </c>
      <c r="J59" s="6">
        <v>260</v>
      </c>
      <c r="K59" s="6">
        <v>260</v>
      </c>
      <c r="L59" s="6">
        <v>300</v>
      </c>
      <c r="M59" s="6">
        <v>300</v>
      </c>
      <c r="N59" s="6">
        <v>260</v>
      </c>
    </row>
    <row r="60" spans="1:14">
      <c r="A60" s="7" t="s">
        <v>13</v>
      </c>
      <c r="C60" s="6">
        <v>220</v>
      </c>
      <c r="D60" s="6">
        <v>220</v>
      </c>
      <c r="E60" s="6">
        <v>220</v>
      </c>
      <c r="F60" s="6">
        <v>220</v>
      </c>
      <c r="G60" s="6">
        <v>220</v>
      </c>
      <c r="H60" s="6">
        <v>220</v>
      </c>
      <c r="I60" s="6">
        <v>220</v>
      </c>
      <c r="J60" s="6">
        <v>220</v>
      </c>
      <c r="K60" s="6">
        <v>220</v>
      </c>
      <c r="L60" s="6">
        <v>220</v>
      </c>
      <c r="M60" s="6">
        <v>220</v>
      </c>
      <c r="N60" s="6">
        <v>220</v>
      </c>
    </row>
    <row r="61" spans="1:14">
      <c r="A61" s="7" t="s">
        <v>14</v>
      </c>
      <c r="C61" s="8">
        <v>0</v>
      </c>
      <c r="D61" s="8">
        <v>0</v>
      </c>
      <c r="E61" s="8">
        <v>0.1</v>
      </c>
      <c r="F61" s="8">
        <v>0.1</v>
      </c>
      <c r="G61" s="8">
        <v>0.1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</row>
    <row r="62" spans="1:14">
      <c r="A62" s="7" t="s">
        <v>15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</row>
    <row r="63" spans="1:14">
      <c r="A63" s="5" t="s">
        <v>16</v>
      </c>
      <c r="C63" s="6">
        <f>C62*C61</f>
        <v>0</v>
      </c>
      <c r="D63" s="6">
        <f>D62*D61</f>
        <v>0</v>
      </c>
      <c r="E63" s="6">
        <f>E62*E61</f>
        <v>0</v>
      </c>
      <c r="F63" s="6">
        <f>F62*F61</f>
        <v>0</v>
      </c>
      <c r="G63" s="6">
        <f>G62*G61</f>
        <v>0</v>
      </c>
      <c r="H63" s="6">
        <f>H62*H61</f>
        <v>0</v>
      </c>
      <c r="I63" s="6">
        <f>I62*I61</f>
        <v>0</v>
      </c>
      <c r="J63" s="6">
        <f>J62*J61</f>
        <v>0</v>
      </c>
      <c r="K63" s="6">
        <f>K62*K61</f>
        <v>0</v>
      </c>
      <c r="L63" s="6">
        <f>L62*L61</f>
        <v>0</v>
      </c>
      <c r="M63" s="6">
        <f>M62*M61</f>
        <v>0</v>
      </c>
      <c r="N63" s="6">
        <f>N62*N61</f>
        <v>0</v>
      </c>
    </row>
    <row r="64" spans="1:14">
      <c r="A64" s="5" t="s">
        <v>17</v>
      </c>
      <c r="C64" s="6">
        <f>C62+C63+C61</f>
        <v>0</v>
      </c>
      <c r="D64" s="6">
        <f>D62+D63+D61</f>
        <v>0</v>
      </c>
      <c r="E64" s="6">
        <f>E62+E63+E61</f>
        <v>0</v>
      </c>
      <c r="F64" s="6">
        <f>F62+F63+F61</f>
        <v>0</v>
      </c>
      <c r="G64" s="6">
        <f>G62+G63+G61</f>
        <v>0</v>
      </c>
      <c r="H64" s="6">
        <f>H62+H63+H61</f>
        <v>0</v>
      </c>
      <c r="I64" s="6">
        <f>I62+I63+I61</f>
        <v>0</v>
      </c>
      <c r="J64" s="6">
        <f>J62+J63+J61</f>
        <v>0</v>
      </c>
      <c r="K64" s="6">
        <f>K62+K63+K61</f>
        <v>0</v>
      </c>
      <c r="L64" s="6">
        <f>L62+L63+L61</f>
        <v>0</v>
      </c>
      <c r="M64" s="6">
        <f>M62+M63+M61</f>
        <v>0</v>
      </c>
      <c r="N64" s="6">
        <f>N62+N63+N61</f>
        <v>0</v>
      </c>
    </row>
    <row r="65" spans="1:14">
      <c r="A65" s="5" t="s">
        <v>18</v>
      </c>
      <c r="C65" s="6">
        <f>B52+C64-C60</f>
        <v>0</v>
      </c>
      <c r="D65" s="6">
        <f>C65+D64-D60</f>
        <v>0</v>
      </c>
      <c r="E65" s="6">
        <f>D65+E64-E60</f>
        <v>0</v>
      </c>
      <c r="F65" s="6">
        <f>E65+F64-F60</f>
        <v>0</v>
      </c>
      <c r="G65" s="6">
        <f>F65+G64-G60</f>
        <v>0</v>
      </c>
      <c r="H65" s="6">
        <f>G65+H64-H60</f>
        <v>0</v>
      </c>
      <c r="I65" s="6">
        <f>H65+I64-I60</f>
        <v>0</v>
      </c>
      <c r="J65" s="6">
        <f>I65+J64-J60</f>
        <v>0</v>
      </c>
      <c r="K65" s="6">
        <f>J65+K64-K60</f>
        <v>0</v>
      </c>
      <c r="L65" s="6">
        <f>K65+L64-L60</f>
        <v>0</v>
      </c>
      <c r="M65" s="6">
        <f>L65+M64-M60</f>
        <v>0</v>
      </c>
      <c r="N65" s="6">
        <f>M65+N64-N60</f>
        <v>0</v>
      </c>
    </row>
    <row r="66" spans="1:14">
      <c r="A66" s="5" t="s">
        <v>19</v>
      </c>
      <c r="C66" s="6">
        <f>IF(C65&lt;0,-C65,0)</f>
        <v>0</v>
      </c>
      <c r="D66" s="6">
        <f>IF(D65&lt;0,-D65,0)</f>
        <v>0</v>
      </c>
      <c r="E66" s="6">
        <f>IF(E65&lt;0,-E65,0)</f>
        <v>0</v>
      </c>
      <c r="F66" s="6">
        <f>IF(F65&lt;0,-F65,0)</f>
        <v>0</v>
      </c>
      <c r="G66" s="6">
        <f>IF(G65&lt;0,-G65,0)</f>
        <v>0</v>
      </c>
      <c r="H66" s="6">
        <f>IF(H65&lt;0,-H65,0)</f>
        <v>0</v>
      </c>
      <c r="I66" s="6">
        <f>IF(I65&lt;0,-I65,0)</f>
        <v>0</v>
      </c>
      <c r="J66" s="6">
        <f>IF(J65&lt;0,-J65,0)</f>
        <v>0</v>
      </c>
      <c r="K66" s="6">
        <f>IF(K65&lt;0,-K65,0)</f>
        <v>0</v>
      </c>
      <c r="L66" s="6">
        <f>IF(L65&lt;0,-L65,0)</f>
        <v>0</v>
      </c>
      <c r="M66" s="6">
        <f>IF(M65&lt;0,-M65,0)</f>
        <v>0</v>
      </c>
      <c r="N66" s="6">
        <f>IF(N65&lt;0,-N65,0)</f>
        <v>0</v>
      </c>
    </row>
    <row r="67" spans="1:14">
      <c r="A67" s="5" t="s">
        <v>20</v>
      </c>
      <c r="C67" s="6">
        <f>C64-C66</f>
        <v>0</v>
      </c>
      <c r="D67" s="6">
        <f>D64-D66</f>
        <v>0</v>
      </c>
      <c r="E67" s="6">
        <f>E64-E66</f>
        <v>0</v>
      </c>
      <c r="F67" s="6">
        <f>F64-F66</f>
        <v>0</v>
      </c>
      <c r="G67" s="6">
        <f>G64-G66</f>
        <v>0</v>
      </c>
      <c r="H67" s="6">
        <f>H64-H66</f>
        <v>0</v>
      </c>
      <c r="I67" s="6">
        <f>I64-I66</f>
        <v>0</v>
      </c>
      <c r="J67" s="6">
        <f>J64-J66</f>
        <v>0</v>
      </c>
      <c r="K67" s="6">
        <f>K64-K66</f>
        <v>0</v>
      </c>
      <c r="L67" s="6">
        <f>L64-L66</f>
        <v>0</v>
      </c>
      <c r="M67" s="6">
        <f>M64-M66</f>
        <v>0</v>
      </c>
      <c r="N67" s="6">
        <f>N64-N66</f>
        <v>0</v>
      </c>
    </row>
    <row r="68" spans="1:14">
      <c r="A68" s="5" t="s">
        <v>21</v>
      </c>
      <c r="C68" s="8">
        <f>IF(C64=0,1,MAX(0,MIN(1,C67/C64)))</f>
        <v>0</v>
      </c>
      <c r="D68" s="8">
        <f>IF(D64=0,1,MAX(0,MIN(1,D67/D64)))</f>
        <v>0</v>
      </c>
      <c r="E68" s="8">
        <f>IF(E64=0,1,MAX(0,MIN(1,E67/E64)))</f>
        <v>0</v>
      </c>
      <c r="F68" s="8">
        <f>IF(F64=0,1,MAX(0,MIN(1,F67/F64)))</f>
        <v>0</v>
      </c>
      <c r="G68" s="8">
        <f>IF(G64=0,1,MAX(0,MIN(1,G67/G64)))</f>
        <v>0</v>
      </c>
      <c r="H68" s="8">
        <f>IF(H64=0,1,MAX(0,MIN(1,H67/H64)))</f>
        <v>0</v>
      </c>
      <c r="I68" s="8">
        <f>IF(I64=0,1,MAX(0,MIN(1,I67/I64)))</f>
        <v>0</v>
      </c>
      <c r="J68" s="8">
        <f>IF(J64=0,1,MAX(0,MIN(1,J67/J64)))</f>
        <v>0</v>
      </c>
      <c r="K68" s="8">
        <f>IF(K64=0,1,MAX(0,MIN(1,K67/K64)))</f>
        <v>0</v>
      </c>
      <c r="L68" s="8">
        <f>IF(L64=0,1,MAX(0,MIN(1,L67/L64)))</f>
        <v>0</v>
      </c>
      <c r="M68" s="8">
        <f>IF(M64=0,1,MAX(0,MIN(1,M67/M64)))</f>
        <v>0</v>
      </c>
      <c r="N68" s="8">
        <f>IF(N64=0,1,MAX(0,MIN(1,N67/N64)))</f>
        <v>0</v>
      </c>
    </row>
    <row r="69" spans="1:14">
      <c r="A69" s="5" t="s">
        <v>22</v>
      </c>
      <c r="C69" s="6">
        <f>C66-B53</f>
        <v>0</v>
      </c>
      <c r="D69" s="6">
        <f>D66-B53</f>
        <v>0</v>
      </c>
      <c r="E69" s="6">
        <f>E66-B53</f>
        <v>0</v>
      </c>
      <c r="F69" s="6">
        <f>F66-B53</f>
        <v>0</v>
      </c>
      <c r="G69" s="6">
        <f>G66-B53</f>
        <v>0</v>
      </c>
      <c r="H69" s="6">
        <f>H66-B53</f>
        <v>0</v>
      </c>
      <c r="I69" s="6">
        <f>I66-B53</f>
        <v>0</v>
      </c>
      <c r="J69" s="6">
        <f>J66-B53</f>
        <v>0</v>
      </c>
      <c r="K69" s="6">
        <f>K66-B53</f>
        <v>0</v>
      </c>
      <c r="L69" s="6">
        <f>L66-B53</f>
        <v>0</v>
      </c>
      <c r="M69" s="6">
        <f>M66-B53</f>
        <v>0</v>
      </c>
      <c r="N69" s="6">
        <f>N66-B53</f>
        <v>0</v>
      </c>
    </row>
    <row r="70" spans="1:14">
      <c r="A70" s="5" t="s">
        <v>23</v>
      </c>
      <c r="C70" s="10">
        <f>B54*C67</f>
        <v>0</v>
      </c>
      <c r="D70" s="10">
        <f>B54*D67</f>
        <v>0</v>
      </c>
      <c r="E70" s="10">
        <f>B54*E67</f>
        <v>0</v>
      </c>
      <c r="F70" s="10">
        <f>B54*F67</f>
        <v>0</v>
      </c>
      <c r="G70" s="10">
        <f>B54*G67</f>
        <v>0</v>
      </c>
      <c r="H70" s="10">
        <f>B54*H67</f>
        <v>0</v>
      </c>
      <c r="I70" s="10">
        <f>B54*I67</f>
        <v>0</v>
      </c>
      <c r="J70" s="10">
        <f>B54*J67</f>
        <v>0</v>
      </c>
      <c r="K70" s="10">
        <f>B54*K67</f>
        <v>0</v>
      </c>
      <c r="L70" s="10">
        <f>B54*L67</f>
        <v>0</v>
      </c>
      <c r="M70" s="10">
        <f>B54*M67</f>
        <v>0</v>
      </c>
      <c r="N70" s="10">
        <f>B54*N67</f>
        <v>0</v>
      </c>
    </row>
    <row r="71" spans="1:14">
      <c r="A71" s="5" t="s">
        <v>24</v>
      </c>
      <c r="C71" s="10">
        <f>(B54-B55)*C67-B56</f>
        <v>0</v>
      </c>
      <c r="D71" s="10">
        <f>(B54-B55)*D67-B56</f>
        <v>0</v>
      </c>
      <c r="E71" s="10">
        <f>(B54-B55)*E67-B56</f>
        <v>0</v>
      </c>
      <c r="F71" s="10">
        <f>(B54-B55)*F67-B56</f>
        <v>0</v>
      </c>
      <c r="G71" s="10">
        <f>(B54-B55)*G67-B56</f>
        <v>0</v>
      </c>
      <c r="H71" s="10">
        <f>(B54-B55)*H67-B56</f>
        <v>0</v>
      </c>
      <c r="I71" s="10">
        <f>(B54-B55)*I67-B56</f>
        <v>0</v>
      </c>
      <c r="J71" s="10">
        <f>(B54-B55)*J67-B56</f>
        <v>0</v>
      </c>
      <c r="K71" s="10">
        <f>(B54-B55)*K67-B56</f>
        <v>0</v>
      </c>
      <c r="L71" s="10">
        <f>(B54-B55)*L67-B56</f>
        <v>0</v>
      </c>
      <c r="M71" s="10">
        <f>(B54-B55)*M67-B56</f>
        <v>0</v>
      </c>
      <c r="N71" s="10">
        <f>(B54-B55)*N67-B56</f>
        <v>0</v>
      </c>
    </row>
  </sheetData>
  <mergeCells count="5">
    <mergeCell ref="A1:N1"/>
    <mergeCell ref="E3:N3"/>
    <mergeCell ref="A7:N7"/>
    <mergeCell ref="A29:N29"/>
    <mergeCell ref="A51:N51"/>
  </mergeCells>
  <conditionalFormatting sqref="C21:N21">
    <cfRule type="cellIs" dxfId="0" priority="1" operator="lessThan">
      <formula>0</formula>
    </cfRule>
  </conditionalFormatting>
  <conditionalFormatting sqref="C24:N24">
    <cfRule type="cellIs" dxfId="0" priority="2" operator="lessThan">
      <formula>B13</formula>
    </cfRule>
    <cfRule type="cellIs" dxfId="1" priority="3" operator="between">
      <formula>B13</formula>
      <formula>B13+0.05</formula>
    </cfRule>
  </conditionalFormatting>
  <conditionalFormatting sqref="C43:N43">
    <cfRule type="cellIs" dxfId="0" priority="4" operator="lessThan">
      <formula>0</formula>
    </cfRule>
  </conditionalFormatting>
  <conditionalFormatting sqref="C46:N46">
    <cfRule type="cellIs" dxfId="0" priority="5" operator="lessThan">
      <formula>B35</formula>
    </cfRule>
    <cfRule type="cellIs" dxfId="1" priority="6" operator="between">
      <formula>B35</formula>
      <formula>B35+0.05</formula>
    </cfRule>
  </conditionalFormatting>
  <conditionalFormatting sqref="C65:N65">
    <cfRule type="cellIs" dxfId="0" priority="7" operator="lessThan">
      <formula>0</formula>
    </cfRule>
  </conditionalFormatting>
  <conditionalFormatting sqref="C68:N68">
    <cfRule type="cellIs" dxfId="0" priority="8" operator="lessThan">
      <formula>B57</formula>
    </cfRule>
    <cfRule type="cellIs" dxfId="1" priority="9" operator="between">
      <formula>B57</formula>
      <formula>B57+0.05</formula>
    </cfRule>
  </conditionalFormatting>
  <pageMargins left="0.4" right="0.4" top="0.4" bottom="0.4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PIC_OnePage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2025-08-25T00:42:20Z</dcterms:created>
  <dcterms:modified xsi:type="dcterms:W3CDTF">2025-08-25T00:42:20Z</dcterms:modified>
</cp:coreProperties>
</file>