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Saisie_Bilan" sheetId="2" state="visible" r:id="rId2"/>
    <sheet xmlns:r="http://schemas.openxmlformats.org/officeDocument/2006/relationships" name="Reclassement" sheetId="3" state="visible" r:id="rId3"/>
    <sheet xmlns:r="http://schemas.openxmlformats.org/officeDocument/2006/relationships" name="Soldes_Indicateurs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Saisie_Bilan_N_1" sheetId="6" state="visible" r:id="rId6"/>
    <sheet xmlns:r="http://schemas.openxmlformats.org/officeDocument/2006/relationships" name="Reclassement_N_1" sheetId="7" state="visible" r:id="rId7"/>
    <sheet xmlns:r="http://schemas.openxmlformats.org/officeDocument/2006/relationships" name="Soldes_Indicateurs_N_1" sheetId="8" state="visible" r:id="rId8"/>
    <sheet xmlns:r="http://schemas.openxmlformats.org/officeDocument/2006/relationships" name="Comparatif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2F5597"/>
        <bgColor rgb="002F5597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3" fillId="3" borderId="1" applyAlignment="1" pivotButton="0" quotePrefix="0" xfId="0">
      <alignment horizontal="center" vertical="center"/>
    </xf>
    <xf numFmtId="0" fontId="0" fillId="0" borderId="1" pivotButton="0" quotePrefix="0" xfId="0"/>
    <xf numFmtId="4" fontId="0" fillId="0" borderId="1" pivotButton="0" quotePrefix="0" xfId="0"/>
    <xf numFmtId="10" fontId="0" fillId="0" borderId="1" pivotButton="0" quotePrefix="0" xfId="0"/>
    <xf numFmtId="2" fontId="0" fillId="0" borderId="1" pivotButton="0" quotePrefix="0" xfId="0"/>
    <xf numFmtId="10" fontId="0" fillId="0" borderId="0" pivotButton="0" quotePrefix="0" xfId="0"/>
    <xf numFmtId="2" fontId="0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F2CC"/>
          <b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N vs N-1 : FRNG / BFR / Trésorerie Nette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'Dashboard'!$A$12:$A$14</f>
            </numRef>
          </cat>
          <val>
            <numRef>
              <f>'Dashboard'!$B$12:$B$14</f>
            </numRef>
          </val>
        </ser>
        <ser>
          <idx val="1"/>
          <order val="1"/>
          <tx>
            <strRef>
              <f>'Dashboard'!C11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'Dashboard'!$A$12:$A$14</f>
            </numRef>
          </cat>
          <val>
            <numRef>
              <f>'Dashboard'!$C$12:$C$14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Indicateur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ACE vs DE (N et N-1)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'Dashboard'!B16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'Dashboard'!$A$17:$A$20</f>
            </numRef>
          </cat>
          <val>
            <numRef>
              <f>'Dashboard'!$B$17:$B$20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Catégorie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2</row>
      <rowOff>0</rowOff>
    </from>
    <ext cx="864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7200000" cy="43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Paramètres du Bilan Fonctionnel</t>
        </is>
      </c>
    </row>
    <row r="3">
      <c r="A3" t="inlineStr">
        <is>
          <t>Exercice</t>
        </is>
      </c>
      <c r="B3" t="n">
        <v>2025</v>
      </c>
      <c r="D3" t="inlineStr">
        <is>
          <t>Cible % Couverture Immobilisations</t>
        </is>
      </c>
      <c r="E3" s="8" t="n">
        <v>1</v>
      </c>
    </row>
    <row r="4">
      <c r="D4" t="inlineStr">
        <is>
          <t>Cible Ratio Liquidité Générale</t>
        </is>
      </c>
      <c r="E4" s="9" t="n">
        <v>1</v>
      </c>
    </row>
    <row r="5">
      <c r="A5" t="inlineStr">
        <is>
          <t>Devise</t>
        </is>
      </c>
      <c r="B5" t="inlineStr">
        <is>
          <t>MAD</t>
        </is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2" t="inlineStr">
        <is>
          <t>Saisie du Bilan (valeurs brutes)</t>
        </is>
      </c>
    </row>
    <row r="3">
      <c r="A3" s="3" t="inlineStr">
        <is>
          <t>Rubrique</t>
        </is>
      </c>
      <c r="B3" s="3" t="inlineStr">
        <is>
          <t>Sous-rubrique</t>
        </is>
      </c>
      <c r="C3" s="3" t="inlineStr">
        <is>
          <t>Montant</t>
        </is>
      </c>
      <c r="D3" s="3" t="inlineStr">
        <is>
          <t>Type</t>
        </is>
      </c>
      <c r="E3" s="3" t="inlineStr">
        <is>
          <t>Note</t>
        </is>
      </c>
    </row>
    <row r="4">
      <c r="A4" s="4" t="inlineStr">
        <is>
          <t>Actif immobilisé</t>
        </is>
      </c>
      <c r="B4" s="4" t="inlineStr">
        <is>
          <t>Immobilisations incorporelles</t>
        </is>
      </c>
      <c r="C4" s="5" t="n">
        <v>0</v>
      </c>
      <c r="D4" s="4" t="inlineStr">
        <is>
          <t>Emplois stables (+)</t>
        </is>
      </c>
      <c r="E4" s="4" t="inlineStr"/>
    </row>
    <row r="5">
      <c r="A5" s="4" t="inlineStr">
        <is>
          <t>Actif immobilisé</t>
        </is>
      </c>
      <c r="B5" s="4" t="inlineStr">
        <is>
          <t>Immobilisations corporelles</t>
        </is>
      </c>
      <c r="C5" s="5" t="n">
        <v>0</v>
      </c>
      <c r="D5" s="4" t="inlineStr">
        <is>
          <t>Emplois stables (+)</t>
        </is>
      </c>
      <c r="E5" s="4" t="inlineStr"/>
    </row>
    <row r="6">
      <c r="A6" s="4" t="inlineStr">
        <is>
          <t>Actif immobilisé</t>
        </is>
      </c>
      <c r="B6" s="4" t="inlineStr">
        <is>
          <t>Immobilisations financières</t>
        </is>
      </c>
      <c r="C6" s="5" t="n">
        <v>0</v>
      </c>
      <c r="D6" s="4" t="inlineStr">
        <is>
          <t>Emplois stables (+)</t>
        </is>
      </c>
      <c r="E6" s="4" t="inlineStr"/>
    </row>
    <row r="7">
      <c r="A7" s="4" t="inlineStr">
        <is>
          <t>Amortissements/Provisions</t>
        </is>
      </c>
      <c r="B7" s="4" t="inlineStr">
        <is>
          <t>Amortissements et provisions d'immobilisations</t>
        </is>
      </c>
      <c r="C7" s="5" t="n">
        <v>0</v>
      </c>
      <c r="D7" s="4" t="inlineStr">
        <is>
          <t>Emplois stables (-)</t>
        </is>
      </c>
      <c r="E7" s="4" t="inlineStr"/>
    </row>
    <row r="8">
      <c r="A8" s="4" t="inlineStr">
        <is>
          <t>Actif circulant d'exploitation</t>
        </is>
      </c>
      <c r="B8" s="4" t="inlineStr">
        <is>
          <t>Stocks et en-cours</t>
        </is>
      </c>
      <c r="C8" s="5" t="n">
        <v>0</v>
      </c>
      <c r="D8" s="4" t="inlineStr">
        <is>
          <t>ACE (+)</t>
        </is>
      </c>
      <c r="E8" s="4" t="inlineStr"/>
    </row>
    <row r="9">
      <c r="A9" s="4" t="inlineStr">
        <is>
          <t>Actif circulant d'exploitation</t>
        </is>
      </c>
      <c r="B9" s="4" t="inlineStr">
        <is>
          <t>Créances clients (exploitation)</t>
        </is>
      </c>
      <c r="C9" s="5" t="n">
        <v>0</v>
      </c>
      <c r="D9" s="4" t="inlineStr">
        <is>
          <t>ACE (+)</t>
        </is>
      </c>
      <c r="E9" s="4" t="inlineStr"/>
    </row>
    <row r="10">
      <c r="A10" s="4" t="inlineStr">
        <is>
          <t>Actif circulant hors exploitation</t>
        </is>
      </c>
      <c r="B10" s="4" t="inlineStr">
        <is>
          <t>Créances diverses (hors exploitation)</t>
        </is>
      </c>
      <c r="C10" s="5" t="n">
        <v>0</v>
      </c>
      <c r="D10" s="4" t="inlineStr">
        <is>
          <t>ACHE (+)</t>
        </is>
      </c>
      <c r="E10" s="4" t="inlineStr"/>
    </row>
    <row r="11">
      <c r="A11" s="4" t="inlineStr">
        <is>
          <t>Trésorerie actif</t>
        </is>
      </c>
      <c r="B11" s="4" t="inlineStr">
        <is>
          <t>Disponibilités (banque, caisse)</t>
        </is>
      </c>
      <c r="C11" s="5" t="n">
        <v>0</v>
      </c>
      <c r="D11" s="4" t="inlineStr">
        <is>
          <t>Trésorerie actif (+)</t>
        </is>
      </c>
      <c r="E11" s="4" t="inlineStr"/>
    </row>
    <row r="12">
      <c r="A12" s="4" t="inlineStr">
        <is>
          <t>Capitaux propres</t>
        </is>
      </c>
      <c r="B12" s="4" t="inlineStr">
        <is>
          <t>Capitaux propres</t>
        </is>
      </c>
      <c r="C12" s="5" t="n">
        <v>0</v>
      </c>
      <c r="D12" s="4" t="inlineStr">
        <is>
          <t>Ressources stables (+)</t>
        </is>
      </c>
      <c r="E12" s="4" t="inlineStr"/>
    </row>
    <row r="13">
      <c r="A13" s="4" t="inlineStr">
        <is>
          <t>Ressources stables</t>
        </is>
      </c>
      <c r="B13" s="4" t="inlineStr">
        <is>
          <t>Dettes financières LT (≥ 1 an)</t>
        </is>
      </c>
      <c r="C13" s="5" t="n">
        <v>0</v>
      </c>
      <c r="D13" s="4" t="inlineStr">
        <is>
          <t>Ressources stables (+)</t>
        </is>
      </c>
      <c r="E13" s="4" t="inlineStr"/>
    </row>
    <row r="14">
      <c r="A14" s="4" t="inlineStr">
        <is>
          <t>Dettes d'exploitation</t>
        </is>
      </c>
      <c r="B14" s="4" t="inlineStr">
        <is>
          <t>Dettes fournisseurs</t>
        </is>
      </c>
      <c r="C14" s="5" t="n">
        <v>0</v>
      </c>
      <c r="D14" s="4" t="inlineStr">
        <is>
          <t>DE (-)</t>
        </is>
      </c>
      <c r="E14" s="4" t="inlineStr"/>
    </row>
    <row r="15">
      <c r="A15" s="4" t="inlineStr">
        <is>
          <t>Dettes d'exploitation</t>
        </is>
      </c>
      <c r="B15" s="4" t="inlineStr">
        <is>
          <t>Dettes fiscales &amp; sociales</t>
        </is>
      </c>
      <c r="C15" s="5" t="n">
        <v>0</v>
      </c>
      <c r="D15" s="4" t="inlineStr">
        <is>
          <t>DE (-)</t>
        </is>
      </c>
      <c r="E15" s="4" t="inlineStr"/>
    </row>
    <row r="16">
      <c r="A16" s="4" t="inlineStr">
        <is>
          <t>Dettes hors exploitation</t>
        </is>
      </c>
      <c r="B16" s="4" t="inlineStr">
        <is>
          <t>Autres dettes (hors exploitation)</t>
        </is>
      </c>
      <c r="C16" s="5" t="n">
        <v>0</v>
      </c>
      <c r="D16" s="4" t="inlineStr">
        <is>
          <t>DHE (-)</t>
        </is>
      </c>
      <c r="E16" s="4" t="inlineStr"/>
    </row>
    <row r="17">
      <c r="A17" s="4" t="inlineStr">
        <is>
          <t>Trésorerie passif</t>
        </is>
      </c>
      <c r="B17" s="4" t="inlineStr">
        <is>
          <t>Découverts et concours bancaires</t>
        </is>
      </c>
      <c r="C17" s="5" t="n">
        <v>0</v>
      </c>
      <c r="D17" s="4" t="inlineStr">
        <is>
          <t>Trésorerie passif (+)</t>
        </is>
      </c>
      <c r="E17" s="4" t="inlineStr"/>
    </row>
  </sheetData>
  <mergeCells count="1">
    <mergeCell ref="A1:E1"/>
  </mergeCells>
  <conditionalFormatting sqref="C4:C17">
    <cfRule type="colorScale" priority="1">
      <colorScale>
        <cfvo type="num" val="-1000000"/>
        <cfvo type="num" val="0"/>
        <cfvo type="num" val="1000000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1" customWidth="1" min="1" max="1"/>
    <col width="18" customWidth="1" min="2" max="2"/>
    <col width="18" customWidth="1" min="3" max="3"/>
    <col width="18" customWidth="1" min="4" max="4"/>
  </cols>
  <sheetData>
    <row r="1">
      <c r="A1" s="2" t="inlineStr">
        <is>
          <t>Bilan Fonctionnel – Reclassement</t>
        </is>
      </c>
    </row>
    <row r="3">
      <c r="A3" s="3" t="inlineStr">
        <is>
          <t>Agrégat fonctionnel</t>
        </is>
      </c>
      <c r="B3" s="3" t="inlineStr">
        <is>
          <t>Formule</t>
        </is>
      </c>
      <c r="C3" s="3" t="inlineStr">
        <is>
          <t>Montant</t>
        </is>
      </c>
      <c r="D3" s="3" t="inlineStr">
        <is>
          <t>Commentaire</t>
        </is>
      </c>
    </row>
    <row r="4">
      <c r="A4" s="4" t="inlineStr">
        <is>
          <t>Emplois stables (Immobilisations nettes)</t>
        </is>
      </c>
      <c r="B4" s="4">
        <f>SUMIF(Saisie_Bilan!$A:$A,"Actif immobilisé",Saisie_Bilan!$C:$C) - ABS(SUMIF(Saisie_Bilan!$A:$A,"Amortissements/Provisions",Saisie_Bilan!$C:$C))</f>
        <v/>
      </c>
      <c r="C4" s="5">
        <f>=SUMIF(Saisie_Bilan!$A:$A,"Actif immobilisé",Saisie_Bilan!$C:$C) - ABS(SUMIF(Saisie_Bilan!$A:$A,"Amortissements/Provisions",Saisie_Bilan!$C:$C))</f>
        <v/>
      </c>
      <c r="D4" s="4" t="inlineStr"/>
    </row>
    <row r="5">
      <c r="A5" s="4" t="inlineStr">
        <is>
          <t>Ressources stables</t>
        </is>
      </c>
      <c r="B5" s="4">
        <f>SUM(SUMIF(Saisie_Bilan!$A:$A,"Capitaux propres",Saisie_Bilan!$C:$C), SUMIF(Saisie_Bilan!$A:$A,"Ressources stables",Saisie_Bilan!$C:$C))</f>
        <v/>
      </c>
      <c r="C5" s="5">
        <f>=SUM(SUMIF(Saisie_Bilan!$A:$A,"Capitaux propres",Saisie_Bilan!$C:$C), SUMIF(Saisie_Bilan!$A:$A,"Ressources stables",Saisie_Bilan!$C:$C))</f>
        <v/>
      </c>
      <c r="D5" s="4" t="inlineStr"/>
    </row>
    <row r="6">
      <c r="A6" s="4" t="inlineStr">
        <is>
          <t>Actif circulant d'exploitation (ACE)</t>
        </is>
      </c>
      <c r="B6" s="4">
        <f>SUMIF(Saisie_Bilan!$A:$A,"Actif circulant d'exploitation",Saisie_Bilan!$C:$C)</f>
        <v/>
      </c>
      <c r="C6" s="5">
        <f>=SUMIF(Saisie_Bilan!$A:$A,"Actif circulant d'exploitation",Saisie_Bilan!$C:$C)</f>
        <v/>
      </c>
      <c r="D6" s="4" t="inlineStr"/>
    </row>
    <row r="7">
      <c r="A7" s="4" t="inlineStr">
        <is>
          <t>Actif circulant hors exploitation (ACHE)</t>
        </is>
      </c>
      <c r="B7" s="4">
        <f>SUMIF(Saisie_Bilan!$A:$A,"Actif circulant hors exploitation",Saisie_Bilan!$C:$C)</f>
        <v/>
      </c>
      <c r="C7" s="5">
        <f>=SUMIF(Saisie_Bilan!$A:$A,"Actif circulant hors exploitation",Saisie_Bilan!$C:$C)</f>
        <v/>
      </c>
      <c r="D7" s="4" t="inlineStr"/>
    </row>
    <row r="8">
      <c r="A8" s="4" t="inlineStr">
        <is>
          <t>Dettes d'exploitation (DE)</t>
        </is>
      </c>
      <c r="B8" s="4">
        <f>ABS(SUMIF(Saisie_Bilan!$A:$A,"Dettes d'exploitation",Saisie_Bilan!$C:$C))</f>
        <v/>
      </c>
      <c r="C8" s="5">
        <f>=ABS(SUMIF(Saisie_Bilan!$A:$A,"Dettes d'exploitation",Saisie_Bilan!$C:$C))</f>
        <v/>
      </c>
      <c r="D8" s="4" t="inlineStr"/>
    </row>
    <row r="9">
      <c r="A9" s="4" t="inlineStr">
        <is>
          <t>Dettes hors exploitation (DHE)</t>
        </is>
      </c>
      <c r="B9" s="4">
        <f>ABS(SUMIF(Saisie_Bilan!$A:$A,"Dettes hors exploitation",Saisie_Bilan!$C:$C))</f>
        <v/>
      </c>
      <c r="C9" s="5">
        <f>=ABS(SUMIF(Saisie_Bilan!$A:$A,"Dettes hors exploitation",Saisie_Bilan!$C:$C))</f>
        <v/>
      </c>
      <c r="D9" s="4" t="inlineStr"/>
    </row>
    <row r="10">
      <c r="A10" s="4" t="inlineStr">
        <is>
          <t>Trésorerie actif</t>
        </is>
      </c>
      <c r="B10" s="4">
        <f>SUMIF(Saisie_Bilan!$A:$A,"Trésorerie actif",Saisie_Bilan!$C:$C)</f>
        <v/>
      </c>
      <c r="C10" s="5">
        <f>=SUMIF(Saisie_Bilan!$A:$A,"Trésorerie actif",Saisie_Bilan!$C:$C)</f>
        <v/>
      </c>
      <c r="D10" s="4" t="inlineStr"/>
    </row>
    <row r="11">
      <c r="A11" s="4" t="inlineStr">
        <is>
          <t>Trésorerie passif</t>
        </is>
      </c>
      <c r="B11" s="4">
        <f>ABS(SUMIF(Saisie_Bilan!$A:$A,"Trésorerie passif",Saisie_Bilan!$C:$C))</f>
        <v/>
      </c>
      <c r="C11" s="5">
        <f>=ABS(SUMIF(Saisie_Bilan!$A:$A,"Trésorerie passif",Saisie_Bilan!$C:$C))</f>
        <v/>
      </c>
      <c r="D11" s="4" t="inlineStr"/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2" t="inlineStr">
        <is>
          <t>Soldes Caractéristiques &amp; Indicateurs</t>
        </is>
      </c>
    </row>
    <row r="3">
      <c r="A3" s="3" t="inlineStr">
        <is>
          <t>Solde / Indicateur</t>
        </is>
      </c>
      <c r="B3" s="3" t="inlineStr">
        <is>
          <t>Formule</t>
        </is>
      </c>
      <c r="C3" s="3" t="inlineStr">
        <is>
          <t>Montant</t>
        </is>
      </c>
      <c r="D3" s="3" t="inlineStr">
        <is>
          <t>Lecture</t>
        </is>
      </c>
      <c r="E3" s="3" t="inlineStr">
        <is>
          <t>Statut</t>
        </is>
      </c>
    </row>
    <row r="4">
      <c r="A4" s="4" t="inlineStr">
        <is>
          <t>FRNG (Ressources stables - Emplois stables)</t>
        </is>
      </c>
      <c r="B4" s="4">
        <f>Reclassement!$C$5-Reclassement!$C$4</f>
        <v/>
      </c>
      <c r="C4" s="5">
        <f>=Reclassement!$C$5-Reclassement!$C$4</f>
        <v/>
      </c>
      <c r="D4" s="4" t="inlineStr">
        <is>
          <t>Fonds de Roulement Net Global</t>
        </is>
      </c>
      <c r="E4" s="4">
        <f>IF(C4&gt;=0,"🟢 FRNG positif","🔴 FRNG négatif")</f>
        <v/>
      </c>
    </row>
    <row r="5">
      <c r="A5" s="4" t="inlineStr">
        <is>
          <t>BFR (ACE + ACHE - DE - DHE)</t>
        </is>
      </c>
      <c r="B5" s="4">
        <f>(Reclassement!$C$6+Reclassement!$C$7)-(Reclassement!$C$8+Reclassement!$C$9)</f>
        <v/>
      </c>
      <c r="C5" s="5">
        <f>=(Reclassement!$C$6+Reclassement!$C$7)-(Reclassement!$C$8+Reclassement!$C$9)</f>
        <v/>
      </c>
      <c r="D5" s="4" t="inlineStr">
        <is>
          <t>Besoin en Fonds de Roulement</t>
        </is>
      </c>
      <c r="E5" s="4">
        <f>IF(C5&lt;=0,"🟢 BFR maîtrisé","🟠 BFR à financer")</f>
        <v/>
      </c>
    </row>
    <row r="6">
      <c r="A6" s="4" t="inlineStr">
        <is>
          <t>Trésorerie Nette (FRNG - BFR)</t>
        </is>
      </c>
      <c r="B6" s="4">
        <f>C4-C5</f>
        <v/>
      </c>
      <c r="C6" s="5">
        <f>=C4-C5</f>
        <v/>
      </c>
      <c r="D6" s="4" t="inlineStr">
        <is>
          <t>Trésorerie Nette</t>
        </is>
      </c>
      <c r="E6" s="4">
        <f>IF(C6&gt;=0,"🟢 Trésorerie excédentaire","🔴 Trésorerie déficitaire")</f>
        <v/>
      </c>
    </row>
    <row r="7">
      <c r="A7" s="4" t="inlineStr">
        <is>
          <t>% Couverture Immobilisations (RS/ES)</t>
        </is>
      </c>
      <c r="B7" s="4">
        <f>IF(Reclassement!$C$4&gt;0,Reclassement!$C$5/Reclassement!$C$4,0)</f>
        <v/>
      </c>
      <c r="C7" s="6">
        <f>=IF(Reclassement!$C$4&gt;0,Reclassement!$C$5/Reclassement!$C$4,0)</f>
        <v/>
      </c>
      <c r="D7" s="4" t="inlineStr">
        <is>
          <t>Doit être ≥ 100%</t>
        </is>
      </c>
      <c r="E7" s="4">
        <f>IF(C7&gt;=1,"🟢 Immobilisations couvertes","🔴 Couverture insuffisante")</f>
        <v/>
      </c>
    </row>
    <row r="8">
      <c r="A8" s="4" t="inlineStr">
        <is>
          <t>Ratio Liquidité Générale ((ACE+ACHE+TA)/(DE+DHE+TP))</t>
        </is>
      </c>
      <c r="B8" s="4">
        <f>IF((Reclassement!$C$8+Reclassement!$C$9+Reclassement!$C$11)&gt;0,(Reclassement!$C$6+Reclassement!$C$7+Reclassement!$C$10)/(Reclassement!$C$8+Reclassement!$C$9+Reclassement!$C$11),0)</f>
        <v/>
      </c>
      <c r="C8" s="7">
        <f>=IF((Reclassement!$C$8+Reclassement!$C$9+Reclassement!$C$11)&gt;0,(Reclassement!$C$6+Reclassement!$C$7+Reclassement!$C$10)/(Reclassement!$C$8+Reclassement!$C$9+Reclassement!$C$11),0)</f>
        <v/>
      </c>
      <c r="D8" s="4" t="inlineStr">
        <is>
          <t>≈ 1 ou +</t>
        </is>
      </c>
      <c r="E8" s="4">
        <f>IF(C8&gt;=1,"🟢 Liquidité correcte","🟠 Sous 1 : vigilance")</f>
        <v/>
      </c>
    </row>
  </sheetData>
  <mergeCells count="1">
    <mergeCell ref="A1:E1"/>
  </mergeCells>
  <conditionalFormatting sqref="C4">
    <cfRule type="expression" priority="1" dxfId="0">
      <formula>C4&gt;=0</formula>
    </cfRule>
    <cfRule type="expression" priority="2" dxfId="1">
      <formula>C4&lt;0</formula>
    </cfRule>
  </conditionalFormatting>
  <conditionalFormatting sqref="C5">
    <cfRule type="expression" priority="3" dxfId="0">
      <formula>C5&lt;=0</formula>
    </cfRule>
    <cfRule type="expression" priority="4" dxfId="2">
      <formula>C5&gt;0</formula>
    </cfRule>
  </conditionalFormatting>
  <conditionalFormatting sqref="C6">
    <cfRule type="expression" priority="5" dxfId="0">
      <formula>C6&gt;=0</formula>
    </cfRule>
    <cfRule type="expression" priority="6" dxfId="1">
      <formula>C6&lt;0</formula>
    </cfRule>
  </conditionalFormatting>
  <conditionalFormatting sqref="C7">
    <cfRule type="expression" priority="7" dxfId="0">
      <formula>C7&gt;=1</formula>
    </cfRule>
    <cfRule type="expression" priority="8" dxfId="1">
      <formula>C7&lt;1</formula>
    </cfRule>
  </conditionalFormatting>
  <conditionalFormatting sqref="C8">
    <cfRule type="expression" priority="9" dxfId="0">
      <formula>C8&gt;=1</formula>
    </cfRule>
    <cfRule type="expression" priority="10" dxfId="2">
      <formula>C8&lt;1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Dashboard – Bilan Fonctionnel</t>
        </is>
      </c>
    </row>
    <row r="3">
      <c r="A3" s="3" t="inlineStr">
        <is>
          <t>Indicateur</t>
        </is>
      </c>
      <c r="B3" s="3" t="inlineStr">
        <is>
          <t>Valeur</t>
        </is>
      </c>
      <c r="C3" s="3" t="inlineStr">
        <is>
          <t>Statut/Interprétation</t>
        </is>
      </c>
      <c r="D3" s="3" t="inlineStr">
        <is>
          <t>Seuil / Règle</t>
        </is>
      </c>
      <c r="E3" s="3" t="inlineStr">
        <is>
          <t>Exercice</t>
        </is>
      </c>
      <c r="F3" s="3" t="inlineStr">
        <is>
          <t>Devise</t>
        </is>
      </c>
    </row>
    <row r="4">
      <c r="A4" s="4" t="inlineStr">
        <is>
          <t>FRNG</t>
        </is>
      </c>
      <c r="B4" s="5">
        <f>Soldes_Indicateurs!C4</f>
        <v/>
      </c>
      <c r="C4" s="4">
        <f>Soldes_Indicateurs!E4</f>
        <v/>
      </c>
      <c r="D4" s="4" t="inlineStr">
        <is>
          <t>&gt;= 0</t>
        </is>
      </c>
      <c r="E4" s="4">
        <f>Paramètres!B3</f>
        <v/>
      </c>
      <c r="F4" s="4">
        <f>Paramètres!B5</f>
        <v/>
      </c>
    </row>
    <row r="5">
      <c r="A5" s="4" t="inlineStr">
        <is>
          <t>BFR</t>
        </is>
      </c>
      <c r="B5" s="5">
        <f>Soldes_Indicateurs!C5</f>
        <v/>
      </c>
      <c r="C5" s="4">
        <f>Soldes_Indicateurs!E5</f>
        <v/>
      </c>
      <c r="D5" s="4" t="inlineStr">
        <is>
          <t>&lt;= 0 idéal</t>
        </is>
      </c>
      <c r="E5" s="4">
        <f>Paramètres!B3</f>
        <v/>
      </c>
      <c r="F5" s="4">
        <f>Paramètres!B5</f>
        <v/>
      </c>
    </row>
    <row r="6">
      <c r="A6" s="4" t="inlineStr">
        <is>
          <t>Trésorerie Nette</t>
        </is>
      </c>
      <c r="B6" s="5">
        <f>Soldes_Indicateurs!C6</f>
        <v/>
      </c>
      <c r="C6" s="4">
        <f>Soldes_Indicateurs!E6</f>
        <v/>
      </c>
      <c r="D6" s="4" t="inlineStr">
        <is>
          <t>&gt;= 0</t>
        </is>
      </c>
      <c r="E6" s="4">
        <f>Paramètres!B3</f>
        <v/>
      </c>
      <c r="F6" s="4">
        <f>Paramètres!B5</f>
        <v/>
      </c>
    </row>
    <row r="7">
      <c r="A7" s="4" t="inlineStr">
        <is>
          <t>% Couverture Immobilisations</t>
        </is>
      </c>
      <c r="B7" s="6">
        <f>Soldes_Indicateurs!C7</f>
        <v/>
      </c>
      <c r="C7" s="4">
        <f>Soldes_Indicateurs!E7</f>
        <v/>
      </c>
      <c r="D7" s="4" t="inlineStr">
        <is>
          <t>&gt;= 100%</t>
        </is>
      </c>
      <c r="E7" s="4">
        <f>Paramètres!B3</f>
        <v/>
      </c>
      <c r="F7" s="4">
        <f>Paramètres!B5</f>
        <v/>
      </c>
    </row>
    <row r="8">
      <c r="A8" s="4" t="inlineStr">
        <is>
          <t>Liquidité Générale</t>
        </is>
      </c>
      <c r="B8" s="5">
        <f>Soldes_Indicateurs!C8</f>
        <v/>
      </c>
      <c r="C8" s="4">
        <f>Soldes_Indicateurs!E8</f>
        <v/>
      </c>
      <c r="D8" s="4" t="inlineStr">
        <is>
          <t>≈ 1 ou +</t>
        </is>
      </c>
      <c r="E8" s="4">
        <f>Paramètres!B3</f>
        <v/>
      </c>
      <c r="F8" s="4">
        <f>Paramètres!B5</f>
        <v/>
      </c>
    </row>
    <row r="9">
      <c r="A9" s="10" t="inlineStr">
        <is>
          <t>Comparatif Clés (N vs N-1)</t>
        </is>
      </c>
    </row>
    <row r="11">
      <c r="A11" s="3" t="inlineStr">
        <is>
          <t>Indicateur</t>
        </is>
      </c>
      <c r="B11" s="3" t="inlineStr">
        <is>
          <t>N-1</t>
        </is>
      </c>
      <c r="C11" s="3" t="inlineStr">
        <is>
          <t>N</t>
        </is>
      </c>
      <c r="D11" s="3" t="inlineStr">
        <is>
          <t>Écart</t>
        </is>
      </c>
    </row>
    <row r="12">
      <c r="A12" s="4" t="inlineStr">
        <is>
          <t>FRNG</t>
        </is>
      </c>
      <c r="B12" s="5">
        <f>Soldes_Indicateurs_N_1!$C$4</f>
        <v/>
      </c>
      <c r="C12" s="5">
        <f>Soldes_Indicateurs!$C$4</f>
        <v/>
      </c>
      <c r="D12" s="5">
        <f>C12-B12</f>
        <v/>
      </c>
    </row>
    <row r="13">
      <c r="A13" s="4" t="inlineStr">
        <is>
          <t>BFR</t>
        </is>
      </c>
      <c r="B13" s="5">
        <f>Soldes_Indicateurs_N_1!$C$5</f>
        <v/>
      </c>
      <c r="C13" s="5">
        <f>Soldes_Indicateurs!$C$5</f>
        <v/>
      </c>
      <c r="D13" s="5">
        <f>C13-B13</f>
        <v/>
      </c>
    </row>
    <row r="14">
      <c r="A14" s="4" t="inlineStr">
        <is>
          <t>Trésorerie Nette</t>
        </is>
      </c>
      <c r="B14" s="5">
        <f>Soldes_Indicateurs_N_1!$C$6</f>
        <v/>
      </c>
      <c r="C14" s="5">
        <f>Soldes_Indicateurs!$C$6</f>
        <v/>
      </c>
      <c r="D14" s="5">
        <f>C14-B14</f>
        <v/>
      </c>
    </row>
    <row r="16">
      <c r="A16" s="10" t="inlineStr">
        <is>
          <t>Structure d’Exploitation (ACE vs DE)</t>
        </is>
      </c>
    </row>
    <row r="17">
      <c r="A17" s="4" t="inlineStr">
        <is>
          <t>ACE N-1</t>
        </is>
      </c>
      <c r="B17" s="5">
        <f>Reclassement_N_1!$C$6</f>
        <v/>
      </c>
    </row>
    <row r="18">
      <c r="A18" s="4" t="inlineStr">
        <is>
          <t>DE N-1</t>
        </is>
      </c>
      <c r="B18" s="5">
        <f>Reclassement_N_1!$C$8</f>
        <v/>
      </c>
    </row>
    <row r="19">
      <c r="A19" s="4" t="inlineStr">
        <is>
          <t>ACE N</t>
        </is>
      </c>
      <c r="B19" s="5">
        <f>Reclassement!$C$6</f>
        <v/>
      </c>
    </row>
    <row r="20">
      <c r="A20" s="4" t="inlineStr">
        <is>
          <t>DE N</t>
        </is>
      </c>
      <c r="B20" s="5">
        <f>Reclassement!$C$8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2" t="inlineStr">
        <is>
          <t>Saisie du Bilan N-1 (valeurs brutes)</t>
        </is>
      </c>
    </row>
    <row r="3">
      <c r="A3" s="3" t="inlineStr">
        <is>
          <t>Rubrique</t>
        </is>
      </c>
      <c r="B3" s="3" t="inlineStr">
        <is>
          <t>Sous-rubrique</t>
        </is>
      </c>
      <c r="C3" s="3" t="inlineStr">
        <is>
          <t>Montant</t>
        </is>
      </c>
      <c r="D3" s="3" t="inlineStr">
        <is>
          <t>Type</t>
        </is>
      </c>
      <c r="E3" s="3" t="inlineStr">
        <is>
          <t>Note</t>
        </is>
      </c>
    </row>
    <row r="4">
      <c r="A4" s="4" t="inlineStr">
        <is>
          <t>Actif immobilisé</t>
        </is>
      </c>
      <c r="B4" s="4" t="inlineStr">
        <is>
          <t>Immobilisations incorporelles</t>
        </is>
      </c>
      <c r="C4" s="5" t="n">
        <v>0</v>
      </c>
      <c r="D4" s="4" t="inlineStr">
        <is>
          <t>Emplois stables (+)</t>
        </is>
      </c>
      <c r="E4" s="4" t="inlineStr"/>
    </row>
    <row r="5">
      <c r="A5" s="4" t="inlineStr">
        <is>
          <t>Actif immobilisé</t>
        </is>
      </c>
      <c r="B5" s="4" t="inlineStr">
        <is>
          <t>Immobilisations corporelles</t>
        </is>
      </c>
      <c r="C5" s="5" t="n">
        <v>0</v>
      </c>
      <c r="D5" s="4" t="inlineStr">
        <is>
          <t>Emplois stables (+)</t>
        </is>
      </c>
      <c r="E5" s="4" t="inlineStr"/>
    </row>
    <row r="6">
      <c r="A6" s="4" t="inlineStr">
        <is>
          <t>Actif immobilisé</t>
        </is>
      </c>
      <c r="B6" s="4" t="inlineStr">
        <is>
          <t>Immobilisations financières</t>
        </is>
      </c>
      <c r="C6" s="5" t="n">
        <v>0</v>
      </c>
      <c r="D6" s="4" t="inlineStr">
        <is>
          <t>Emplois stables (+)</t>
        </is>
      </c>
      <c r="E6" s="4" t="inlineStr"/>
    </row>
    <row r="7">
      <c r="A7" s="4" t="inlineStr">
        <is>
          <t>Amortissements/Provisions</t>
        </is>
      </c>
      <c r="B7" s="4" t="inlineStr">
        <is>
          <t>Amortissements et provisions d'immobilisations</t>
        </is>
      </c>
      <c r="C7" s="5" t="n">
        <v>0</v>
      </c>
      <c r="D7" s="4" t="inlineStr">
        <is>
          <t>Emplois stables (-)</t>
        </is>
      </c>
      <c r="E7" s="4" t="inlineStr"/>
    </row>
    <row r="8">
      <c r="A8" s="4" t="inlineStr">
        <is>
          <t>Actif circulant d'exploitation</t>
        </is>
      </c>
      <c r="B8" s="4" t="inlineStr">
        <is>
          <t>Stocks et en-cours</t>
        </is>
      </c>
      <c r="C8" s="5" t="n">
        <v>0</v>
      </c>
      <c r="D8" s="4" t="inlineStr">
        <is>
          <t>ACE (+)</t>
        </is>
      </c>
      <c r="E8" s="4" t="inlineStr"/>
    </row>
    <row r="9">
      <c r="A9" s="4" t="inlineStr">
        <is>
          <t>Actif circulant d'exploitation</t>
        </is>
      </c>
      <c r="B9" s="4" t="inlineStr">
        <is>
          <t>Créances clients (exploitation)</t>
        </is>
      </c>
      <c r="C9" s="5" t="n">
        <v>0</v>
      </c>
      <c r="D9" s="4" t="inlineStr">
        <is>
          <t>ACE (+)</t>
        </is>
      </c>
      <c r="E9" s="4" t="inlineStr"/>
    </row>
    <row r="10">
      <c r="A10" s="4" t="inlineStr">
        <is>
          <t>Actif circulant hors exploitation</t>
        </is>
      </c>
      <c r="B10" s="4" t="inlineStr">
        <is>
          <t>Créances diverses (hors exploitation)</t>
        </is>
      </c>
      <c r="C10" s="5" t="n">
        <v>0</v>
      </c>
      <c r="D10" s="4" t="inlineStr">
        <is>
          <t>ACHE (+)</t>
        </is>
      </c>
      <c r="E10" s="4" t="inlineStr"/>
    </row>
    <row r="11">
      <c r="A11" s="4" t="inlineStr">
        <is>
          <t>Trésorerie actif</t>
        </is>
      </c>
      <c r="B11" s="4" t="inlineStr">
        <is>
          <t>Disponibilités (banque, caisse)</t>
        </is>
      </c>
      <c r="C11" s="5" t="n">
        <v>0</v>
      </c>
      <c r="D11" s="4" t="inlineStr">
        <is>
          <t>Trésorerie actif (+)</t>
        </is>
      </c>
      <c r="E11" s="4" t="inlineStr"/>
    </row>
    <row r="12">
      <c r="A12" s="4" t="inlineStr">
        <is>
          <t>Capitaux propres</t>
        </is>
      </c>
      <c r="B12" s="4" t="inlineStr">
        <is>
          <t>Capitaux propres</t>
        </is>
      </c>
      <c r="C12" s="5" t="n">
        <v>0</v>
      </c>
      <c r="D12" s="4" t="inlineStr">
        <is>
          <t>Ressources stables (+)</t>
        </is>
      </c>
      <c r="E12" s="4" t="inlineStr"/>
    </row>
    <row r="13">
      <c r="A13" s="4" t="inlineStr">
        <is>
          <t>Ressources stables</t>
        </is>
      </c>
      <c r="B13" s="4" t="inlineStr">
        <is>
          <t>Dettes financières LT (≥ 1 an)</t>
        </is>
      </c>
      <c r="C13" s="5" t="n">
        <v>0</v>
      </c>
      <c r="D13" s="4" t="inlineStr">
        <is>
          <t>Ressources stables (+)</t>
        </is>
      </c>
      <c r="E13" s="4" t="inlineStr"/>
    </row>
    <row r="14">
      <c r="A14" s="4" t="inlineStr">
        <is>
          <t>Dettes d'exploitation</t>
        </is>
      </c>
      <c r="B14" s="4" t="inlineStr">
        <is>
          <t>Dettes fournisseurs</t>
        </is>
      </c>
      <c r="C14" s="5" t="n">
        <v>0</v>
      </c>
      <c r="D14" s="4" t="inlineStr">
        <is>
          <t>DE (-)</t>
        </is>
      </c>
      <c r="E14" s="4" t="inlineStr"/>
    </row>
    <row r="15">
      <c r="A15" s="4" t="inlineStr">
        <is>
          <t>Dettes d'exploitation</t>
        </is>
      </c>
      <c r="B15" s="4" t="inlineStr">
        <is>
          <t>Dettes fiscales &amp; sociales</t>
        </is>
      </c>
      <c r="C15" s="5" t="n">
        <v>0</v>
      </c>
      <c r="D15" s="4" t="inlineStr">
        <is>
          <t>DE (-)</t>
        </is>
      </c>
      <c r="E15" s="4" t="inlineStr"/>
    </row>
    <row r="16">
      <c r="A16" s="4" t="inlineStr">
        <is>
          <t>Dettes hors exploitation</t>
        </is>
      </c>
      <c r="B16" s="4" t="inlineStr">
        <is>
          <t>Autres dettes (hors exploitation)</t>
        </is>
      </c>
      <c r="C16" s="5" t="n">
        <v>0</v>
      </c>
      <c r="D16" s="4" t="inlineStr">
        <is>
          <t>DHE (-)</t>
        </is>
      </c>
      <c r="E16" s="4" t="inlineStr"/>
    </row>
    <row r="17">
      <c r="A17" s="4" t="inlineStr">
        <is>
          <t>Trésorerie passif</t>
        </is>
      </c>
      <c r="B17" s="4" t="inlineStr">
        <is>
          <t>Découverts et concours bancaires</t>
        </is>
      </c>
      <c r="C17" s="5" t="n">
        <v>0</v>
      </c>
      <c r="D17" s="4" t="inlineStr">
        <is>
          <t>Trésorerie passif (+)</t>
        </is>
      </c>
      <c r="E17" s="4" t="inlineStr"/>
    </row>
  </sheetData>
  <mergeCells count="1">
    <mergeCell ref="A1:E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1" customWidth="1" min="1" max="1"/>
    <col width="18" customWidth="1" min="2" max="2"/>
    <col width="18" customWidth="1" min="3" max="3"/>
    <col width="18" customWidth="1" min="4" max="4"/>
  </cols>
  <sheetData>
    <row r="1">
      <c r="A1" s="2" t="inlineStr">
        <is>
          <t>Bilan Fonctionnel – Reclassement (N-1)</t>
        </is>
      </c>
    </row>
    <row r="3">
      <c r="A3" s="3" t="inlineStr">
        <is>
          <t>Agrégat fonctionnel</t>
        </is>
      </c>
      <c r="B3" s="3" t="inlineStr">
        <is>
          <t>Formule</t>
        </is>
      </c>
      <c r="C3" s="3" t="inlineStr">
        <is>
          <t>Montant</t>
        </is>
      </c>
      <c r="D3" s="3" t="inlineStr">
        <is>
          <t>Commentaire</t>
        </is>
      </c>
    </row>
    <row r="4">
      <c r="A4" s="4" t="inlineStr">
        <is>
          <t>Emplois stables (Immobilisations nettes)</t>
        </is>
      </c>
      <c r="B4" s="4">
        <f>SUMIF(Saisie_Bilan_N_1!$A:$A,"Actif immobilisé",Saisie_Bilan_N_1!$C:$C) - ABS(SUMIF(Saisie_Bilan_N_1!$A:$A,"Amortissements/Provisions",Saisie_Bilan_N_1!$C:$C))</f>
        <v/>
      </c>
      <c r="C4" s="5">
        <f>=SUMIF(Saisie_Bilan_N_1!$A:$A,"Actif immobilisé",Saisie_Bilan_N_1!$C:$C) - ABS(SUMIF(Saisie_Bilan_N_1!$A:$A,"Amortissements/Provisions",Saisie_Bilan_N_1!$C:$C))</f>
        <v/>
      </c>
      <c r="D4" s="4" t="inlineStr"/>
    </row>
    <row r="5">
      <c r="A5" s="4" t="inlineStr">
        <is>
          <t>Ressources stables</t>
        </is>
      </c>
      <c r="B5" s="4">
        <f>SUM(SUMIF(Saisie_Bilan_N_1!$A:$A,"Capitaux propres",Saisie_Bilan_N_1!$C:$C), SUMIF(Saisie_Bilan_N_1!$A:$A,"Ressources stables",Saisie_Bilan_N_1!$C:$C))</f>
        <v/>
      </c>
      <c r="C5" s="5">
        <f>=SUM(SUMIF(Saisie_Bilan_N_1!$A:$A,"Capitaux propres",Saisie_Bilan_N_1!$C:$C), SUMIF(Saisie_Bilan_N_1!$A:$A,"Ressources stables",Saisie_Bilan_N_1!$C:$C))</f>
        <v/>
      </c>
      <c r="D5" s="4" t="inlineStr"/>
    </row>
    <row r="6">
      <c r="A6" s="4" t="inlineStr">
        <is>
          <t>Actif circulant d'exploitation (ACE)</t>
        </is>
      </c>
      <c r="B6" s="4">
        <f>SUMIF(Saisie_Bilan_N_1!$A:$A,"Actif circulant d'exploitation",Saisie_Bilan_N_1!$C:$C)</f>
        <v/>
      </c>
      <c r="C6" s="5">
        <f>=SUMIF(Saisie_Bilan_N_1!$A:$A,"Actif circulant d'exploitation",Saisie_Bilan_N_1!$C:$C)</f>
        <v/>
      </c>
      <c r="D6" s="4" t="inlineStr"/>
    </row>
    <row r="7">
      <c r="A7" s="4" t="inlineStr">
        <is>
          <t>Actif circulant hors exploitation (ACHE)</t>
        </is>
      </c>
      <c r="B7" s="4">
        <f>SUMIF(Saisie_Bilan_N_1!$A:$A,"Actif circulant hors exploitation",Saisie_Bilan_N_1!$C:$C)</f>
        <v/>
      </c>
      <c r="C7" s="5">
        <f>=SUMIF(Saisie_Bilan_N_1!$A:$A,"Actif circulant hors exploitation",Saisie_Bilan_N_1!$C:$C)</f>
        <v/>
      </c>
      <c r="D7" s="4" t="inlineStr"/>
    </row>
    <row r="8">
      <c r="A8" s="4" t="inlineStr">
        <is>
          <t>Dettes d'exploitation (DE)</t>
        </is>
      </c>
      <c r="B8" s="4">
        <f>ABS(SUMIF(Saisie_Bilan_N_1!$A:$A,"Dettes d'exploitation",Saisie_Bilan_N_1!$C:$C))</f>
        <v/>
      </c>
      <c r="C8" s="5">
        <f>=ABS(SUMIF(Saisie_Bilan_N_1!$A:$A,"Dettes d'exploitation",Saisie_Bilan_N_1!$C:$C))</f>
        <v/>
      </c>
      <c r="D8" s="4" t="inlineStr"/>
    </row>
    <row r="9">
      <c r="A9" s="4" t="inlineStr">
        <is>
          <t>Dettes hors exploitation (DHE)</t>
        </is>
      </c>
      <c r="B9" s="4">
        <f>ABS(SUMIF(Saisie_Bilan_N_1!$A:$A,"Dettes hors exploitation",Saisie_Bilan_N_1!$C:$C))</f>
        <v/>
      </c>
      <c r="C9" s="5">
        <f>=ABS(SUMIF(Saisie_Bilan_N_1!$A:$A,"Dettes hors exploitation",Saisie_Bilan_N_1!$C:$C))</f>
        <v/>
      </c>
      <c r="D9" s="4" t="inlineStr"/>
    </row>
    <row r="10">
      <c r="A10" s="4" t="inlineStr">
        <is>
          <t>Trésorerie actif</t>
        </is>
      </c>
      <c r="B10" s="4">
        <f>SUMIF(Saisie_Bilan_N_1!$A:$A,"Trésorerie actif",Saisie_Bilan_N_1!$C:$C)</f>
        <v/>
      </c>
      <c r="C10" s="5">
        <f>=SUMIF(Saisie_Bilan_N_1!$A:$A,"Trésorerie actif",Saisie_Bilan_N_1!$C:$C)</f>
        <v/>
      </c>
      <c r="D10" s="4" t="inlineStr"/>
    </row>
    <row r="11">
      <c r="A11" s="4" t="inlineStr">
        <is>
          <t>Trésorerie passif</t>
        </is>
      </c>
      <c r="B11" s="4">
        <f>ABS(SUMIF(Saisie_Bilan_N_1!$A:$A,"Trésorerie passif",Saisie_Bilan_N_1!$C:$C))</f>
        <v/>
      </c>
      <c r="C11" s="5">
        <f>=ABS(SUMIF(Saisie_Bilan_N_1!$A:$A,"Trésorerie passif",Saisie_Bilan_N_1!$C:$C))</f>
        <v/>
      </c>
      <c r="D11" s="4" t="inlineStr"/>
    </row>
  </sheetData>
  <mergeCells count="1">
    <mergeCell ref="A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2" t="inlineStr">
        <is>
          <t>Soldes Caractéristiques &amp; Indicateurs (N-1)</t>
        </is>
      </c>
    </row>
    <row r="3">
      <c r="A3" s="3" t="inlineStr">
        <is>
          <t>Solde / Indicateur</t>
        </is>
      </c>
      <c r="B3" s="3" t="inlineStr">
        <is>
          <t>Formule</t>
        </is>
      </c>
      <c r="C3" s="3" t="inlineStr">
        <is>
          <t>Montant</t>
        </is>
      </c>
      <c r="D3" s="3" t="inlineStr">
        <is>
          <t>Lecture</t>
        </is>
      </c>
      <c r="E3" s="3" t="inlineStr">
        <is>
          <t>Statut</t>
        </is>
      </c>
    </row>
    <row r="4">
      <c r="A4" s="4" t="inlineStr">
        <is>
          <t>FRNG (Ressources stables - Emplois stables)</t>
        </is>
      </c>
      <c r="B4" s="4">
        <f>Reclassement_N_1!$C$5-Reclassement_N_1!$C$4</f>
        <v/>
      </c>
      <c r="C4" s="5">
        <f>=Reclassement_N_1!$C$5-Reclassement_N_1!$C$4</f>
        <v/>
      </c>
      <c r="D4" s="4" t="inlineStr">
        <is>
          <t>Fonds de Roulement Net Global</t>
        </is>
      </c>
      <c r="E4" s="4" t="inlineStr"/>
    </row>
    <row r="5">
      <c r="A5" s="4" t="inlineStr">
        <is>
          <t>BFR (ACE + ACHE - DE - DHE)</t>
        </is>
      </c>
      <c r="B5" s="4">
        <f>(Reclassement_N_1!$C$6+Reclassement_N_1!$C$7)-(Reclassement_N_1!$C$8+Reclassement_N_1!$C$9)</f>
        <v/>
      </c>
      <c r="C5" s="5">
        <f>=(Reclassement_N_1!$C$6+Reclassement_N_1!$C$7)-(Reclassement_N_1!$C$8+Reclassement_N_1!$C$9)</f>
        <v/>
      </c>
      <c r="D5" s="4" t="inlineStr">
        <is>
          <t>Besoin en Fonds de Roulement</t>
        </is>
      </c>
      <c r="E5" s="4" t="inlineStr"/>
    </row>
    <row r="6">
      <c r="A6" s="4" t="inlineStr">
        <is>
          <t>Trésorerie Nette (FRNG - BFR)</t>
        </is>
      </c>
      <c r="B6" s="4">
        <f>C4-C5</f>
        <v/>
      </c>
      <c r="C6" s="5">
        <f>=C4-C5</f>
        <v/>
      </c>
      <c r="D6" s="4" t="inlineStr">
        <is>
          <t>Trésorerie Nette</t>
        </is>
      </c>
      <c r="E6" s="4" t="inlineStr"/>
    </row>
    <row r="7">
      <c r="A7" s="4" t="inlineStr">
        <is>
          <t>% Couverture Immobilisations (RS/ES)</t>
        </is>
      </c>
      <c r="B7" s="4">
        <f>IF(Reclassement_N_1!$C$4&gt;0,Reclassement_N_1!$C$5/Reclassement_N_1!$C$4,0)</f>
        <v/>
      </c>
      <c r="C7" s="6">
        <f>=IF(Reclassement_N_1!$C$4&gt;0,Reclassement_N_1!$C$5/Reclassement_N_1!$C$4,0)</f>
        <v/>
      </c>
      <c r="D7" s="4" t="inlineStr">
        <is>
          <t>Doit être ≥ 100%</t>
        </is>
      </c>
      <c r="E7" s="4" t="inlineStr"/>
    </row>
    <row r="8">
      <c r="A8" s="4" t="inlineStr">
        <is>
          <t>Ratio Liquidité Générale ((ACE+ACHE+TA)/(DE+DHE+TP))</t>
        </is>
      </c>
      <c r="B8" s="4">
        <f>IF((Reclassement_N_1!$C$8+Reclassement_N_1!$C$9+Reclassement_N_1!$C$11)&gt;0,(Reclassement_N_1!$C$6+Reclassement_N_1!$C$7+Reclassement_N_1!$C$10)/(Reclassement_N_1!$C$8+Reclassement_N_1!$C$9+Reclassement_N_1!$C$11),0)</f>
        <v/>
      </c>
      <c r="C8" s="7">
        <f>=IF((Reclassement_N_1!$C$8+Reclassement_N_1!$C$9+Reclassement_N_1!$C$11)&gt;0,(Reclassement_N_1!$C$6+Reclassement_N_1!$C$7+Reclassement_N_1!$C$10)/(Reclassement_N_1!$C$8+Reclassement_N_1!$C$9+Reclassement_N_1!$C$11),0)</f>
        <v/>
      </c>
      <c r="D8" s="4" t="inlineStr">
        <is>
          <t>≈ 1 ou +</t>
        </is>
      </c>
      <c r="E8" s="4" t="inlineStr"/>
    </row>
  </sheetData>
  <mergeCells count="1">
    <mergeCell ref="A1:E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2" t="inlineStr">
        <is>
          <t>Comparatif N vs N-1 – Bilan Fonctionnel &amp; Soldes</t>
        </is>
      </c>
    </row>
    <row r="3">
      <c r="A3" s="3" t="inlineStr">
        <is>
          <t>Indicateur</t>
        </is>
      </c>
      <c r="B3" s="3" t="inlineStr">
        <is>
          <t>N-1</t>
        </is>
      </c>
      <c r="C3" s="3" t="inlineStr">
        <is>
          <t>N</t>
        </is>
      </c>
      <c r="D3" s="3" t="inlineStr">
        <is>
          <t>Écart (N - N-1)</t>
        </is>
      </c>
      <c r="E3" s="3" t="inlineStr">
        <is>
          <t>Écart %</t>
        </is>
      </c>
      <c r="F3" s="3" t="inlineStr">
        <is>
          <t>Interprétation</t>
        </is>
      </c>
      <c r="G3" s="3" t="inlineStr">
        <is>
          <t>Statut</t>
        </is>
      </c>
    </row>
    <row r="4">
      <c r="A4" s="4" t="inlineStr">
        <is>
          <t>Emplois stables</t>
        </is>
      </c>
      <c r="B4" s="5">
        <f>Reclassement_N_1!$C$4</f>
        <v/>
      </c>
      <c r="C4" s="5">
        <f>Reclassement!$C$4</f>
        <v/>
      </c>
      <c r="D4" s="5">
        <f>C4-B4</f>
        <v/>
      </c>
      <c r="E4" s="6">
        <f>IF(B4&lt;&gt;0,(C4-B4)/B4,0)</f>
        <v/>
      </c>
      <c r="F4" s="4" t="inlineStr"/>
      <c r="G4" s="4">
        <f>IF(AND(A4="FRNG",C4&gt;=0),"🟢",IF(AND(A4="FRNG",C4&lt;0),"🔴",IF(AND(A4="BFR",C4&lt;=0),"🟢","")))</f>
        <v/>
      </c>
    </row>
    <row r="5">
      <c r="A5" s="4" t="inlineStr">
        <is>
          <t>Ressources stables</t>
        </is>
      </c>
      <c r="B5" s="5">
        <f>Reclassement_N_1!$C$5</f>
        <v/>
      </c>
      <c r="C5" s="5">
        <f>Reclassement!$C$5</f>
        <v/>
      </c>
      <c r="D5" s="5">
        <f>C5-B5</f>
        <v/>
      </c>
      <c r="E5" s="6">
        <f>IF(B5&lt;&gt;0,(C5-B5)/B5,0)</f>
        <v/>
      </c>
      <c r="F5" s="4" t="inlineStr"/>
      <c r="G5" s="4">
        <f>IF(AND(A5="FRNG",C5&gt;=0),"🟢",IF(AND(A5="FRNG",C5&lt;0),"🔴",IF(AND(A5="BFR",C5&lt;=0),"🟢","")))</f>
        <v/>
      </c>
    </row>
    <row r="6">
      <c r="A6" s="4" t="inlineStr">
        <is>
          <t>ACE</t>
        </is>
      </c>
      <c r="B6" s="5">
        <f>Reclassement_N_1!$C$6</f>
        <v/>
      </c>
      <c r="C6" s="5">
        <f>Reclassement!$C$6</f>
        <v/>
      </c>
      <c r="D6" s="5">
        <f>C6-B6</f>
        <v/>
      </c>
      <c r="E6" s="6">
        <f>IF(B6&lt;&gt;0,(C6-B6)/B6,0)</f>
        <v/>
      </c>
      <c r="F6" s="4" t="inlineStr"/>
      <c r="G6" s="4">
        <f>IF(AND(A6="FRNG",C6&gt;=0),"🟢",IF(AND(A6="FRNG",C6&lt;0),"🔴",IF(AND(A6="BFR",C6&lt;=0),"🟢","")))</f>
        <v/>
      </c>
    </row>
    <row r="7">
      <c r="A7" s="4" t="inlineStr">
        <is>
          <t>ACHE</t>
        </is>
      </c>
      <c r="B7" s="5">
        <f>Reclassement_N_1!$C$7</f>
        <v/>
      </c>
      <c r="C7" s="5">
        <f>Reclassement!$C$7</f>
        <v/>
      </c>
      <c r="D7" s="5">
        <f>C7-B7</f>
        <v/>
      </c>
      <c r="E7" s="6">
        <f>IF(B7&lt;&gt;0,(C7-B7)/B7,0)</f>
        <v/>
      </c>
      <c r="F7" s="4" t="inlineStr"/>
      <c r="G7" s="4">
        <f>IF(AND(A7="FRNG",C7&gt;=0),"🟢",IF(AND(A7="FRNG",C7&lt;0),"🔴",IF(AND(A7="BFR",C7&lt;=0),"🟢","")))</f>
        <v/>
      </c>
    </row>
    <row r="8">
      <c r="A8" s="4" t="inlineStr">
        <is>
          <t>DE</t>
        </is>
      </c>
      <c r="B8" s="5">
        <f>Reclassement_N_1!$C$8</f>
        <v/>
      </c>
      <c r="C8" s="5">
        <f>Reclassement!$C$8</f>
        <v/>
      </c>
      <c r="D8" s="5">
        <f>C8-B8</f>
        <v/>
      </c>
      <c r="E8" s="6">
        <f>IF(B8&lt;&gt;0,(C8-B8)/B8,0)</f>
        <v/>
      </c>
      <c r="F8" s="4" t="inlineStr"/>
      <c r="G8" s="4">
        <f>IF(AND(A8="FRNG",C8&gt;=0),"🟢",IF(AND(A8="FRNG",C8&lt;0),"🔴",IF(AND(A8="BFR",C8&lt;=0),"🟢","")))</f>
        <v/>
      </c>
    </row>
    <row r="9">
      <c r="A9" s="4" t="inlineStr">
        <is>
          <t>DHE</t>
        </is>
      </c>
      <c r="B9" s="5">
        <f>Reclassement_N_1!$C$9</f>
        <v/>
      </c>
      <c r="C9" s="5">
        <f>Reclassement!$C$9</f>
        <v/>
      </c>
      <c r="D9" s="5">
        <f>C9-B9</f>
        <v/>
      </c>
      <c r="E9" s="6">
        <f>IF(B9&lt;&gt;0,(C9-B9)/B9,0)</f>
        <v/>
      </c>
      <c r="F9" s="4" t="inlineStr"/>
      <c r="G9" s="4">
        <f>IF(AND(A9="FRNG",C9&gt;=0),"🟢",IF(AND(A9="FRNG",C9&lt;0),"🔴",IF(AND(A9="BFR",C9&lt;=0),"🟢","")))</f>
        <v/>
      </c>
    </row>
    <row r="10">
      <c r="A10" s="4" t="inlineStr">
        <is>
          <t>Trésorerie actif</t>
        </is>
      </c>
      <c r="B10" s="5">
        <f>Reclassement_N_1!$C$10</f>
        <v/>
      </c>
      <c r="C10" s="5">
        <f>Reclassement!$C$10</f>
        <v/>
      </c>
      <c r="D10" s="5">
        <f>C10-B10</f>
        <v/>
      </c>
      <c r="E10" s="6">
        <f>IF(B10&lt;&gt;0,(C10-B10)/B10,0)</f>
        <v/>
      </c>
      <c r="F10" s="4" t="inlineStr"/>
      <c r="G10" s="4">
        <f>IF(AND(A10="FRNG",C10&gt;=0),"🟢",IF(AND(A10="FRNG",C10&lt;0),"🔴",IF(AND(A10="BFR",C10&lt;=0),"🟢","")))</f>
        <v/>
      </c>
    </row>
    <row r="11">
      <c r="A11" s="4" t="inlineStr">
        <is>
          <t>Trésorerie passif</t>
        </is>
      </c>
      <c r="B11" s="5">
        <f>Reclassement_N_1!$C$11</f>
        <v/>
      </c>
      <c r="C11" s="5">
        <f>Reclassement!$C$11</f>
        <v/>
      </c>
      <c r="D11" s="5">
        <f>C11-B11</f>
        <v/>
      </c>
      <c r="E11" s="6">
        <f>IF(B11&lt;&gt;0,(C11-B11)/B11,0)</f>
        <v/>
      </c>
      <c r="F11" s="4" t="inlineStr"/>
      <c r="G11" s="4">
        <f>IF(AND(A11="FRNG",C11&gt;=0),"🟢",IF(AND(A11="FRNG",C11&lt;0),"🔴",IF(AND(A11="BFR",C11&lt;=0),"🟢","")))</f>
        <v/>
      </c>
    </row>
    <row r="12">
      <c r="A12" s="4" t="inlineStr">
        <is>
          <t>FRNG</t>
        </is>
      </c>
      <c r="B12" s="5">
        <f>Soldes_Indicateurs_N_1!$C$4</f>
        <v/>
      </c>
      <c r="C12" s="5">
        <f>Soldes_Indicateurs!$C$4</f>
        <v/>
      </c>
      <c r="D12" s="5">
        <f>C12-B12</f>
        <v/>
      </c>
      <c r="E12" s="6">
        <f>IF(B12&lt;&gt;0,(C12-B12)/B12,0)</f>
        <v/>
      </c>
      <c r="F12" s="4" t="inlineStr"/>
      <c r="G12" s="4">
        <f>IF(AND(A12="FRNG",C12&gt;=0),"🟢",IF(AND(A12="FRNG",C12&lt;0),"🔴",IF(AND(A12="BFR",C12&lt;=0),"🟢","")))</f>
        <v/>
      </c>
    </row>
    <row r="13">
      <c r="A13" s="4" t="inlineStr">
        <is>
          <t>BFR</t>
        </is>
      </c>
      <c r="B13" s="5">
        <f>Soldes_Indicateurs_N_1!$C$5</f>
        <v/>
      </c>
      <c r="C13" s="5">
        <f>Soldes_Indicateurs!$C$5</f>
        <v/>
      </c>
      <c r="D13" s="5">
        <f>C13-B13</f>
        <v/>
      </c>
      <c r="E13" s="6">
        <f>IF(B13&lt;&gt;0,(C13-B13)/B13,0)</f>
        <v/>
      </c>
      <c r="F13" s="4" t="inlineStr"/>
      <c r="G13" s="4">
        <f>IF(AND(A13="FRNG",C13&gt;=0),"🟢",IF(AND(A13="FRNG",C13&lt;0),"🔴",IF(AND(A13="BFR",C13&lt;=0),"🟢","")))</f>
        <v/>
      </c>
    </row>
    <row r="14">
      <c r="A14" s="4" t="inlineStr">
        <is>
          <t>Trésorerie Nette</t>
        </is>
      </c>
      <c r="B14" s="5">
        <f>Soldes_Indicateurs_N_1!$C$6</f>
        <v/>
      </c>
      <c r="C14" s="5">
        <f>Soldes_Indicateurs!$C$6</f>
        <v/>
      </c>
      <c r="D14" s="5">
        <f>C14-B14</f>
        <v/>
      </c>
      <c r="E14" s="6">
        <f>IF(B14&lt;&gt;0,(C14-B14)/B14,0)</f>
        <v/>
      </c>
      <c r="F14" s="4" t="inlineStr"/>
      <c r="G14" s="4">
        <f>IF(AND(A14="FRNG",C14&gt;=0),"🟢",IF(AND(A14="FRNG",C14&lt;0),"🔴",IF(AND(A14="BFR",C14&lt;=0),"🟢","")))</f>
        <v/>
      </c>
    </row>
    <row r="15">
      <c r="A15" s="4" t="inlineStr">
        <is>
          <t>% Couverture</t>
        </is>
      </c>
      <c r="B15" s="5">
        <f>Soldes_Indicateurs_N_1!$C$7</f>
        <v/>
      </c>
      <c r="C15" s="5">
        <f>Soldes_Indicateurs!$C$7</f>
        <v/>
      </c>
      <c r="D15" s="5">
        <f>C15-B15</f>
        <v/>
      </c>
      <c r="E15" s="6">
        <f>IF(B15&lt;&gt;0,(C15-B15)/B15,0)</f>
        <v/>
      </c>
      <c r="F15" s="4" t="inlineStr"/>
      <c r="G15" s="4">
        <f>IF(AND(A15="FRNG",C15&gt;=0),"🟢",IF(AND(A15="FRNG",C15&lt;0),"🔴",IF(AND(A15="BFR",C15&lt;=0),"🟢","")))</f>
        <v/>
      </c>
    </row>
    <row r="16">
      <c r="A16" s="4" t="inlineStr">
        <is>
          <t>Liquidité Générale</t>
        </is>
      </c>
      <c r="B16" s="5">
        <f>Soldes_Indicateurs_N_1!$C$8</f>
        <v/>
      </c>
      <c r="C16" s="5">
        <f>Soldes_Indicateurs!$C$8</f>
        <v/>
      </c>
      <c r="D16" s="5">
        <f>C16-B16</f>
        <v/>
      </c>
      <c r="E16" s="6">
        <f>IF(B16&lt;&gt;0,(C16-B16)/B16,0)</f>
        <v/>
      </c>
      <c r="F16" s="4" t="inlineStr"/>
      <c r="G16" s="4">
        <f>IF(AND(A16="FRNG",C16&gt;=0),"🟢",IF(AND(A16="FRNG",C16&lt;0),"🔴",IF(AND(A16="BFR",C16&lt;=0),"🟢","")))</f>
        <v/>
      </c>
    </row>
  </sheetData>
  <mergeCells count="1">
    <mergeCell ref="A1:G1"/>
  </mergeCells>
  <conditionalFormatting sqref="E4:E16">
    <cfRule type="colorScale" priority="1">
      <colorScale>
        <cfvo type="num" val="-0.2"/>
        <cfvo type="num" val="0"/>
        <cfvo type="num" val="0.2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2025-08-13T18:14:48Z</dcterms:created>
  <dcterms:modified xmlns:dcterms="http://purl.org/dc/terms/" xmlns:xsi="http://www.w3.org/2001/XMLSchema-instance" xsi:type="dcterms:W3CDTF">2025-08-13T18:14:48Z</dcterms:modified>
</cp:coreProperties>
</file>