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s" sheetId="1" r:id="rId1"/>
    <sheet name="Paramètres" sheetId="2" r:id="rId2"/>
    <sheet name="Data_KPIs" sheetId="3" r:id="rId3"/>
    <sheet name="Dashboard_BSC" sheetId="4" r:id="rId4"/>
  </sheets>
  <definedNames>
    <definedName name="rng_mois">Lists!$C$2:$C$13</definedName>
    <definedName name="sel_month">Dashboard_BSC!$B$4</definedName>
    <definedName name="thr_green">Paramètres!$B$5</definedName>
    <definedName name="thr_orange">Paramètres!$A$5</definedName>
    <definedName name="w_cli">Paramètres!$B$9</definedName>
    <definedName name="w_fin">Paramètres!$A$9</definedName>
    <definedName name="w_learn">Paramètres!$D$9</definedName>
    <definedName name="w_pro">Paramètres!$C$9</definedName>
  </definedNames>
  <calcPr calcId="124519" fullCalcOnLoad="1"/>
</workbook>
</file>

<file path=xl/sharedStrings.xml><?xml version="1.0" encoding="utf-8"?>
<sst xmlns="http://schemas.openxmlformats.org/spreadsheetml/2006/main" count="838" uniqueCount="71">
  <si>
    <t>Perspectives</t>
  </si>
  <si>
    <t>Financier</t>
  </si>
  <si>
    <t>Client</t>
  </si>
  <si>
    <t>Processus internes</t>
  </si>
  <si>
    <t>Apprentissage &amp; Innovation</t>
  </si>
  <si>
    <t>Mois</t>
  </si>
  <si>
    <t>Balanced Scorecard — Paramètres</t>
  </si>
  <si>
    <t>Seuils RAG (Score%)</t>
  </si>
  <si>
    <t>Orange ≥</t>
  </si>
  <si>
    <t>Vert ≥</t>
  </si>
  <si>
    <t>Note</t>
  </si>
  <si>
    <t>Basé sur Score% (1.00 = cible)</t>
  </si>
  <si>
    <t>Poids des perspectives (somme = 1)</t>
  </si>
  <si>
    <t>Balanced Scorecard — Données KPI</t>
  </si>
  <si>
    <t>Date</t>
  </si>
  <si>
    <t>Perspective</t>
  </si>
  <si>
    <t>KPI</t>
  </si>
  <si>
    <t>Propriétaire</t>
  </si>
  <si>
    <t>Direction</t>
  </si>
  <si>
    <t>Poids KPI</t>
  </si>
  <si>
    <t>Cible</t>
  </si>
  <si>
    <t>Réal</t>
  </si>
  <si>
    <t>Score_Pct</t>
  </si>
  <si>
    <t>RAG</t>
  </si>
  <si>
    <t>CA / objectif</t>
  </si>
  <si>
    <t>RH</t>
  </si>
  <si>
    <t>UpGood</t>
  </si>
  <si>
    <t>Marge opérationnelle</t>
  </si>
  <si>
    <t>Service Client</t>
  </si>
  <si>
    <t>Coût du personnel / CA</t>
  </si>
  <si>
    <t>Production</t>
  </si>
  <si>
    <t>DownGood</t>
  </si>
  <si>
    <t>Délai encaissement (DSO)</t>
  </si>
  <si>
    <t>NPS</t>
  </si>
  <si>
    <t>Direction Financière</t>
  </si>
  <si>
    <t>Réclamations / 1k clients</t>
  </si>
  <si>
    <t>Taux de rétention</t>
  </si>
  <si>
    <t>PMO</t>
  </si>
  <si>
    <t>Délai réponse support (h)</t>
  </si>
  <si>
    <t>Taux de conformité</t>
  </si>
  <si>
    <t>Cycle de production (jours)</t>
  </si>
  <si>
    <t>IT</t>
  </si>
  <si>
    <t>Taux de défauts</t>
  </si>
  <si>
    <t>Respect délais projets</t>
  </si>
  <si>
    <t>Heures de formation / ETP</t>
  </si>
  <si>
    <t>Adoption des outils (%)</t>
  </si>
  <si>
    <t>Idées d'amélioration / mois</t>
  </si>
  <si>
    <t>Mobilité interne (%)</t>
  </si>
  <si>
    <t>Balanced Scorecard – Modèle adaptable (PME/ETI)</t>
  </si>
  <si>
    <t>Espace branding
(votre logo / raison sociale)</t>
  </si>
  <si>
    <t>Sélection</t>
  </si>
  <si>
    <t>Scores par perspective (pondérés)</t>
  </si>
  <si>
    <t>Score%</t>
  </si>
  <si>
    <t>Poids</t>
  </si>
  <si>
    <t>Score_num</t>
  </si>
  <si>
    <t>Poids_valable</t>
  </si>
  <si>
    <t>Score global BSC</t>
  </si>
  <si>
    <t>Score Global (pondéré)</t>
  </si>
  <si>
    <t>Tendance score global (12 mois)</t>
  </si>
  <si>
    <t>Jauge Score Global (feu tricolore)</t>
  </si>
  <si>
    <t>Paramètre</t>
  </si>
  <si>
    <t>Valeur</t>
  </si>
  <si>
    <t>Score % courant</t>
  </si>
  <si>
    <t>Score (0-100)</t>
  </si>
  <si>
    <t>Reste</t>
  </si>
  <si>
    <t>Bande Verte</t>
  </si>
  <si>
    <t>Bande Orange</t>
  </si>
  <si>
    <t>Bande Rouge</t>
  </si>
  <si>
    <t>Cache bas</t>
  </si>
  <si>
    <t>Valeur (anneau)</t>
  </si>
  <si>
    <t>Reste (anneau)</t>
  </si>
</sst>
</file>

<file path=xl/styles.xml><?xml version="1.0" encoding="utf-8"?>
<styleSheet xmlns="http://schemas.openxmlformats.org/spreadsheetml/2006/main">
  <numFmts count="4">
    <numFmt numFmtId="164" formatCode="mmmm yyyy"/>
    <numFmt numFmtId="165" formatCode="#,##0.00"/>
    <numFmt numFmtId="166" formatCode="0.0%"/>
    <numFmt numFmtId="167" formatCode="mmm yy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rgb="FFFFFFFF"/>
      <name val="Calibri"/>
      <family val="2"/>
      <scheme val="minor"/>
    </font>
    <font>
      <b/>
      <sz val="13"/>
      <color rgb="FF1F2937"/>
      <name val="Calibri"/>
      <family val="2"/>
      <scheme val="minor"/>
    </font>
    <font>
      <sz val="11"/>
      <color rgb="FF6B728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3CEF1"/>
        <bgColor indexed="64"/>
      </patternFill>
    </fill>
    <fill>
      <patternFill patternType="solid">
        <fgColor rgb="FF1F4E79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E5EE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164" fontId="0" fillId="0" borderId="0" xfId="0" applyNumberFormat="1"/>
    <xf numFmtId="0" fontId="2" fillId="3" borderId="0" xfId="0" applyFont="1" applyFill="1" applyAlignment="1">
      <alignment horizontal="left" vertical="center"/>
    </xf>
    <xf numFmtId="0" fontId="3" fillId="4" borderId="1" xfId="0" applyFont="1" applyFill="1" applyBorder="1"/>
    <xf numFmtId="165" fontId="0" fillId="0" borderId="1" xfId="0" applyNumberFormat="1" applyBorder="1"/>
    <xf numFmtId="164" fontId="0" fillId="0" borderId="1" xfId="0" applyNumberFormat="1" applyBorder="1"/>
    <xf numFmtId="0" fontId="0" fillId="0" borderId="1" xfId="0" applyBorder="1"/>
    <xf numFmtId="166" fontId="0" fillId="0" borderId="1" xfId="0" applyNumberFormat="1" applyBorder="1"/>
    <xf numFmtId="0" fontId="4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167" fontId="0" fillId="0" borderId="1" xfId="0" applyNumberFormat="1" applyBorder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Score Global — Jauge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Seuils</c:v>
          </c:tx>
          <c:spPr>
            <a:ln>
              <a:noFill/>
            </a:ln>
          </c:spPr>
          <c:dPt>
            <c:idx val="0"/>
            <c:spPr>
              <a:solidFill>
                <a:srgbClr val="10B981"/>
              </a:solidFill>
            </c:spPr>
          </c:dPt>
          <c:dPt>
            <c:idx val="1"/>
            <c:spPr>
              <a:solidFill>
                <a:srgbClr val="F59E0B"/>
              </a:solidFill>
            </c:spPr>
          </c:dPt>
          <c:dPt>
            <c:idx val="2"/>
            <c:spPr>
              <a:solidFill>
                <a:srgbClr val="EF4444"/>
              </a:solidFill>
            </c:spPr>
          </c:dPt>
          <c:dPt>
            <c:idx val="3"/>
            <c:spPr>
              <a:noFill/>
            </c:spPr>
          </c:dPt>
          <c:cat>
            <c:strRef>
              <c:f>Dashboard_BSC!$E$17:$E$20</c:f>
              <c:strCache>
                <c:ptCount val="4"/>
                <c:pt idx="0">
                  <c:v>Bande Verte</c:v>
                </c:pt>
                <c:pt idx="1">
                  <c:v>Bande Orange</c:v>
                </c:pt>
                <c:pt idx="2">
                  <c:v>Bande Rouge</c:v>
                </c:pt>
                <c:pt idx="3">
                  <c:v>Cache bas</c:v>
                </c:pt>
              </c:strCache>
            </c:strRef>
          </c:cat>
          <c:val>
            <c:numRef>
              <c:f>Dashboard_BSC!$F$17:$F$20</c:f>
              <c:numCache>
                <c:formatCode>General</c:formatCode>
                <c:ptCount val="4"/>
                <c:pt idx="0">
                  <c:v>10</c:v>
                </c:pt>
                <c:pt idx="1">
                  <c:v>90</c:v>
                </c:pt>
                <c:pt idx="2">
                  <c:v>0</c:v>
                </c:pt>
                <c:pt idx="3">
                  <c:v>50</c:v>
                </c:pt>
              </c:numCache>
            </c:numRef>
          </c:val>
        </c:ser>
        <c:ser>
          <c:idx val="1"/>
          <c:order val="1"/>
          <c:tx>
            <c:v>Score Global</c:v>
          </c:tx>
          <c:spPr>
            <a:ln>
              <a:noFill/>
            </a:ln>
          </c:spPr>
          <c:dPt>
            <c:idx val="0"/>
            <c:spPr>
              <a:solidFill>
                <a:srgbClr val="6B7280"/>
              </a:solidFill>
            </c:spPr>
          </c:dPt>
          <c:dPt>
            <c:idx val="1"/>
            <c:spPr>
              <a:solidFill>
                <a:srgbClr val="E0E0E0"/>
              </a:solidFill>
            </c:spPr>
          </c:dPt>
          <c:dPt>
            <c:idx val="2"/>
            <c:spPr>
              <a:noFill/>
            </c:spPr>
          </c:dPt>
          <c:cat>
            <c:strRef>
              <c:f>Dashboard_BSC!$E$22:$E$24</c:f>
              <c:strCache>
                <c:ptCount val="3"/>
                <c:pt idx="0">
                  <c:v>Valeur (anneau)</c:v>
                </c:pt>
                <c:pt idx="1">
                  <c:v>Reste (anneau)</c:v>
                </c:pt>
                <c:pt idx="2">
                  <c:v>Cache bas</c:v>
                </c:pt>
              </c:strCache>
            </c:strRef>
          </c:cat>
          <c:val>
            <c:numRef>
              <c:f>Dashboard_BSC!$F$22:$F$24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50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24</xdr:row>
      <xdr:rowOff>0</xdr:rowOff>
    </xdr:from>
    <xdr:to>
      <xdr:col>12</xdr:col>
      <xdr:colOff>381000</xdr:colOff>
      <xdr:row>40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KPIs" displayName="KPIs" ref="A3:J196" totalsRowShown="0">
  <autoFilter ref="A3:J196"/>
  <tableColumns count="10">
    <tableColumn id="1" name="Date"/>
    <tableColumn id="2" name="Perspective"/>
    <tableColumn id="3" name="KPI"/>
    <tableColumn id="4" name="Propriétaire"/>
    <tableColumn id="5" name="Direction"/>
    <tableColumn id="6" name="Poids KPI"/>
    <tableColumn id="7" name="Cible"/>
    <tableColumn id="8" name="Réal"/>
    <tableColumn id="9" name="Score_Pct"/>
    <tableColumn id="10" name="RAG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showGridLines="0" tabSelected="1" workbookViewId="0"/>
  </sheetViews>
  <sheetFormatPr defaultRowHeight="15"/>
  <sheetData>
    <row r="1" spans="1:3">
      <c r="A1" s="1" t="s">
        <v>0</v>
      </c>
      <c r="C1" s="1" t="s">
        <v>5</v>
      </c>
    </row>
    <row r="2" spans="1:3">
      <c r="A2" t="s">
        <v>1</v>
      </c>
      <c r="C2" s="2">
        <v>45658</v>
      </c>
    </row>
    <row r="3" spans="1:3">
      <c r="A3" t="s">
        <v>2</v>
      </c>
      <c r="C3" s="2">
        <v>45689</v>
      </c>
    </row>
    <row r="4" spans="1:3">
      <c r="A4" t="s">
        <v>3</v>
      </c>
      <c r="C4" s="2">
        <v>45717</v>
      </c>
    </row>
    <row r="5" spans="1:3">
      <c r="A5" t="s">
        <v>4</v>
      </c>
      <c r="C5" s="2">
        <v>45748</v>
      </c>
    </row>
    <row r="6" spans="1:3">
      <c r="C6" s="2">
        <v>45778</v>
      </c>
    </row>
    <row r="7" spans="1:3">
      <c r="C7" s="2">
        <v>45809</v>
      </c>
    </row>
    <row r="8" spans="1:3">
      <c r="C8" s="2">
        <v>45839</v>
      </c>
    </row>
    <row r="9" spans="1:3">
      <c r="C9" s="2">
        <v>45870</v>
      </c>
    </row>
    <row r="10" spans="1:3">
      <c r="C10" s="2">
        <v>45901</v>
      </c>
    </row>
    <row r="11" spans="1:3">
      <c r="C11" s="2">
        <v>45931</v>
      </c>
    </row>
    <row r="12" spans="1:3">
      <c r="C12" s="2">
        <v>45962</v>
      </c>
    </row>
    <row r="13" spans="1:3">
      <c r="C13" s="2">
        <v>45992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9"/>
  <sheetViews>
    <sheetView workbookViewId="0"/>
  </sheetViews>
  <sheetFormatPr defaultRowHeight="15"/>
  <sheetData>
    <row r="1" spans="1:4">
      <c r="A1" s="3" t="s">
        <v>6</v>
      </c>
      <c r="B1" s="3"/>
      <c r="C1" s="3"/>
      <c r="D1" s="3"/>
    </row>
    <row r="3" spans="1:4">
      <c r="A3" s="4" t="s">
        <v>7</v>
      </c>
    </row>
    <row r="4" spans="1:4">
      <c r="A4" s="1" t="s">
        <v>8</v>
      </c>
      <c r="B4" s="1" t="s">
        <v>9</v>
      </c>
      <c r="C4" s="1" t="s">
        <v>10</v>
      </c>
    </row>
    <row r="5" spans="1:4">
      <c r="A5" s="5">
        <v>0.9</v>
      </c>
      <c r="B5" s="5">
        <v>1</v>
      </c>
      <c r="C5" s="5" t="s">
        <v>11</v>
      </c>
    </row>
    <row r="7" spans="1:4">
      <c r="A7" s="4" t="s">
        <v>12</v>
      </c>
    </row>
    <row r="8" spans="1:4">
      <c r="A8" s="1" t="s">
        <v>1</v>
      </c>
      <c r="B8" s="1" t="s">
        <v>2</v>
      </c>
      <c r="C8" s="1" t="s">
        <v>3</v>
      </c>
      <c r="D8" s="1" t="s">
        <v>4</v>
      </c>
    </row>
    <row r="9" spans="1:4">
      <c r="A9" s="5">
        <v>0.35</v>
      </c>
      <c r="B9" s="5">
        <v>0.25</v>
      </c>
      <c r="C9" s="5">
        <v>0.25</v>
      </c>
      <c r="D9" s="5">
        <v>0.15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6"/>
  <sheetViews>
    <sheetView workbookViewId="0"/>
  </sheetViews>
  <sheetFormatPr defaultRowHeight="15"/>
  <cols>
    <col min="1" max="1" width="16.7109375" customWidth="1"/>
    <col min="2" max="4" width="22.7109375" customWidth="1"/>
    <col min="5" max="6" width="12.7109375" customWidth="1"/>
    <col min="7" max="8" width="14.7109375" customWidth="1"/>
    <col min="9" max="9" width="12.7109375" customWidth="1"/>
    <col min="10" max="10" width="10.7109375" customWidth="1"/>
  </cols>
  <sheetData>
    <row r="1" spans="1:10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</row>
    <row r="3" spans="1:10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  <c r="H3" t="s">
        <v>21</v>
      </c>
      <c r="I3" t="s">
        <v>22</v>
      </c>
      <c r="J3" t="s">
        <v>23</v>
      </c>
    </row>
    <row r="4" spans="1:10">
      <c r="A4" s="6">
        <v>45658</v>
      </c>
      <c r="B4" s="7" t="s">
        <v>1</v>
      </c>
      <c r="C4" s="7" t="s">
        <v>24</v>
      </c>
      <c r="D4" s="7" t="s">
        <v>25</v>
      </c>
      <c r="E4" s="7" t="s">
        <v>26</v>
      </c>
      <c r="F4" s="5">
        <v>0.3</v>
      </c>
      <c r="G4" s="5">
        <v>100</v>
      </c>
      <c r="H4" s="5">
        <v>108.143</v>
      </c>
      <c r="I4" s="8">
        <f>IF($E3="UpGood",IFERROR($H3/$G3,0),IFERROR($G3/$H3,0))</f>
        <v>0</v>
      </c>
      <c r="J4" s="7">
        <f>IF($I3&gt;=thr_green,"Vert",IF($I3&gt;=thr_orange,"Orange","Rouge"))</f>
        <v>0</v>
      </c>
    </row>
    <row r="5" spans="1:10">
      <c r="A5" s="6">
        <v>45658</v>
      </c>
      <c r="B5" s="7" t="s">
        <v>1</v>
      </c>
      <c r="C5" s="7" t="s">
        <v>27</v>
      </c>
      <c r="D5" s="7" t="s">
        <v>28</v>
      </c>
      <c r="E5" s="7" t="s">
        <v>26</v>
      </c>
      <c r="F5" s="5">
        <v>0.3</v>
      </c>
      <c r="G5" s="5">
        <v>18</v>
      </c>
      <c r="H5" s="5">
        <v>16.568</v>
      </c>
      <c r="I5" s="8">
        <f>IF($E4="UpGood",IFERROR($H4/$G4,0),IFERROR($G4/$H4,0))</f>
        <v>0</v>
      </c>
      <c r="J5" s="7">
        <f>IF($I4&gt;=thr_green,"Vert",IF($I4&gt;=thr_orange,"Orange","Rouge"))</f>
        <v>0</v>
      </c>
    </row>
    <row r="6" spans="1:10">
      <c r="A6" s="6">
        <v>45658</v>
      </c>
      <c r="B6" s="7" t="s">
        <v>1</v>
      </c>
      <c r="C6" s="7" t="s">
        <v>29</v>
      </c>
      <c r="D6" s="7" t="s">
        <v>30</v>
      </c>
      <c r="E6" s="7" t="s">
        <v>31</v>
      </c>
      <c r="F6" s="5">
        <v>0.2</v>
      </c>
      <c r="G6" s="5">
        <v>25</v>
      </c>
      <c r="H6" s="5">
        <v>26.168</v>
      </c>
      <c r="I6" s="8">
        <f>IF($E5="UpGood",IFERROR($H5/$G5,0),IFERROR($G5/$H5,0))</f>
        <v>0</v>
      </c>
      <c r="J6" s="7">
        <f>IF($I5&gt;=thr_green,"Vert",IF($I5&gt;=thr_orange,"Orange","Rouge"))</f>
        <v>0</v>
      </c>
    </row>
    <row r="7" spans="1:10">
      <c r="A7" s="6">
        <v>45658</v>
      </c>
      <c r="B7" s="7" t="s">
        <v>1</v>
      </c>
      <c r="C7" s="7" t="s">
        <v>32</v>
      </c>
      <c r="D7" s="7" t="s">
        <v>30</v>
      </c>
      <c r="E7" s="7" t="s">
        <v>31</v>
      </c>
      <c r="F7" s="5">
        <v>0.2</v>
      </c>
      <c r="G7" s="5">
        <v>45</v>
      </c>
      <c r="H7" s="5">
        <v>59.804</v>
      </c>
      <c r="I7" s="8">
        <f>IF($E6="UpGood",IFERROR($H6/$G6,0),IFERROR($G6/$H6,0))</f>
        <v>0</v>
      </c>
      <c r="J7" s="7">
        <f>IF($I6&gt;=thr_green,"Vert",IF($I6&gt;=thr_orange,"Orange","Rouge"))</f>
        <v>0</v>
      </c>
    </row>
    <row r="8" spans="1:10">
      <c r="A8" s="6">
        <v>45658</v>
      </c>
      <c r="B8" s="7" t="s">
        <v>2</v>
      </c>
      <c r="C8" s="7" t="s">
        <v>33</v>
      </c>
      <c r="D8" s="7" t="s">
        <v>34</v>
      </c>
      <c r="E8" s="7" t="s">
        <v>26</v>
      </c>
      <c r="F8" s="5">
        <v>0.3</v>
      </c>
      <c r="G8" s="5">
        <v>55</v>
      </c>
      <c r="H8" s="5">
        <v>53.12</v>
      </c>
      <c r="I8" s="8">
        <f>IF($E7="UpGood",IFERROR($H7/$G7,0),IFERROR($G7/$H7,0))</f>
        <v>0</v>
      </c>
      <c r="J8" s="7">
        <f>IF($I7&gt;=thr_green,"Vert",IF($I7&gt;=thr_orange,"Orange","Rouge"))</f>
        <v>0</v>
      </c>
    </row>
    <row r="9" spans="1:10">
      <c r="A9" s="6">
        <v>45658</v>
      </c>
      <c r="B9" s="7" t="s">
        <v>2</v>
      </c>
      <c r="C9" s="7" t="s">
        <v>35</v>
      </c>
      <c r="D9" s="7" t="s">
        <v>25</v>
      </c>
      <c r="E9" s="7" t="s">
        <v>31</v>
      </c>
      <c r="F9" s="5">
        <v>0.25</v>
      </c>
      <c r="G9" s="5">
        <v>8</v>
      </c>
      <c r="H9" s="5">
        <v>8.369999999999999</v>
      </c>
      <c r="I9" s="8">
        <f>IF($E8="UpGood",IFERROR($H8/$G8,0),IFERROR($G8/$H8,0))</f>
        <v>0</v>
      </c>
      <c r="J9" s="7">
        <f>IF($I8&gt;=thr_green,"Vert",IF($I8&gt;=thr_orange,"Orange","Rouge"))</f>
        <v>0</v>
      </c>
    </row>
    <row r="10" spans="1:10">
      <c r="A10" s="6">
        <v>45658</v>
      </c>
      <c r="B10" s="7" t="s">
        <v>2</v>
      </c>
      <c r="C10" s="7" t="s">
        <v>36</v>
      </c>
      <c r="D10" s="7" t="s">
        <v>37</v>
      </c>
      <c r="E10" s="7" t="s">
        <v>26</v>
      </c>
      <c r="F10" s="5">
        <v>0.25</v>
      </c>
      <c r="G10" s="5">
        <v>92</v>
      </c>
      <c r="H10" s="5">
        <v>94.22199999999999</v>
      </c>
      <c r="I10" s="8">
        <f>IF($E9="UpGood",IFERROR($H9/$G9,0),IFERROR($G9/$H9,0))</f>
        <v>0</v>
      </c>
      <c r="J10" s="7">
        <f>IF($I9&gt;=thr_green,"Vert",IF($I9&gt;=thr_orange,"Orange","Rouge"))</f>
        <v>0</v>
      </c>
    </row>
    <row r="11" spans="1:10">
      <c r="A11" s="6">
        <v>45658</v>
      </c>
      <c r="B11" s="7" t="s">
        <v>2</v>
      </c>
      <c r="C11" s="7" t="s">
        <v>38</v>
      </c>
      <c r="D11" s="7" t="s">
        <v>25</v>
      </c>
      <c r="E11" s="7" t="s">
        <v>31</v>
      </c>
      <c r="F11" s="5">
        <v>0.2</v>
      </c>
      <c r="G11" s="5">
        <v>8</v>
      </c>
      <c r="H11" s="5">
        <v>7.511</v>
      </c>
      <c r="I11" s="8">
        <f>IF($E10="UpGood",IFERROR($H10/$G10,0),IFERROR($G10/$H10,0))</f>
        <v>0</v>
      </c>
      <c r="J11" s="7">
        <f>IF($I10&gt;=thr_green,"Vert",IF($I10&gt;=thr_orange,"Orange","Rouge"))</f>
        <v>0</v>
      </c>
    </row>
    <row r="12" spans="1:10">
      <c r="A12" s="6">
        <v>45658</v>
      </c>
      <c r="B12" s="7" t="s">
        <v>3</v>
      </c>
      <c r="C12" s="7" t="s">
        <v>39</v>
      </c>
      <c r="D12" s="7" t="s">
        <v>34</v>
      </c>
      <c r="E12" s="7" t="s">
        <v>26</v>
      </c>
      <c r="F12" s="5">
        <v>0.3</v>
      </c>
      <c r="G12" s="5">
        <v>97</v>
      </c>
      <c r="H12" s="5">
        <v>96.25700000000001</v>
      </c>
      <c r="I12" s="8">
        <f>IF($E11="UpGood",IFERROR($H11/$G11,0),IFERROR($G11/$H11,0))</f>
        <v>0</v>
      </c>
      <c r="J12" s="7">
        <f>IF($I11&gt;=thr_green,"Vert",IF($I11&gt;=thr_orange,"Orange","Rouge"))</f>
        <v>0</v>
      </c>
    </row>
    <row r="13" spans="1:10">
      <c r="A13" s="6">
        <v>45658</v>
      </c>
      <c r="B13" s="7" t="s">
        <v>3</v>
      </c>
      <c r="C13" s="7" t="s">
        <v>40</v>
      </c>
      <c r="D13" s="7" t="s">
        <v>41</v>
      </c>
      <c r="E13" s="7" t="s">
        <v>31</v>
      </c>
      <c r="F13" s="5">
        <v>0.25</v>
      </c>
      <c r="G13" s="5">
        <v>12</v>
      </c>
      <c r="H13" s="5">
        <v>10.756</v>
      </c>
      <c r="I13" s="8">
        <f>IF($E12="UpGood",IFERROR($H12/$G12,0),IFERROR($G12/$H12,0))</f>
        <v>0</v>
      </c>
      <c r="J13" s="7">
        <f>IF($I12&gt;=thr_green,"Vert",IF($I12&gt;=thr_orange,"Orange","Rouge"))</f>
        <v>0</v>
      </c>
    </row>
    <row r="14" spans="1:10">
      <c r="A14" s="6">
        <v>45658</v>
      </c>
      <c r="B14" s="7" t="s">
        <v>3</v>
      </c>
      <c r="C14" s="7" t="s">
        <v>42</v>
      </c>
      <c r="D14" s="7" t="s">
        <v>30</v>
      </c>
      <c r="E14" s="7" t="s">
        <v>31</v>
      </c>
      <c r="F14" s="5">
        <v>0.25</v>
      </c>
      <c r="G14" s="5">
        <v>1.5</v>
      </c>
      <c r="H14" s="5">
        <v>1.45</v>
      </c>
      <c r="I14" s="8">
        <f>IF($E13="UpGood",IFERROR($H13/$G13,0),IFERROR($G13/$H13,0))</f>
        <v>0</v>
      </c>
      <c r="J14" s="7">
        <f>IF($I13&gt;=thr_green,"Vert",IF($I13&gt;=thr_orange,"Orange","Rouge"))</f>
        <v>0</v>
      </c>
    </row>
    <row r="15" spans="1:10">
      <c r="A15" s="6">
        <v>45658</v>
      </c>
      <c r="B15" s="7" t="s">
        <v>3</v>
      </c>
      <c r="C15" s="7" t="s">
        <v>43</v>
      </c>
      <c r="D15" s="7" t="s">
        <v>34</v>
      </c>
      <c r="E15" s="7" t="s">
        <v>26</v>
      </c>
      <c r="F15" s="5">
        <v>0.2</v>
      </c>
      <c r="G15" s="5">
        <v>90</v>
      </c>
      <c r="H15" s="5">
        <v>92.26000000000001</v>
      </c>
      <c r="I15" s="8">
        <f>IF($E14="UpGood",IFERROR($H14/$G14,0),IFERROR($G14/$H14,0))</f>
        <v>0</v>
      </c>
      <c r="J15" s="7">
        <f>IF($I14&gt;=thr_green,"Vert",IF($I14&gt;=thr_orange,"Orange","Rouge"))</f>
        <v>0</v>
      </c>
    </row>
    <row r="16" spans="1:10">
      <c r="A16" s="6">
        <v>45658</v>
      </c>
      <c r="B16" s="7" t="s">
        <v>4</v>
      </c>
      <c r="C16" s="7" t="s">
        <v>44</v>
      </c>
      <c r="D16" s="7" t="s">
        <v>28</v>
      </c>
      <c r="E16" s="7" t="s">
        <v>26</v>
      </c>
      <c r="F16" s="5">
        <v>0.3</v>
      </c>
      <c r="G16" s="5">
        <v>1</v>
      </c>
      <c r="H16" s="5">
        <v>1.072</v>
      </c>
      <c r="I16" s="8">
        <f>IF($E15="UpGood",IFERROR($H15/$G15,0),IFERROR($G15/$H15,0))</f>
        <v>0</v>
      </c>
      <c r="J16" s="7">
        <f>IF($I15&gt;=thr_green,"Vert",IF($I15&gt;=thr_orange,"Orange","Rouge"))</f>
        <v>0</v>
      </c>
    </row>
    <row r="17" spans="1:10">
      <c r="A17" s="6">
        <v>45658</v>
      </c>
      <c r="B17" s="7" t="s">
        <v>4</v>
      </c>
      <c r="C17" s="7" t="s">
        <v>45</v>
      </c>
      <c r="D17" s="7" t="s">
        <v>37</v>
      </c>
      <c r="E17" s="7" t="s">
        <v>26</v>
      </c>
      <c r="F17" s="5">
        <v>0.25</v>
      </c>
      <c r="G17" s="5">
        <v>85</v>
      </c>
      <c r="H17" s="5">
        <v>80.80500000000001</v>
      </c>
      <c r="I17" s="8">
        <f>IF($E16="UpGood",IFERROR($H16/$G16,0),IFERROR($G16/$H16,0))</f>
        <v>0</v>
      </c>
      <c r="J17" s="7">
        <f>IF($I16&gt;=thr_green,"Vert",IF($I16&gt;=thr_orange,"Orange","Rouge"))</f>
        <v>0</v>
      </c>
    </row>
    <row r="18" spans="1:10">
      <c r="A18" s="6">
        <v>45658</v>
      </c>
      <c r="B18" s="7" t="s">
        <v>4</v>
      </c>
      <c r="C18" s="7" t="s">
        <v>46</v>
      </c>
      <c r="D18" s="7" t="s">
        <v>28</v>
      </c>
      <c r="E18" s="7" t="s">
        <v>26</v>
      </c>
      <c r="F18" s="5">
        <v>0.2</v>
      </c>
      <c r="G18" s="5">
        <v>8</v>
      </c>
      <c r="H18" s="5">
        <v>4.386</v>
      </c>
      <c r="I18" s="8">
        <f>IF($E17="UpGood",IFERROR($H17/$G17,0),IFERROR($G17/$H17,0))</f>
        <v>0</v>
      </c>
      <c r="J18" s="7">
        <f>IF($I17&gt;=thr_green,"Vert",IF($I17&gt;=thr_orange,"Orange","Rouge"))</f>
        <v>0</v>
      </c>
    </row>
    <row r="19" spans="1:10">
      <c r="A19" s="6">
        <v>45658</v>
      </c>
      <c r="B19" s="7" t="s">
        <v>4</v>
      </c>
      <c r="C19" s="7" t="s">
        <v>47</v>
      </c>
      <c r="D19" s="7" t="s">
        <v>34</v>
      </c>
      <c r="E19" s="7" t="s">
        <v>26</v>
      </c>
      <c r="F19" s="5">
        <v>0.25</v>
      </c>
      <c r="G19" s="5">
        <v>2</v>
      </c>
      <c r="H19" s="5">
        <v>1.044</v>
      </c>
      <c r="I19" s="8">
        <f>IF($E18="UpGood",IFERROR($H18/$G18,0),IFERROR($G18/$H18,0))</f>
        <v>0</v>
      </c>
      <c r="J19" s="7">
        <f>IF($I18&gt;=thr_green,"Vert",IF($I18&gt;=thr_orange,"Orange","Rouge"))</f>
        <v>0</v>
      </c>
    </row>
    <row r="20" spans="1:10">
      <c r="A20" s="6">
        <v>45689</v>
      </c>
      <c r="B20" s="7" t="s">
        <v>1</v>
      </c>
      <c r="C20" s="7" t="s">
        <v>24</v>
      </c>
      <c r="D20" s="7" t="s">
        <v>25</v>
      </c>
      <c r="E20" s="7" t="s">
        <v>26</v>
      </c>
      <c r="F20" s="5">
        <v>0.3</v>
      </c>
      <c r="G20" s="5">
        <v>100</v>
      </c>
      <c r="H20" s="5">
        <v>97.754</v>
      </c>
      <c r="I20" s="8">
        <f>IF($E19="UpGood",IFERROR($H19/$G19,0),IFERROR($G19/$H19,0))</f>
        <v>0</v>
      </c>
      <c r="J20" s="7">
        <f>IF($I19&gt;=thr_green,"Vert",IF($I19&gt;=thr_orange,"Orange","Rouge"))</f>
        <v>0</v>
      </c>
    </row>
    <row r="21" spans="1:10">
      <c r="A21" s="6">
        <v>45689</v>
      </c>
      <c r="B21" s="7" t="s">
        <v>1</v>
      </c>
      <c r="C21" s="7" t="s">
        <v>27</v>
      </c>
      <c r="D21" s="7" t="s">
        <v>25</v>
      </c>
      <c r="E21" s="7" t="s">
        <v>26</v>
      </c>
      <c r="F21" s="5">
        <v>0.3</v>
      </c>
      <c r="G21" s="5">
        <v>18</v>
      </c>
      <c r="H21" s="5">
        <v>15.611</v>
      </c>
      <c r="I21" s="8">
        <f>IF($E20="UpGood",IFERROR($H20/$G20,0),IFERROR($G20/$H20,0))</f>
        <v>0</v>
      </c>
      <c r="J21" s="7">
        <f>IF($I20&gt;=thr_green,"Vert",IF($I20&gt;=thr_orange,"Orange","Rouge"))</f>
        <v>0</v>
      </c>
    </row>
    <row r="22" spans="1:10">
      <c r="A22" s="6">
        <v>45689</v>
      </c>
      <c r="B22" s="7" t="s">
        <v>1</v>
      </c>
      <c r="C22" s="7" t="s">
        <v>29</v>
      </c>
      <c r="D22" s="7" t="s">
        <v>28</v>
      </c>
      <c r="E22" s="7" t="s">
        <v>31</v>
      </c>
      <c r="F22" s="5">
        <v>0.2</v>
      </c>
      <c r="G22" s="5">
        <v>25</v>
      </c>
      <c r="H22" s="5">
        <v>25.746</v>
      </c>
      <c r="I22" s="8">
        <f>IF($E21="UpGood",IFERROR($H21/$G21,0),IFERROR($G21/$H21,0))</f>
        <v>0</v>
      </c>
      <c r="J22" s="7">
        <f>IF($I21&gt;=thr_green,"Vert",IF($I21&gt;=thr_orange,"Orange","Rouge"))</f>
        <v>0</v>
      </c>
    </row>
    <row r="23" spans="1:10">
      <c r="A23" s="6">
        <v>45689</v>
      </c>
      <c r="B23" s="7" t="s">
        <v>1</v>
      </c>
      <c r="C23" s="7" t="s">
        <v>32</v>
      </c>
      <c r="D23" s="7" t="s">
        <v>37</v>
      </c>
      <c r="E23" s="7" t="s">
        <v>31</v>
      </c>
      <c r="F23" s="5">
        <v>0.2</v>
      </c>
      <c r="G23" s="5">
        <v>45</v>
      </c>
      <c r="H23" s="5">
        <v>48.685</v>
      </c>
      <c r="I23" s="8">
        <f>IF($E22="UpGood",IFERROR($H22/$G22,0),IFERROR($G22/$H22,0))</f>
        <v>0</v>
      </c>
      <c r="J23" s="7">
        <f>IF($I22&gt;=thr_green,"Vert",IF($I22&gt;=thr_orange,"Orange","Rouge"))</f>
        <v>0</v>
      </c>
    </row>
    <row r="24" spans="1:10">
      <c r="A24" s="6">
        <v>45689</v>
      </c>
      <c r="B24" s="7" t="s">
        <v>2</v>
      </c>
      <c r="C24" s="7" t="s">
        <v>33</v>
      </c>
      <c r="D24" s="7" t="s">
        <v>25</v>
      </c>
      <c r="E24" s="7" t="s">
        <v>26</v>
      </c>
      <c r="F24" s="5">
        <v>0.3</v>
      </c>
      <c r="G24" s="5">
        <v>55</v>
      </c>
      <c r="H24" s="5">
        <v>56.395</v>
      </c>
      <c r="I24" s="8">
        <f>IF($E23="UpGood",IFERROR($H23/$G23,0),IFERROR($G23/$H23,0))</f>
        <v>0</v>
      </c>
      <c r="J24" s="7">
        <f>IF($I23&gt;=thr_green,"Vert",IF($I23&gt;=thr_orange,"Orange","Rouge"))</f>
        <v>0</v>
      </c>
    </row>
    <row r="25" spans="1:10">
      <c r="A25" s="6">
        <v>45689</v>
      </c>
      <c r="B25" s="7" t="s">
        <v>2</v>
      </c>
      <c r="C25" s="7" t="s">
        <v>35</v>
      </c>
      <c r="D25" s="7" t="s">
        <v>34</v>
      </c>
      <c r="E25" s="7" t="s">
        <v>31</v>
      </c>
      <c r="F25" s="5">
        <v>0.25</v>
      </c>
      <c r="G25" s="5">
        <v>8</v>
      </c>
      <c r="H25" s="5">
        <v>8.881</v>
      </c>
      <c r="I25" s="8">
        <f>IF($E24="UpGood",IFERROR($H24/$G24,0),IFERROR($G24/$H24,0))</f>
        <v>0</v>
      </c>
      <c r="J25" s="7">
        <f>IF($I24&gt;=thr_green,"Vert",IF($I24&gt;=thr_orange,"Orange","Rouge"))</f>
        <v>0</v>
      </c>
    </row>
    <row r="26" spans="1:10">
      <c r="A26" s="6">
        <v>45689</v>
      </c>
      <c r="B26" s="7" t="s">
        <v>2</v>
      </c>
      <c r="C26" s="7" t="s">
        <v>36</v>
      </c>
      <c r="D26" s="7" t="s">
        <v>37</v>
      </c>
      <c r="E26" s="7" t="s">
        <v>26</v>
      </c>
      <c r="F26" s="5">
        <v>0.25</v>
      </c>
      <c r="G26" s="5">
        <v>92</v>
      </c>
      <c r="H26" s="5">
        <v>90.271</v>
      </c>
      <c r="I26" s="8">
        <f>IF($E25="UpGood",IFERROR($H25/$G25,0),IFERROR($G25/$H25,0))</f>
        <v>0</v>
      </c>
      <c r="J26" s="7">
        <f>IF($I25&gt;=thr_green,"Vert",IF($I25&gt;=thr_orange,"Orange","Rouge"))</f>
        <v>0</v>
      </c>
    </row>
    <row r="27" spans="1:10">
      <c r="A27" s="6">
        <v>45689</v>
      </c>
      <c r="B27" s="7" t="s">
        <v>2</v>
      </c>
      <c r="C27" s="7" t="s">
        <v>38</v>
      </c>
      <c r="D27" s="7" t="s">
        <v>37</v>
      </c>
      <c r="E27" s="7" t="s">
        <v>31</v>
      </c>
      <c r="F27" s="5">
        <v>0.2</v>
      </c>
      <c r="G27" s="5">
        <v>8</v>
      </c>
      <c r="H27" s="5">
        <v>6.77</v>
      </c>
      <c r="I27" s="8">
        <f>IF($E26="UpGood",IFERROR($H26/$G26,0),IFERROR($G26/$H26,0))</f>
        <v>0</v>
      </c>
      <c r="J27" s="7">
        <f>IF($I26&gt;=thr_green,"Vert",IF($I26&gt;=thr_orange,"Orange","Rouge"))</f>
        <v>0</v>
      </c>
    </row>
    <row r="28" spans="1:10">
      <c r="A28" s="6">
        <v>45689</v>
      </c>
      <c r="B28" s="7" t="s">
        <v>3</v>
      </c>
      <c r="C28" s="7" t="s">
        <v>39</v>
      </c>
      <c r="D28" s="7" t="s">
        <v>25</v>
      </c>
      <c r="E28" s="7" t="s">
        <v>26</v>
      </c>
      <c r="F28" s="5">
        <v>0.3</v>
      </c>
      <c r="G28" s="5">
        <v>97</v>
      </c>
      <c r="H28" s="5">
        <v>95.29600000000001</v>
      </c>
      <c r="I28" s="8">
        <f>IF($E27="UpGood",IFERROR($H27/$G27,0),IFERROR($G27/$H27,0))</f>
        <v>0</v>
      </c>
      <c r="J28" s="7">
        <f>IF($I27&gt;=thr_green,"Vert",IF($I27&gt;=thr_orange,"Orange","Rouge"))</f>
        <v>0</v>
      </c>
    </row>
    <row r="29" spans="1:10">
      <c r="A29" s="6">
        <v>45689</v>
      </c>
      <c r="B29" s="7" t="s">
        <v>3</v>
      </c>
      <c r="C29" s="7" t="s">
        <v>40</v>
      </c>
      <c r="D29" s="7" t="s">
        <v>37</v>
      </c>
      <c r="E29" s="7" t="s">
        <v>31</v>
      </c>
      <c r="F29" s="5">
        <v>0.25</v>
      </c>
      <c r="G29" s="5">
        <v>12</v>
      </c>
      <c r="H29" s="5">
        <v>14.254</v>
      </c>
      <c r="I29" s="8">
        <f>IF($E28="UpGood",IFERROR($H28/$G28,0),IFERROR($G28/$H28,0))</f>
        <v>0</v>
      </c>
      <c r="J29" s="7">
        <f>IF($I28&gt;=thr_green,"Vert",IF($I28&gt;=thr_orange,"Orange","Rouge"))</f>
        <v>0</v>
      </c>
    </row>
    <row r="30" spans="1:10">
      <c r="A30" s="6">
        <v>45689</v>
      </c>
      <c r="B30" s="7" t="s">
        <v>3</v>
      </c>
      <c r="C30" s="7" t="s">
        <v>42</v>
      </c>
      <c r="D30" s="7" t="s">
        <v>41</v>
      </c>
      <c r="E30" s="7" t="s">
        <v>31</v>
      </c>
      <c r="F30" s="5">
        <v>0.25</v>
      </c>
      <c r="G30" s="5">
        <v>1.5</v>
      </c>
      <c r="H30" s="5">
        <v>1.508</v>
      </c>
      <c r="I30" s="8">
        <f>IF($E29="UpGood",IFERROR($H29/$G29,0),IFERROR($G29/$H29,0))</f>
        <v>0</v>
      </c>
      <c r="J30" s="7">
        <f>IF($I29&gt;=thr_green,"Vert",IF($I29&gt;=thr_orange,"Orange","Rouge"))</f>
        <v>0</v>
      </c>
    </row>
    <row r="31" spans="1:10">
      <c r="A31" s="6">
        <v>45689</v>
      </c>
      <c r="B31" s="7" t="s">
        <v>3</v>
      </c>
      <c r="C31" s="7" t="s">
        <v>43</v>
      </c>
      <c r="D31" s="7" t="s">
        <v>28</v>
      </c>
      <c r="E31" s="7" t="s">
        <v>26</v>
      </c>
      <c r="F31" s="5">
        <v>0.2</v>
      </c>
      <c r="G31" s="5">
        <v>90</v>
      </c>
      <c r="H31" s="5">
        <v>96.05500000000001</v>
      </c>
      <c r="I31" s="8">
        <f>IF($E30="UpGood",IFERROR($H30/$G30,0),IFERROR($G30/$H30,0))</f>
        <v>0</v>
      </c>
      <c r="J31" s="7">
        <f>IF($I30&gt;=thr_green,"Vert",IF($I30&gt;=thr_orange,"Orange","Rouge"))</f>
        <v>0</v>
      </c>
    </row>
    <row r="32" spans="1:10">
      <c r="A32" s="6">
        <v>45689</v>
      </c>
      <c r="B32" s="7" t="s">
        <v>4</v>
      </c>
      <c r="C32" s="7" t="s">
        <v>44</v>
      </c>
      <c r="D32" s="7" t="s">
        <v>30</v>
      </c>
      <c r="E32" s="7" t="s">
        <v>26</v>
      </c>
      <c r="F32" s="5">
        <v>0.3</v>
      </c>
      <c r="G32" s="5">
        <v>1</v>
      </c>
      <c r="H32" s="5">
        <v>1.092</v>
      </c>
      <c r="I32" s="8">
        <f>IF($E31="UpGood",IFERROR($H31/$G31,0),IFERROR($G31/$H31,0))</f>
        <v>0</v>
      </c>
      <c r="J32" s="7">
        <f>IF($I31&gt;=thr_green,"Vert",IF($I31&gt;=thr_orange,"Orange","Rouge"))</f>
        <v>0</v>
      </c>
    </row>
    <row r="33" spans="1:10">
      <c r="A33" s="6">
        <v>45689</v>
      </c>
      <c r="B33" s="7" t="s">
        <v>4</v>
      </c>
      <c r="C33" s="7" t="s">
        <v>45</v>
      </c>
      <c r="D33" s="7" t="s">
        <v>37</v>
      </c>
      <c r="E33" s="7" t="s">
        <v>26</v>
      </c>
      <c r="F33" s="5">
        <v>0.25</v>
      </c>
      <c r="G33" s="5">
        <v>85</v>
      </c>
      <c r="H33" s="5">
        <v>79.989</v>
      </c>
      <c r="I33" s="8">
        <f>IF($E32="UpGood",IFERROR($H32/$G32,0),IFERROR($G32/$H32,0))</f>
        <v>0</v>
      </c>
      <c r="J33" s="7">
        <f>IF($I32&gt;=thr_green,"Vert",IF($I32&gt;=thr_orange,"Orange","Rouge"))</f>
        <v>0</v>
      </c>
    </row>
    <row r="34" spans="1:10">
      <c r="A34" s="6">
        <v>45689</v>
      </c>
      <c r="B34" s="7" t="s">
        <v>4</v>
      </c>
      <c r="C34" s="7" t="s">
        <v>46</v>
      </c>
      <c r="D34" s="7" t="s">
        <v>37</v>
      </c>
      <c r="E34" s="7" t="s">
        <v>26</v>
      </c>
      <c r="F34" s="5">
        <v>0.2</v>
      </c>
      <c r="G34" s="5">
        <v>8</v>
      </c>
      <c r="H34" s="5">
        <v>11.316</v>
      </c>
      <c r="I34" s="8">
        <f>IF($E33="UpGood",IFERROR($H33/$G33,0),IFERROR($G33/$H33,0))</f>
        <v>0</v>
      </c>
      <c r="J34" s="7">
        <f>IF($I33&gt;=thr_green,"Vert",IF($I33&gt;=thr_orange,"Orange","Rouge"))</f>
        <v>0</v>
      </c>
    </row>
    <row r="35" spans="1:10">
      <c r="A35" s="6">
        <v>45689</v>
      </c>
      <c r="B35" s="7" t="s">
        <v>4</v>
      </c>
      <c r="C35" s="7" t="s">
        <v>47</v>
      </c>
      <c r="D35" s="7" t="s">
        <v>37</v>
      </c>
      <c r="E35" s="7" t="s">
        <v>26</v>
      </c>
      <c r="F35" s="5">
        <v>0.25</v>
      </c>
      <c r="G35" s="5">
        <v>2</v>
      </c>
      <c r="H35" s="5">
        <v>1.173</v>
      </c>
      <c r="I35" s="8">
        <f>IF($E34="UpGood",IFERROR($H34/$G34,0),IFERROR($G34/$H34,0))</f>
        <v>0</v>
      </c>
      <c r="J35" s="7">
        <f>IF($I34&gt;=thr_green,"Vert",IF($I34&gt;=thr_orange,"Orange","Rouge"))</f>
        <v>0</v>
      </c>
    </row>
    <row r="36" spans="1:10">
      <c r="A36" s="6">
        <v>45717</v>
      </c>
      <c r="B36" s="7" t="s">
        <v>1</v>
      </c>
      <c r="C36" s="7" t="s">
        <v>24</v>
      </c>
      <c r="D36" s="7" t="s">
        <v>25</v>
      </c>
      <c r="E36" s="7" t="s">
        <v>26</v>
      </c>
      <c r="F36" s="5">
        <v>0.3</v>
      </c>
      <c r="G36" s="5">
        <v>100</v>
      </c>
      <c r="H36" s="5">
        <v>99.616</v>
      </c>
      <c r="I36" s="8">
        <f>IF($E35="UpGood",IFERROR($H35/$G35,0),IFERROR($G35/$H35,0))</f>
        <v>0</v>
      </c>
      <c r="J36" s="7">
        <f>IF($I35&gt;=thr_green,"Vert",IF($I35&gt;=thr_orange,"Orange","Rouge"))</f>
        <v>0</v>
      </c>
    </row>
    <row r="37" spans="1:10">
      <c r="A37" s="6">
        <v>45717</v>
      </c>
      <c r="B37" s="7" t="s">
        <v>1</v>
      </c>
      <c r="C37" s="7" t="s">
        <v>27</v>
      </c>
      <c r="D37" s="7" t="s">
        <v>37</v>
      </c>
      <c r="E37" s="7" t="s">
        <v>26</v>
      </c>
      <c r="F37" s="5">
        <v>0.3</v>
      </c>
      <c r="G37" s="5">
        <v>18</v>
      </c>
      <c r="H37" s="5">
        <v>16.451</v>
      </c>
      <c r="I37" s="8">
        <f>IF($E36="UpGood",IFERROR($H36/$G36,0),IFERROR($G36/$H36,0))</f>
        <v>0</v>
      </c>
      <c r="J37" s="7">
        <f>IF($I36&gt;=thr_green,"Vert",IF($I36&gt;=thr_orange,"Orange","Rouge"))</f>
        <v>0</v>
      </c>
    </row>
    <row r="38" spans="1:10">
      <c r="A38" s="6">
        <v>45717</v>
      </c>
      <c r="B38" s="7" t="s">
        <v>1</v>
      </c>
      <c r="C38" s="7" t="s">
        <v>29</v>
      </c>
      <c r="D38" s="7" t="s">
        <v>41</v>
      </c>
      <c r="E38" s="7" t="s">
        <v>31</v>
      </c>
      <c r="F38" s="5">
        <v>0.2</v>
      </c>
      <c r="G38" s="5">
        <v>25</v>
      </c>
      <c r="H38" s="5">
        <v>26.3</v>
      </c>
      <c r="I38" s="8">
        <f>IF($E37="UpGood",IFERROR($H37/$G37,0),IFERROR($G37/$H37,0))</f>
        <v>0</v>
      </c>
      <c r="J38" s="7">
        <f>IF($I37&gt;=thr_green,"Vert",IF($I37&gt;=thr_orange,"Orange","Rouge"))</f>
        <v>0</v>
      </c>
    </row>
    <row r="39" spans="1:10">
      <c r="A39" s="6">
        <v>45717</v>
      </c>
      <c r="B39" s="7" t="s">
        <v>1</v>
      </c>
      <c r="C39" s="7" t="s">
        <v>32</v>
      </c>
      <c r="D39" s="7" t="s">
        <v>25</v>
      </c>
      <c r="E39" s="7" t="s">
        <v>31</v>
      </c>
      <c r="F39" s="5">
        <v>0.2</v>
      </c>
      <c r="G39" s="5">
        <v>45</v>
      </c>
      <c r="H39" s="5">
        <v>47.287</v>
      </c>
      <c r="I39" s="8">
        <f>IF($E38="UpGood",IFERROR($H38/$G38,0),IFERROR($G38/$H38,0))</f>
        <v>0</v>
      </c>
      <c r="J39" s="7">
        <f>IF($I38&gt;=thr_green,"Vert",IF($I38&gt;=thr_orange,"Orange","Rouge"))</f>
        <v>0</v>
      </c>
    </row>
    <row r="40" spans="1:10">
      <c r="A40" s="6">
        <v>45717</v>
      </c>
      <c r="B40" s="7" t="s">
        <v>2</v>
      </c>
      <c r="C40" s="7" t="s">
        <v>33</v>
      </c>
      <c r="D40" s="7" t="s">
        <v>25</v>
      </c>
      <c r="E40" s="7" t="s">
        <v>26</v>
      </c>
      <c r="F40" s="5">
        <v>0.3</v>
      </c>
      <c r="G40" s="5">
        <v>55</v>
      </c>
      <c r="H40" s="5">
        <v>52.206</v>
      </c>
      <c r="I40" s="8">
        <f>IF($E39="UpGood",IFERROR($H39/$G39,0),IFERROR($G39/$H39,0))</f>
        <v>0</v>
      </c>
      <c r="J40" s="7">
        <f>IF($I39&gt;=thr_green,"Vert",IF($I39&gt;=thr_orange,"Orange","Rouge"))</f>
        <v>0</v>
      </c>
    </row>
    <row r="41" spans="1:10">
      <c r="A41" s="6">
        <v>45717</v>
      </c>
      <c r="B41" s="7" t="s">
        <v>2</v>
      </c>
      <c r="C41" s="7" t="s">
        <v>35</v>
      </c>
      <c r="D41" s="7" t="s">
        <v>37</v>
      </c>
      <c r="E41" s="7" t="s">
        <v>31</v>
      </c>
      <c r="F41" s="5">
        <v>0.25</v>
      </c>
      <c r="G41" s="5">
        <v>8</v>
      </c>
      <c r="H41" s="5">
        <v>8.443</v>
      </c>
      <c r="I41" s="8">
        <f>IF($E40="UpGood",IFERROR($H40/$G40,0),IFERROR($G40/$H40,0))</f>
        <v>0</v>
      </c>
      <c r="J41" s="7">
        <f>IF($I40&gt;=thr_green,"Vert",IF($I40&gt;=thr_orange,"Orange","Rouge"))</f>
        <v>0</v>
      </c>
    </row>
    <row r="42" spans="1:10">
      <c r="A42" s="6">
        <v>45717</v>
      </c>
      <c r="B42" s="7" t="s">
        <v>2</v>
      </c>
      <c r="C42" s="7" t="s">
        <v>36</v>
      </c>
      <c r="D42" s="7" t="s">
        <v>25</v>
      </c>
      <c r="E42" s="7" t="s">
        <v>26</v>
      </c>
      <c r="F42" s="5">
        <v>0.25</v>
      </c>
      <c r="G42" s="5">
        <v>92</v>
      </c>
      <c r="H42" s="5">
        <v>93.45099999999999</v>
      </c>
      <c r="I42" s="8">
        <f>IF($E41="UpGood",IFERROR($H41/$G41,0),IFERROR($G41/$H41,0))</f>
        <v>0</v>
      </c>
      <c r="J42" s="7">
        <f>IF($I41&gt;=thr_green,"Vert",IF($I41&gt;=thr_orange,"Orange","Rouge"))</f>
        <v>0</v>
      </c>
    </row>
    <row r="43" spans="1:10">
      <c r="A43" s="6">
        <v>45717</v>
      </c>
      <c r="B43" s="7" t="s">
        <v>2</v>
      </c>
      <c r="C43" s="7" t="s">
        <v>38</v>
      </c>
      <c r="D43" s="7" t="s">
        <v>25</v>
      </c>
      <c r="E43" s="7" t="s">
        <v>31</v>
      </c>
      <c r="F43" s="5">
        <v>0.2</v>
      </c>
      <c r="G43" s="5">
        <v>8</v>
      </c>
      <c r="H43" s="5">
        <v>8.401</v>
      </c>
      <c r="I43" s="8">
        <f>IF($E42="UpGood",IFERROR($H42/$G42,0),IFERROR($G42/$H42,0))</f>
        <v>0</v>
      </c>
      <c r="J43" s="7">
        <f>IF($I42&gt;=thr_green,"Vert",IF($I42&gt;=thr_orange,"Orange","Rouge"))</f>
        <v>0</v>
      </c>
    </row>
    <row r="44" spans="1:10">
      <c r="A44" s="6">
        <v>45717</v>
      </c>
      <c r="B44" s="7" t="s">
        <v>3</v>
      </c>
      <c r="C44" s="7" t="s">
        <v>39</v>
      </c>
      <c r="D44" s="7" t="s">
        <v>41</v>
      </c>
      <c r="E44" s="7" t="s">
        <v>26</v>
      </c>
      <c r="F44" s="5">
        <v>0.3</v>
      </c>
      <c r="G44" s="5">
        <v>97</v>
      </c>
      <c r="H44" s="5">
        <v>96.131</v>
      </c>
      <c r="I44" s="8">
        <f>IF($E43="UpGood",IFERROR($H43/$G43,0),IFERROR($G43/$H43,0))</f>
        <v>0</v>
      </c>
      <c r="J44" s="7">
        <f>IF($I43&gt;=thr_green,"Vert",IF($I43&gt;=thr_orange,"Orange","Rouge"))</f>
        <v>0</v>
      </c>
    </row>
    <row r="45" spans="1:10">
      <c r="A45" s="6">
        <v>45717</v>
      </c>
      <c r="B45" s="7" t="s">
        <v>3</v>
      </c>
      <c r="C45" s="7" t="s">
        <v>40</v>
      </c>
      <c r="D45" s="7" t="s">
        <v>41</v>
      </c>
      <c r="E45" s="7" t="s">
        <v>31</v>
      </c>
      <c r="F45" s="5">
        <v>0.25</v>
      </c>
      <c r="G45" s="5">
        <v>12</v>
      </c>
      <c r="H45" s="5">
        <v>10.212</v>
      </c>
      <c r="I45" s="8">
        <f>IF($E44="UpGood",IFERROR($H44/$G44,0),IFERROR($G44/$H44,0))</f>
        <v>0</v>
      </c>
      <c r="J45" s="7">
        <f>IF($I44&gt;=thr_green,"Vert",IF($I44&gt;=thr_orange,"Orange","Rouge"))</f>
        <v>0</v>
      </c>
    </row>
    <row r="46" spans="1:10">
      <c r="A46" s="6">
        <v>45717</v>
      </c>
      <c r="B46" s="7" t="s">
        <v>3</v>
      </c>
      <c r="C46" s="7" t="s">
        <v>42</v>
      </c>
      <c r="D46" s="7" t="s">
        <v>30</v>
      </c>
      <c r="E46" s="7" t="s">
        <v>31</v>
      </c>
      <c r="F46" s="5">
        <v>0.25</v>
      </c>
      <c r="G46" s="5">
        <v>1.5</v>
      </c>
      <c r="H46" s="5">
        <v>1.585</v>
      </c>
      <c r="I46" s="8">
        <f>IF($E45="UpGood",IFERROR($H45/$G45,0),IFERROR($G45/$H45,0))</f>
        <v>0</v>
      </c>
      <c r="J46" s="7">
        <f>IF($I45&gt;=thr_green,"Vert",IF($I45&gt;=thr_orange,"Orange","Rouge"))</f>
        <v>0</v>
      </c>
    </row>
    <row r="47" spans="1:10">
      <c r="A47" s="6">
        <v>45717</v>
      </c>
      <c r="B47" s="7" t="s">
        <v>3</v>
      </c>
      <c r="C47" s="7" t="s">
        <v>43</v>
      </c>
      <c r="D47" s="7" t="s">
        <v>41</v>
      </c>
      <c r="E47" s="7" t="s">
        <v>26</v>
      </c>
      <c r="F47" s="5">
        <v>0.2</v>
      </c>
      <c r="G47" s="5">
        <v>90</v>
      </c>
      <c r="H47" s="5">
        <v>83.551</v>
      </c>
      <c r="I47" s="8">
        <f>IF($E46="UpGood",IFERROR($H46/$G46,0),IFERROR($G46/$H46,0))</f>
        <v>0</v>
      </c>
      <c r="J47" s="7">
        <f>IF($I46&gt;=thr_green,"Vert",IF($I46&gt;=thr_orange,"Orange","Rouge"))</f>
        <v>0</v>
      </c>
    </row>
    <row r="48" spans="1:10">
      <c r="A48" s="6">
        <v>45717</v>
      </c>
      <c r="B48" s="7" t="s">
        <v>4</v>
      </c>
      <c r="C48" s="7" t="s">
        <v>44</v>
      </c>
      <c r="D48" s="7" t="s">
        <v>30</v>
      </c>
      <c r="E48" s="7" t="s">
        <v>26</v>
      </c>
      <c r="F48" s="5">
        <v>0.3</v>
      </c>
      <c r="G48" s="5">
        <v>1</v>
      </c>
      <c r="H48" s="5">
        <v>0.985</v>
      </c>
      <c r="I48" s="8">
        <f>IF($E47="UpGood",IFERROR($H47/$G47,0),IFERROR($G47/$H47,0))</f>
        <v>0</v>
      </c>
      <c r="J48" s="7">
        <f>IF($I47&gt;=thr_green,"Vert",IF($I47&gt;=thr_orange,"Orange","Rouge"))</f>
        <v>0</v>
      </c>
    </row>
    <row r="49" spans="1:10">
      <c r="A49" s="6">
        <v>45717</v>
      </c>
      <c r="B49" s="7" t="s">
        <v>4</v>
      </c>
      <c r="C49" s="7" t="s">
        <v>45</v>
      </c>
      <c r="D49" s="7" t="s">
        <v>25</v>
      </c>
      <c r="E49" s="7" t="s">
        <v>26</v>
      </c>
      <c r="F49" s="5">
        <v>0.25</v>
      </c>
      <c r="G49" s="5">
        <v>85</v>
      </c>
      <c r="H49" s="5">
        <v>76.22499999999999</v>
      </c>
      <c r="I49" s="8">
        <f>IF($E48="UpGood",IFERROR($H48/$G48,0),IFERROR($G48/$H48,0))</f>
        <v>0</v>
      </c>
      <c r="J49" s="7">
        <f>IF($I48&gt;=thr_green,"Vert",IF($I48&gt;=thr_orange,"Orange","Rouge"))</f>
        <v>0</v>
      </c>
    </row>
    <row r="50" spans="1:10">
      <c r="A50" s="6">
        <v>45717</v>
      </c>
      <c r="B50" s="7" t="s">
        <v>4</v>
      </c>
      <c r="C50" s="7" t="s">
        <v>46</v>
      </c>
      <c r="D50" s="7" t="s">
        <v>30</v>
      </c>
      <c r="E50" s="7" t="s">
        <v>26</v>
      </c>
      <c r="F50" s="5">
        <v>0.2</v>
      </c>
      <c r="G50" s="5">
        <v>8</v>
      </c>
      <c r="H50" s="5">
        <v>7.82</v>
      </c>
      <c r="I50" s="8">
        <f>IF($E49="UpGood",IFERROR($H49/$G49,0),IFERROR($G49/$H49,0))</f>
        <v>0</v>
      </c>
      <c r="J50" s="7">
        <f>IF($I49&gt;=thr_green,"Vert",IF($I49&gt;=thr_orange,"Orange","Rouge"))</f>
        <v>0</v>
      </c>
    </row>
    <row r="51" spans="1:10">
      <c r="A51" s="6">
        <v>45717</v>
      </c>
      <c r="B51" s="7" t="s">
        <v>4</v>
      </c>
      <c r="C51" s="7" t="s">
        <v>47</v>
      </c>
      <c r="D51" s="7" t="s">
        <v>25</v>
      </c>
      <c r="E51" s="7" t="s">
        <v>26</v>
      </c>
      <c r="F51" s="5">
        <v>0.25</v>
      </c>
      <c r="G51" s="5">
        <v>2</v>
      </c>
      <c r="H51" s="5">
        <v>1.675</v>
      </c>
      <c r="I51" s="8">
        <f>IF($E50="UpGood",IFERROR($H50/$G50,0),IFERROR($G50/$H50,0))</f>
        <v>0</v>
      </c>
      <c r="J51" s="7">
        <f>IF($I50&gt;=thr_green,"Vert",IF($I50&gt;=thr_orange,"Orange","Rouge"))</f>
        <v>0</v>
      </c>
    </row>
    <row r="52" spans="1:10">
      <c r="A52" s="6">
        <v>45748</v>
      </c>
      <c r="B52" s="7" t="s">
        <v>1</v>
      </c>
      <c r="C52" s="7" t="s">
        <v>24</v>
      </c>
      <c r="D52" s="7" t="s">
        <v>28</v>
      </c>
      <c r="E52" s="7" t="s">
        <v>26</v>
      </c>
      <c r="F52" s="5">
        <v>0.3</v>
      </c>
      <c r="G52" s="5">
        <v>100</v>
      </c>
      <c r="H52" s="5">
        <v>104.251</v>
      </c>
      <c r="I52" s="8">
        <f>IF($E51="UpGood",IFERROR($H51/$G51,0),IFERROR($G51/$H51,0))</f>
        <v>0</v>
      </c>
      <c r="J52" s="7">
        <f>IF($I51&gt;=thr_green,"Vert",IF($I51&gt;=thr_orange,"Orange","Rouge"))</f>
        <v>0</v>
      </c>
    </row>
    <row r="53" spans="1:10">
      <c r="A53" s="6">
        <v>45748</v>
      </c>
      <c r="B53" s="7" t="s">
        <v>1</v>
      </c>
      <c r="C53" s="7" t="s">
        <v>27</v>
      </c>
      <c r="D53" s="7" t="s">
        <v>41</v>
      </c>
      <c r="E53" s="7" t="s">
        <v>26</v>
      </c>
      <c r="F53" s="5">
        <v>0.3</v>
      </c>
      <c r="G53" s="5">
        <v>18</v>
      </c>
      <c r="H53" s="5">
        <v>18.713</v>
      </c>
      <c r="I53" s="8">
        <f>IF($E52="UpGood",IFERROR($H52/$G52,0),IFERROR($G52/$H52,0))</f>
        <v>0</v>
      </c>
      <c r="J53" s="7">
        <f>IF($I52&gt;=thr_green,"Vert",IF($I52&gt;=thr_orange,"Orange","Rouge"))</f>
        <v>0</v>
      </c>
    </row>
    <row r="54" spans="1:10">
      <c r="A54" s="6">
        <v>45748</v>
      </c>
      <c r="B54" s="7" t="s">
        <v>1</v>
      </c>
      <c r="C54" s="7" t="s">
        <v>29</v>
      </c>
      <c r="D54" s="7" t="s">
        <v>41</v>
      </c>
      <c r="E54" s="7" t="s">
        <v>31</v>
      </c>
      <c r="F54" s="5">
        <v>0.2</v>
      </c>
      <c r="G54" s="5">
        <v>25</v>
      </c>
      <c r="H54" s="5">
        <v>25.653</v>
      </c>
      <c r="I54" s="8">
        <f>IF($E53="UpGood",IFERROR($H53/$G53,0),IFERROR($G53/$H53,0))</f>
        <v>0</v>
      </c>
      <c r="J54" s="7">
        <f>IF($I53&gt;=thr_green,"Vert",IF($I53&gt;=thr_orange,"Orange","Rouge"))</f>
        <v>0</v>
      </c>
    </row>
    <row r="55" spans="1:10">
      <c r="A55" s="6">
        <v>45748</v>
      </c>
      <c r="B55" s="7" t="s">
        <v>1</v>
      </c>
      <c r="C55" s="7" t="s">
        <v>32</v>
      </c>
      <c r="D55" s="7" t="s">
        <v>28</v>
      </c>
      <c r="E55" s="7" t="s">
        <v>31</v>
      </c>
      <c r="F55" s="5">
        <v>0.2</v>
      </c>
      <c r="G55" s="5">
        <v>45</v>
      </c>
      <c r="H55" s="5">
        <v>39.888</v>
      </c>
      <c r="I55" s="8">
        <f>IF($E54="UpGood",IFERROR($H54/$G54,0),IFERROR($G54/$H54,0))</f>
        <v>0</v>
      </c>
      <c r="J55" s="7">
        <f>IF($I54&gt;=thr_green,"Vert",IF($I54&gt;=thr_orange,"Orange","Rouge"))</f>
        <v>0</v>
      </c>
    </row>
    <row r="56" spans="1:10">
      <c r="A56" s="6">
        <v>45748</v>
      </c>
      <c r="B56" s="7" t="s">
        <v>2</v>
      </c>
      <c r="C56" s="7" t="s">
        <v>33</v>
      </c>
      <c r="D56" s="7" t="s">
        <v>25</v>
      </c>
      <c r="E56" s="7" t="s">
        <v>26</v>
      </c>
      <c r="F56" s="5">
        <v>0.3</v>
      </c>
      <c r="G56" s="5">
        <v>55</v>
      </c>
      <c r="H56" s="5">
        <v>55.608</v>
      </c>
      <c r="I56" s="8">
        <f>IF($E55="UpGood",IFERROR($H55/$G55,0),IFERROR($G55/$H55,0))</f>
        <v>0</v>
      </c>
      <c r="J56" s="7">
        <f>IF($I55&gt;=thr_green,"Vert",IF($I55&gt;=thr_orange,"Orange","Rouge"))</f>
        <v>0</v>
      </c>
    </row>
    <row r="57" spans="1:10">
      <c r="A57" s="6">
        <v>45748</v>
      </c>
      <c r="B57" s="7" t="s">
        <v>2</v>
      </c>
      <c r="C57" s="7" t="s">
        <v>35</v>
      </c>
      <c r="D57" s="7" t="s">
        <v>28</v>
      </c>
      <c r="E57" s="7" t="s">
        <v>31</v>
      </c>
      <c r="F57" s="5">
        <v>0.25</v>
      </c>
      <c r="G57" s="5">
        <v>8</v>
      </c>
      <c r="H57" s="5">
        <v>9.932</v>
      </c>
      <c r="I57" s="8">
        <f>IF($E56="UpGood",IFERROR($H56/$G56,0),IFERROR($G56/$H56,0))</f>
        <v>0</v>
      </c>
      <c r="J57" s="7">
        <f>IF($I56&gt;=thr_green,"Vert",IF($I56&gt;=thr_orange,"Orange","Rouge"))</f>
        <v>0</v>
      </c>
    </row>
    <row r="58" spans="1:10">
      <c r="A58" s="6">
        <v>45748</v>
      </c>
      <c r="B58" s="7" t="s">
        <v>2</v>
      </c>
      <c r="C58" s="7" t="s">
        <v>36</v>
      </c>
      <c r="D58" s="7" t="s">
        <v>41</v>
      </c>
      <c r="E58" s="7" t="s">
        <v>26</v>
      </c>
      <c r="F58" s="5">
        <v>0.25</v>
      </c>
      <c r="G58" s="5">
        <v>92</v>
      </c>
      <c r="H58" s="5">
        <v>84.25</v>
      </c>
      <c r="I58" s="8">
        <f>IF($E57="UpGood",IFERROR($H57/$G57,0),IFERROR($G57/$H57,0))</f>
        <v>0</v>
      </c>
      <c r="J58" s="7">
        <f>IF($I57&gt;=thr_green,"Vert",IF($I57&gt;=thr_orange,"Orange","Rouge"))</f>
        <v>0</v>
      </c>
    </row>
    <row r="59" spans="1:10">
      <c r="A59" s="6">
        <v>45748</v>
      </c>
      <c r="B59" s="7" t="s">
        <v>2</v>
      </c>
      <c r="C59" s="7" t="s">
        <v>38</v>
      </c>
      <c r="D59" s="7" t="s">
        <v>41</v>
      </c>
      <c r="E59" s="7" t="s">
        <v>31</v>
      </c>
      <c r="F59" s="5">
        <v>0.2</v>
      </c>
      <c r="G59" s="5">
        <v>8</v>
      </c>
      <c r="H59" s="5">
        <v>8.000999999999999</v>
      </c>
      <c r="I59" s="8">
        <f>IF($E58="UpGood",IFERROR($H58/$G58,0),IFERROR($G58/$H58,0))</f>
        <v>0</v>
      </c>
      <c r="J59" s="7">
        <f>IF($I58&gt;=thr_green,"Vert",IF($I58&gt;=thr_orange,"Orange","Rouge"))</f>
        <v>0</v>
      </c>
    </row>
    <row r="60" spans="1:10">
      <c r="A60" s="6">
        <v>45748</v>
      </c>
      <c r="B60" s="7" t="s">
        <v>3</v>
      </c>
      <c r="C60" s="7" t="s">
        <v>39</v>
      </c>
      <c r="D60" s="7" t="s">
        <v>41</v>
      </c>
      <c r="E60" s="7" t="s">
        <v>26</v>
      </c>
      <c r="F60" s="5">
        <v>0.3</v>
      </c>
      <c r="G60" s="5">
        <v>97</v>
      </c>
      <c r="H60" s="5">
        <v>95.17400000000001</v>
      </c>
      <c r="I60" s="8">
        <f>IF($E59="UpGood",IFERROR($H59/$G59,0),IFERROR($G59/$H59,0))</f>
        <v>0</v>
      </c>
      <c r="J60" s="7">
        <f>IF($I59&gt;=thr_green,"Vert",IF($I59&gt;=thr_orange,"Orange","Rouge"))</f>
        <v>0</v>
      </c>
    </row>
    <row r="61" spans="1:10">
      <c r="A61" s="6">
        <v>45748</v>
      </c>
      <c r="B61" s="7" t="s">
        <v>3</v>
      </c>
      <c r="C61" s="7" t="s">
        <v>40</v>
      </c>
      <c r="D61" s="7" t="s">
        <v>30</v>
      </c>
      <c r="E61" s="7" t="s">
        <v>31</v>
      </c>
      <c r="F61" s="5">
        <v>0.25</v>
      </c>
      <c r="G61" s="5">
        <v>12</v>
      </c>
      <c r="H61" s="5">
        <v>12.566</v>
      </c>
      <c r="I61" s="8">
        <f>IF($E60="UpGood",IFERROR($H60/$G60,0),IFERROR($G60/$H60,0))</f>
        <v>0</v>
      </c>
      <c r="J61" s="7">
        <f>IF($I60&gt;=thr_green,"Vert",IF($I60&gt;=thr_orange,"Orange","Rouge"))</f>
        <v>0</v>
      </c>
    </row>
    <row r="62" spans="1:10">
      <c r="A62" s="6">
        <v>45748</v>
      </c>
      <c r="B62" s="7" t="s">
        <v>3</v>
      </c>
      <c r="C62" s="7" t="s">
        <v>42</v>
      </c>
      <c r="D62" s="7" t="s">
        <v>37</v>
      </c>
      <c r="E62" s="7" t="s">
        <v>31</v>
      </c>
      <c r="F62" s="5">
        <v>0.25</v>
      </c>
      <c r="G62" s="5">
        <v>1.5</v>
      </c>
      <c r="H62" s="5">
        <v>1.719</v>
      </c>
      <c r="I62" s="8">
        <f>IF($E61="UpGood",IFERROR($H61/$G61,0),IFERROR($G61/$H61,0))</f>
        <v>0</v>
      </c>
      <c r="J62" s="7">
        <f>IF($I61&gt;=thr_green,"Vert",IF($I61&gt;=thr_orange,"Orange","Rouge"))</f>
        <v>0</v>
      </c>
    </row>
    <row r="63" spans="1:10">
      <c r="A63" s="6">
        <v>45748</v>
      </c>
      <c r="B63" s="7" t="s">
        <v>3</v>
      </c>
      <c r="C63" s="7" t="s">
        <v>43</v>
      </c>
      <c r="D63" s="7" t="s">
        <v>30</v>
      </c>
      <c r="E63" s="7" t="s">
        <v>26</v>
      </c>
      <c r="F63" s="5">
        <v>0.2</v>
      </c>
      <c r="G63" s="5">
        <v>90</v>
      </c>
      <c r="H63" s="5">
        <v>84.648</v>
      </c>
      <c r="I63" s="8">
        <f>IF($E62="UpGood",IFERROR($H62/$G62,0),IFERROR($G62/$H62,0))</f>
        <v>0</v>
      </c>
      <c r="J63" s="7">
        <f>IF($I62&gt;=thr_green,"Vert",IF($I62&gt;=thr_orange,"Orange","Rouge"))</f>
        <v>0</v>
      </c>
    </row>
    <row r="64" spans="1:10">
      <c r="A64" s="6">
        <v>45748</v>
      </c>
      <c r="B64" s="7" t="s">
        <v>4</v>
      </c>
      <c r="C64" s="7" t="s">
        <v>44</v>
      </c>
      <c r="D64" s="7" t="s">
        <v>28</v>
      </c>
      <c r="E64" s="7" t="s">
        <v>26</v>
      </c>
      <c r="F64" s="5">
        <v>0.3</v>
      </c>
      <c r="G64" s="5">
        <v>1</v>
      </c>
      <c r="H64" s="5">
        <v>0.864</v>
      </c>
      <c r="I64" s="8">
        <f>IF($E63="UpGood",IFERROR($H63/$G63,0),IFERROR($G63/$H63,0))</f>
        <v>0</v>
      </c>
      <c r="J64" s="7">
        <f>IF($I63&gt;=thr_green,"Vert",IF($I63&gt;=thr_orange,"Orange","Rouge"))</f>
        <v>0</v>
      </c>
    </row>
    <row r="65" spans="1:10">
      <c r="A65" s="6">
        <v>45748</v>
      </c>
      <c r="B65" s="7" t="s">
        <v>4</v>
      </c>
      <c r="C65" s="7" t="s">
        <v>45</v>
      </c>
      <c r="D65" s="7" t="s">
        <v>41</v>
      </c>
      <c r="E65" s="7" t="s">
        <v>26</v>
      </c>
      <c r="F65" s="5">
        <v>0.25</v>
      </c>
      <c r="G65" s="5">
        <v>85</v>
      </c>
      <c r="H65" s="5">
        <v>81.11199999999999</v>
      </c>
      <c r="I65" s="8">
        <f>IF($E64="UpGood",IFERROR($H64/$G64,0),IFERROR($G64/$H64,0))</f>
        <v>0</v>
      </c>
      <c r="J65" s="7">
        <f>IF($I64&gt;=thr_green,"Vert",IF($I64&gt;=thr_orange,"Orange","Rouge"))</f>
        <v>0</v>
      </c>
    </row>
    <row r="66" spans="1:10">
      <c r="A66" s="6">
        <v>45748</v>
      </c>
      <c r="B66" s="7" t="s">
        <v>4</v>
      </c>
      <c r="C66" s="7" t="s">
        <v>46</v>
      </c>
      <c r="D66" s="7" t="s">
        <v>41</v>
      </c>
      <c r="E66" s="7" t="s">
        <v>26</v>
      </c>
      <c r="F66" s="5">
        <v>0.2</v>
      </c>
      <c r="G66" s="5">
        <v>8</v>
      </c>
      <c r="H66" s="5">
        <v>8.282999999999999</v>
      </c>
      <c r="I66" s="8">
        <f>IF($E65="UpGood",IFERROR($H65/$G65,0),IFERROR($G65/$H65,0))</f>
        <v>0</v>
      </c>
      <c r="J66" s="7">
        <f>IF($I65&gt;=thr_green,"Vert",IF($I65&gt;=thr_orange,"Orange","Rouge"))</f>
        <v>0</v>
      </c>
    </row>
    <row r="67" spans="1:10">
      <c r="A67" s="6">
        <v>45748</v>
      </c>
      <c r="B67" s="7" t="s">
        <v>4</v>
      </c>
      <c r="C67" s="7" t="s">
        <v>47</v>
      </c>
      <c r="D67" s="7" t="s">
        <v>28</v>
      </c>
      <c r="E67" s="7" t="s">
        <v>26</v>
      </c>
      <c r="F67" s="5">
        <v>0.25</v>
      </c>
      <c r="G67" s="5">
        <v>2</v>
      </c>
      <c r="H67" s="5">
        <v>0.9340000000000001</v>
      </c>
      <c r="I67" s="8">
        <f>IF($E66="UpGood",IFERROR($H66/$G66,0),IFERROR($G66/$H66,0))</f>
        <v>0</v>
      </c>
      <c r="J67" s="7">
        <f>IF($I66&gt;=thr_green,"Vert",IF($I66&gt;=thr_orange,"Orange","Rouge"))</f>
        <v>0</v>
      </c>
    </row>
    <row r="68" spans="1:10">
      <c r="A68" s="6">
        <v>45778</v>
      </c>
      <c r="B68" s="7" t="s">
        <v>1</v>
      </c>
      <c r="C68" s="7" t="s">
        <v>24</v>
      </c>
      <c r="D68" s="7" t="s">
        <v>34</v>
      </c>
      <c r="E68" s="7" t="s">
        <v>26</v>
      </c>
      <c r="F68" s="5">
        <v>0.3</v>
      </c>
      <c r="G68" s="5">
        <v>100</v>
      </c>
      <c r="H68" s="5">
        <v>100.889</v>
      </c>
      <c r="I68" s="8">
        <f>IF($E67="UpGood",IFERROR($H67/$G67,0),IFERROR($G67/$H67,0))</f>
        <v>0</v>
      </c>
      <c r="J68" s="7">
        <f>IF($I67&gt;=thr_green,"Vert",IF($I67&gt;=thr_orange,"Orange","Rouge"))</f>
        <v>0</v>
      </c>
    </row>
    <row r="69" spans="1:10">
      <c r="A69" s="6">
        <v>45778</v>
      </c>
      <c r="B69" s="7" t="s">
        <v>1</v>
      </c>
      <c r="C69" s="7" t="s">
        <v>27</v>
      </c>
      <c r="D69" s="7" t="s">
        <v>30</v>
      </c>
      <c r="E69" s="7" t="s">
        <v>26</v>
      </c>
      <c r="F69" s="5">
        <v>0.3</v>
      </c>
      <c r="G69" s="5">
        <v>18</v>
      </c>
      <c r="H69" s="5">
        <v>18.261</v>
      </c>
      <c r="I69" s="8">
        <f>IF($E68="UpGood",IFERROR($H68/$G68,0),IFERROR($G68/$H68,0))</f>
        <v>0</v>
      </c>
      <c r="J69" s="7">
        <f>IF($I68&gt;=thr_green,"Vert",IF($I68&gt;=thr_orange,"Orange","Rouge"))</f>
        <v>0</v>
      </c>
    </row>
    <row r="70" spans="1:10">
      <c r="A70" s="6">
        <v>45778</v>
      </c>
      <c r="B70" s="7" t="s">
        <v>1</v>
      </c>
      <c r="C70" s="7" t="s">
        <v>29</v>
      </c>
      <c r="D70" s="7" t="s">
        <v>34</v>
      </c>
      <c r="E70" s="7" t="s">
        <v>31</v>
      </c>
      <c r="F70" s="5">
        <v>0.2</v>
      </c>
      <c r="G70" s="5">
        <v>25</v>
      </c>
      <c r="H70" s="5">
        <v>24.6</v>
      </c>
      <c r="I70" s="8">
        <f>IF($E69="UpGood",IFERROR($H69/$G69,0),IFERROR($G69/$H69,0))</f>
        <v>0</v>
      </c>
      <c r="J70" s="7">
        <f>IF($I69&gt;=thr_green,"Vert",IF($I69&gt;=thr_orange,"Orange","Rouge"))</f>
        <v>0</v>
      </c>
    </row>
    <row r="71" spans="1:10">
      <c r="A71" s="6">
        <v>45778</v>
      </c>
      <c r="B71" s="7" t="s">
        <v>1</v>
      </c>
      <c r="C71" s="7" t="s">
        <v>32</v>
      </c>
      <c r="D71" s="7" t="s">
        <v>34</v>
      </c>
      <c r="E71" s="7" t="s">
        <v>31</v>
      </c>
      <c r="F71" s="5">
        <v>0.2</v>
      </c>
      <c r="G71" s="5">
        <v>45</v>
      </c>
      <c r="H71" s="5">
        <v>44.877</v>
      </c>
      <c r="I71" s="8">
        <f>IF($E70="UpGood",IFERROR($H70/$G70,0),IFERROR($G70/$H70,0))</f>
        <v>0</v>
      </c>
      <c r="J71" s="7">
        <f>IF($I70&gt;=thr_green,"Vert",IF($I70&gt;=thr_orange,"Orange","Rouge"))</f>
        <v>0</v>
      </c>
    </row>
    <row r="72" spans="1:10">
      <c r="A72" s="6">
        <v>45778</v>
      </c>
      <c r="B72" s="7" t="s">
        <v>2</v>
      </c>
      <c r="C72" s="7" t="s">
        <v>33</v>
      </c>
      <c r="D72" s="7" t="s">
        <v>34</v>
      </c>
      <c r="E72" s="7" t="s">
        <v>26</v>
      </c>
      <c r="F72" s="5">
        <v>0.3</v>
      </c>
      <c r="G72" s="5">
        <v>55</v>
      </c>
      <c r="H72" s="5">
        <v>63.306</v>
      </c>
      <c r="I72" s="8">
        <f>IF($E71="UpGood",IFERROR($H71/$G71,0),IFERROR($G71/$H71,0))</f>
        <v>0</v>
      </c>
      <c r="J72" s="7">
        <f>IF($I71&gt;=thr_green,"Vert",IF($I71&gt;=thr_orange,"Orange","Rouge"))</f>
        <v>0</v>
      </c>
    </row>
    <row r="73" spans="1:10">
      <c r="A73" s="6">
        <v>45778</v>
      </c>
      <c r="B73" s="7" t="s">
        <v>2</v>
      </c>
      <c r="C73" s="7" t="s">
        <v>35</v>
      </c>
      <c r="D73" s="7" t="s">
        <v>41</v>
      </c>
      <c r="E73" s="7" t="s">
        <v>31</v>
      </c>
      <c r="F73" s="5">
        <v>0.25</v>
      </c>
      <c r="G73" s="5">
        <v>8</v>
      </c>
      <c r="H73" s="5">
        <v>8.175000000000001</v>
      </c>
      <c r="I73" s="8">
        <f>IF($E72="UpGood",IFERROR($H72/$G72,0),IFERROR($G72/$H72,0))</f>
        <v>0</v>
      </c>
      <c r="J73" s="7">
        <f>IF($I72&gt;=thr_green,"Vert",IF($I72&gt;=thr_orange,"Orange","Rouge"))</f>
        <v>0</v>
      </c>
    </row>
    <row r="74" spans="1:10">
      <c r="A74" s="6">
        <v>45778</v>
      </c>
      <c r="B74" s="7" t="s">
        <v>2</v>
      </c>
      <c r="C74" s="7" t="s">
        <v>36</v>
      </c>
      <c r="D74" s="7" t="s">
        <v>30</v>
      </c>
      <c r="E74" s="7" t="s">
        <v>26</v>
      </c>
      <c r="F74" s="5">
        <v>0.25</v>
      </c>
      <c r="G74" s="5">
        <v>92</v>
      </c>
      <c r="H74" s="5">
        <v>91.97499999999999</v>
      </c>
      <c r="I74" s="8">
        <f>IF($E73="UpGood",IFERROR($H73/$G73,0),IFERROR($G73/$H73,0))</f>
        <v>0</v>
      </c>
      <c r="J74" s="7">
        <f>IF($I73&gt;=thr_green,"Vert",IF($I73&gt;=thr_orange,"Orange","Rouge"))</f>
        <v>0</v>
      </c>
    </row>
    <row r="75" spans="1:10">
      <c r="A75" s="6">
        <v>45778</v>
      </c>
      <c r="B75" s="7" t="s">
        <v>2</v>
      </c>
      <c r="C75" s="7" t="s">
        <v>38</v>
      </c>
      <c r="D75" s="7" t="s">
        <v>37</v>
      </c>
      <c r="E75" s="7" t="s">
        <v>31</v>
      </c>
      <c r="F75" s="5">
        <v>0.2</v>
      </c>
      <c r="G75" s="5">
        <v>8</v>
      </c>
      <c r="H75" s="5">
        <v>7.519</v>
      </c>
      <c r="I75" s="8">
        <f>IF($E74="UpGood",IFERROR($H74/$G74,0),IFERROR($G74/$H74,0))</f>
        <v>0</v>
      </c>
      <c r="J75" s="7">
        <f>IF($I74&gt;=thr_green,"Vert",IF($I74&gt;=thr_orange,"Orange","Rouge"))</f>
        <v>0</v>
      </c>
    </row>
    <row r="76" spans="1:10">
      <c r="A76" s="6">
        <v>45778</v>
      </c>
      <c r="B76" s="7" t="s">
        <v>3</v>
      </c>
      <c r="C76" s="7" t="s">
        <v>39</v>
      </c>
      <c r="D76" s="7" t="s">
        <v>25</v>
      </c>
      <c r="E76" s="7" t="s">
        <v>26</v>
      </c>
      <c r="F76" s="5">
        <v>0.3</v>
      </c>
      <c r="G76" s="5">
        <v>97</v>
      </c>
      <c r="H76" s="5">
        <v>95.26600000000001</v>
      </c>
      <c r="I76" s="8">
        <f>IF($E75="UpGood",IFERROR($H75/$G75,0),IFERROR($G75/$H75,0))</f>
        <v>0</v>
      </c>
      <c r="J76" s="7">
        <f>IF($I75&gt;=thr_green,"Vert",IF($I75&gt;=thr_orange,"Orange","Rouge"))</f>
        <v>0</v>
      </c>
    </row>
    <row r="77" spans="1:10">
      <c r="A77" s="6">
        <v>45778</v>
      </c>
      <c r="B77" s="7" t="s">
        <v>3</v>
      </c>
      <c r="C77" s="7" t="s">
        <v>40</v>
      </c>
      <c r="D77" s="7" t="s">
        <v>28</v>
      </c>
      <c r="E77" s="7" t="s">
        <v>31</v>
      </c>
      <c r="F77" s="5">
        <v>0.25</v>
      </c>
      <c r="G77" s="5">
        <v>12</v>
      </c>
      <c r="H77" s="5">
        <v>12.719</v>
      </c>
      <c r="I77" s="8">
        <f>IF($E76="UpGood",IFERROR($H76/$G76,0),IFERROR($G76/$H76,0))</f>
        <v>0</v>
      </c>
      <c r="J77" s="7">
        <f>IF($I76&gt;=thr_green,"Vert",IF($I76&gt;=thr_orange,"Orange","Rouge"))</f>
        <v>0</v>
      </c>
    </row>
    <row r="78" spans="1:10">
      <c r="A78" s="6">
        <v>45778</v>
      </c>
      <c r="B78" s="7" t="s">
        <v>3</v>
      </c>
      <c r="C78" s="7" t="s">
        <v>42</v>
      </c>
      <c r="D78" s="7" t="s">
        <v>30</v>
      </c>
      <c r="E78" s="7" t="s">
        <v>31</v>
      </c>
      <c r="F78" s="5">
        <v>0.25</v>
      </c>
      <c r="G78" s="5">
        <v>1.5</v>
      </c>
      <c r="H78" s="5">
        <v>1.959</v>
      </c>
      <c r="I78" s="8">
        <f>IF($E77="UpGood",IFERROR($H77/$G77,0),IFERROR($G77/$H77,0))</f>
        <v>0</v>
      </c>
      <c r="J78" s="7">
        <f>IF($I77&gt;=thr_green,"Vert",IF($I77&gt;=thr_orange,"Orange","Rouge"))</f>
        <v>0</v>
      </c>
    </row>
    <row r="79" spans="1:10">
      <c r="A79" s="6">
        <v>45778</v>
      </c>
      <c r="B79" s="7" t="s">
        <v>3</v>
      </c>
      <c r="C79" s="7" t="s">
        <v>43</v>
      </c>
      <c r="D79" s="7" t="s">
        <v>25</v>
      </c>
      <c r="E79" s="7" t="s">
        <v>26</v>
      </c>
      <c r="F79" s="5">
        <v>0.2</v>
      </c>
      <c r="G79" s="5">
        <v>90</v>
      </c>
      <c r="H79" s="5">
        <v>84.932</v>
      </c>
      <c r="I79" s="8">
        <f>IF($E78="UpGood",IFERROR($H78/$G78,0),IFERROR($G78/$H78,0))</f>
        <v>0</v>
      </c>
      <c r="J79" s="7">
        <f>IF($I78&gt;=thr_green,"Vert",IF($I78&gt;=thr_orange,"Orange","Rouge"))</f>
        <v>0</v>
      </c>
    </row>
    <row r="80" spans="1:10">
      <c r="A80" s="6">
        <v>45778</v>
      </c>
      <c r="B80" s="7" t="s">
        <v>4</v>
      </c>
      <c r="C80" s="7" t="s">
        <v>44</v>
      </c>
      <c r="D80" s="7" t="s">
        <v>34</v>
      </c>
      <c r="E80" s="7" t="s">
        <v>26</v>
      </c>
      <c r="F80" s="5">
        <v>0.3</v>
      </c>
      <c r="G80" s="5">
        <v>1</v>
      </c>
      <c r="H80" s="5">
        <v>0.956</v>
      </c>
      <c r="I80" s="8">
        <f>IF($E79="UpGood",IFERROR($H79/$G79,0),IFERROR($G79/$H79,0))</f>
        <v>0</v>
      </c>
      <c r="J80" s="7">
        <f>IF($I79&gt;=thr_green,"Vert",IF($I79&gt;=thr_orange,"Orange","Rouge"))</f>
        <v>0</v>
      </c>
    </row>
    <row r="81" spans="1:10">
      <c r="A81" s="6">
        <v>45778</v>
      </c>
      <c r="B81" s="7" t="s">
        <v>4</v>
      </c>
      <c r="C81" s="7" t="s">
        <v>45</v>
      </c>
      <c r="D81" s="7" t="s">
        <v>30</v>
      </c>
      <c r="E81" s="7" t="s">
        <v>26</v>
      </c>
      <c r="F81" s="5">
        <v>0.25</v>
      </c>
      <c r="G81" s="5">
        <v>85</v>
      </c>
      <c r="H81" s="5">
        <v>81.28400000000001</v>
      </c>
      <c r="I81" s="8">
        <f>IF($E80="UpGood",IFERROR($H80/$G80,0),IFERROR($G80/$H80,0))</f>
        <v>0</v>
      </c>
      <c r="J81" s="7">
        <f>IF($I80&gt;=thr_green,"Vert",IF($I80&gt;=thr_orange,"Orange","Rouge"))</f>
        <v>0</v>
      </c>
    </row>
    <row r="82" spans="1:10">
      <c r="A82" s="6">
        <v>45778</v>
      </c>
      <c r="B82" s="7" t="s">
        <v>4</v>
      </c>
      <c r="C82" s="7" t="s">
        <v>46</v>
      </c>
      <c r="D82" s="7" t="s">
        <v>41</v>
      </c>
      <c r="E82" s="7" t="s">
        <v>26</v>
      </c>
      <c r="F82" s="5">
        <v>0.2</v>
      </c>
      <c r="G82" s="5">
        <v>8</v>
      </c>
      <c r="H82" s="5">
        <v>5.373</v>
      </c>
      <c r="I82" s="8">
        <f>IF($E81="UpGood",IFERROR($H81/$G81,0),IFERROR($G81/$H81,0))</f>
        <v>0</v>
      </c>
      <c r="J82" s="7">
        <f>IF($I81&gt;=thr_green,"Vert",IF($I81&gt;=thr_orange,"Orange","Rouge"))</f>
        <v>0</v>
      </c>
    </row>
    <row r="83" spans="1:10">
      <c r="A83" s="6">
        <v>45778</v>
      </c>
      <c r="B83" s="7" t="s">
        <v>4</v>
      </c>
      <c r="C83" s="7" t="s">
        <v>47</v>
      </c>
      <c r="D83" s="7" t="s">
        <v>34</v>
      </c>
      <c r="E83" s="7" t="s">
        <v>26</v>
      </c>
      <c r="F83" s="5">
        <v>0.25</v>
      </c>
      <c r="G83" s="5">
        <v>2</v>
      </c>
      <c r="H83" s="5">
        <v>1.673</v>
      </c>
      <c r="I83" s="8">
        <f>IF($E82="UpGood",IFERROR($H82/$G82,0),IFERROR($G82/$H82,0))</f>
        <v>0</v>
      </c>
      <c r="J83" s="7">
        <f>IF($I82&gt;=thr_green,"Vert",IF($I82&gt;=thr_orange,"Orange","Rouge"))</f>
        <v>0</v>
      </c>
    </row>
    <row r="84" spans="1:10">
      <c r="A84" s="6">
        <v>45809</v>
      </c>
      <c r="B84" s="7" t="s">
        <v>1</v>
      </c>
      <c r="C84" s="7" t="s">
        <v>24</v>
      </c>
      <c r="D84" s="7" t="s">
        <v>34</v>
      </c>
      <c r="E84" s="7" t="s">
        <v>26</v>
      </c>
      <c r="F84" s="5">
        <v>0.3</v>
      </c>
      <c r="G84" s="5">
        <v>100</v>
      </c>
      <c r="H84" s="5">
        <v>101.823</v>
      </c>
      <c r="I84" s="8">
        <f>IF($E83="UpGood",IFERROR($H83/$G83,0),IFERROR($G83/$H83,0))</f>
        <v>0</v>
      </c>
      <c r="J84" s="7">
        <f>IF($I83&gt;=thr_green,"Vert",IF($I83&gt;=thr_orange,"Orange","Rouge"))</f>
        <v>0</v>
      </c>
    </row>
    <row r="85" spans="1:10">
      <c r="A85" s="6">
        <v>45809</v>
      </c>
      <c r="B85" s="7" t="s">
        <v>1</v>
      </c>
      <c r="C85" s="7" t="s">
        <v>27</v>
      </c>
      <c r="D85" s="7" t="s">
        <v>25</v>
      </c>
      <c r="E85" s="7" t="s">
        <v>26</v>
      </c>
      <c r="F85" s="5">
        <v>0.3</v>
      </c>
      <c r="G85" s="5">
        <v>18</v>
      </c>
      <c r="H85" s="5">
        <v>17.761</v>
      </c>
      <c r="I85" s="8">
        <f>IF($E84="UpGood",IFERROR($H84/$G84,0),IFERROR($G84/$H84,0))</f>
        <v>0</v>
      </c>
      <c r="J85" s="7">
        <f>IF($I84&gt;=thr_green,"Vert",IF($I84&gt;=thr_orange,"Orange","Rouge"))</f>
        <v>0</v>
      </c>
    </row>
    <row r="86" spans="1:10">
      <c r="A86" s="6">
        <v>45809</v>
      </c>
      <c r="B86" s="7" t="s">
        <v>1</v>
      </c>
      <c r="C86" s="7" t="s">
        <v>29</v>
      </c>
      <c r="D86" s="7" t="s">
        <v>25</v>
      </c>
      <c r="E86" s="7" t="s">
        <v>31</v>
      </c>
      <c r="F86" s="5">
        <v>0.2</v>
      </c>
      <c r="G86" s="5">
        <v>25</v>
      </c>
      <c r="H86" s="5">
        <v>28.755</v>
      </c>
      <c r="I86" s="8">
        <f>IF($E85="UpGood",IFERROR($H85/$G85,0),IFERROR($G85/$H85,0))</f>
        <v>0</v>
      </c>
      <c r="J86" s="7">
        <f>IF($I85&gt;=thr_green,"Vert",IF($I85&gt;=thr_orange,"Orange","Rouge"))</f>
        <v>0</v>
      </c>
    </row>
    <row r="87" spans="1:10">
      <c r="A87" s="6">
        <v>45809</v>
      </c>
      <c r="B87" s="7" t="s">
        <v>1</v>
      </c>
      <c r="C87" s="7" t="s">
        <v>32</v>
      </c>
      <c r="D87" s="7" t="s">
        <v>30</v>
      </c>
      <c r="E87" s="7" t="s">
        <v>31</v>
      </c>
      <c r="F87" s="5">
        <v>0.2</v>
      </c>
      <c r="G87" s="5">
        <v>45</v>
      </c>
      <c r="H87" s="5">
        <v>46.066</v>
      </c>
      <c r="I87" s="8">
        <f>IF($E86="UpGood",IFERROR($H86/$G86,0),IFERROR($G86/$H86,0))</f>
        <v>0</v>
      </c>
      <c r="J87" s="7">
        <f>IF($I86&gt;=thr_green,"Vert",IF($I86&gt;=thr_orange,"Orange","Rouge"))</f>
        <v>0</v>
      </c>
    </row>
    <row r="88" spans="1:10">
      <c r="A88" s="6">
        <v>45809</v>
      </c>
      <c r="B88" s="7" t="s">
        <v>2</v>
      </c>
      <c r="C88" s="7" t="s">
        <v>33</v>
      </c>
      <c r="D88" s="7" t="s">
        <v>28</v>
      </c>
      <c r="E88" s="7" t="s">
        <v>26</v>
      </c>
      <c r="F88" s="5">
        <v>0.3</v>
      </c>
      <c r="G88" s="5">
        <v>55</v>
      </c>
      <c r="H88" s="5">
        <v>51.265</v>
      </c>
      <c r="I88" s="8">
        <f>IF($E87="UpGood",IFERROR($H87/$G87,0),IFERROR($G87/$H87,0))</f>
        <v>0</v>
      </c>
      <c r="J88" s="7">
        <f>IF($I87&gt;=thr_green,"Vert",IF($I87&gt;=thr_orange,"Orange","Rouge"))</f>
        <v>0</v>
      </c>
    </row>
    <row r="89" spans="1:10">
      <c r="A89" s="6">
        <v>45809</v>
      </c>
      <c r="B89" s="7" t="s">
        <v>2</v>
      </c>
      <c r="C89" s="7" t="s">
        <v>35</v>
      </c>
      <c r="D89" s="7" t="s">
        <v>41</v>
      </c>
      <c r="E89" s="7" t="s">
        <v>31</v>
      </c>
      <c r="F89" s="5">
        <v>0.25</v>
      </c>
      <c r="G89" s="5">
        <v>8</v>
      </c>
      <c r="H89" s="5">
        <v>10.859</v>
      </c>
      <c r="I89" s="8">
        <f>IF($E88="UpGood",IFERROR($H88/$G88,0),IFERROR($G88/$H88,0))</f>
        <v>0</v>
      </c>
      <c r="J89" s="7">
        <f>IF($I88&gt;=thr_green,"Vert",IF($I88&gt;=thr_orange,"Orange","Rouge"))</f>
        <v>0</v>
      </c>
    </row>
    <row r="90" spans="1:10">
      <c r="A90" s="6">
        <v>45809</v>
      </c>
      <c r="B90" s="7" t="s">
        <v>2</v>
      </c>
      <c r="C90" s="7" t="s">
        <v>36</v>
      </c>
      <c r="D90" s="7" t="s">
        <v>30</v>
      </c>
      <c r="E90" s="7" t="s">
        <v>26</v>
      </c>
      <c r="F90" s="5">
        <v>0.25</v>
      </c>
      <c r="G90" s="5">
        <v>92</v>
      </c>
      <c r="H90" s="5">
        <v>94.70999999999999</v>
      </c>
      <c r="I90" s="8">
        <f>IF($E89="UpGood",IFERROR($H89/$G89,0),IFERROR($G89/$H89,0))</f>
        <v>0</v>
      </c>
      <c r="J90" s="7">
        <f>IF($I89&gt;=thr_green,"Vert",IF($I89&gt;=thr_orange,"Orange","Rouge"))</f>
        <v>0</v>
      </c>
    </row>
    <row r="91" spans="1:10">
      <c r="A91" s="6">
        <v>45809</v>
      </c>
      <c r="B91" s="7" t="s">
        <v>2</v>
      </c>
      <c r="C91" s="7" t="s">
        <v>38</v>
      </c>
      <c r="D91" s="7" t="s">
        <v>34</v>
      </c>
      <c r="E91" s="7" t="s">
        <v>31</v>
      </c>
      <c r="F91" s="5">
        <v>0.2</v>
      </c>
      <c r="G91" s="5">
        <v>8</v>
      </c>
      <c r="H91" s="5">
        <v>8.023999999999999</v>
      </c>
      <c r="I91" s="8">
        <f>IF($E90="UpGood",IFERROR($H90/$G90,0),IFERROR($G90/$H90,0))</f>
        <v>0</v>
      </c>
      <c r="J91" s="7">
        <f>IF($I90&gt;=thr_green,"Vert",IF($I90&gt;=thr_orange,"Orange","Rouge"))</f>
        <v>0</v>
      </c>
    </row>
    <row r="92" spans="1:10">
      <c r="A92" s="6">
        <v>45809</v>
      </c>
      <c r="B92" s="7" t="s">
        <v>3</v>
      </c>
      <c r="C92" s="7" t="s">
        <v>39</v>
      </c>
      <c r="D92" s="7" t="s">
        <v>41</v>
      </c>
      <c r="E92" s="7" t="s">
        <v>26</v>
      </c>
      <c r="F92" s="5">
        <v>0.3</v>
      </c>
      <c r="G92" s="5">
        <v>97</v>
      </c>
      <c r="H92" s="5">
        <v>97.661</v>
      </c>
      <c r="I92" s="8">
        <f>IF($E91="UpGood",IFERROR($H91/$G91,0),IFERROR($G91/$H91,0))</f>
        <v>0</v>
      </c>
      <c r="J92" s="7">
        <f>IF($I91&gt;=thr_green,"Vert",IF($I91&gt;=thr_orange,"Orange","Rouge"))</f>
        <v>0</v>
      </c>
    </row>
    <row r="93" spans="1:10">
      <c r="A93" s="6">
        <v>45809</v>
      </c>
      <c r="B93" s="7" t="s">
        <v>3</v>
      </c>
      <c r="C93" s="7" t="s">
        <v>40</v>
      </c>
      <c r="D93" s="7" t="s">
        <v>37</v>
      </c>
      <c r="E93" s="7" t="s">
        <v>31</v>
      </c>
      <c r="F93" s="5">
        <v>0.25</v>
      </c>
      <c r="G93" s="5">
        <v>12</v>
      </c>
      <c r="H93" s="5">
        <v>11.477</v>
      </c>
      <c r="I93" s="8">
        <f>IF($E92="UpGood",IFERROR($H92/$G92,0),IFERROR($G92/$H92,0))</f>
        <v>0</v>
      </c>
      <c r="J93" s="7">
        <f>IF($I92&gt;=thr_green,"Vert",IF($I92&gt;=thr_orange,"Orange","Rouge"))</f>
        <v>0</v>
      </c>
    </row>
    <row r="94" spans="1:10">
      <c r="A94" s="6">
        <v>45809</v>
      </c>
      <c r="B94" s="7" t="s">
        <v>3</v>
      </c>
      <c r="C94" s="7" t="s">
        <v>42</v>
      </c>
      <c r="D94" s="7" t="s">
        <v>25</v>
      </c>
      <c r="E94" s="7" t="s">
        <v>31</v>
      </c>
      <c r="F94" s="5">
        <v>0.25</v>
      </c>
      <c r="G94" s="5">
        <v>1.5</v>
      </c>
      <c r="H94" s="5">
        <v>1.277</v>
      </c>
      <c r="I94" s="8">
        <f>IF($E93="UpGood",IFERROR($H93/$G93,0),IFERROR($G93/$H93,0))</f>
        <v>0</v>
      </c>
      <c r="J94" s="7">
        <f>IF($I93&gt;=thr_green,"Vert",IF($I93&gt;=thr_orange,"Orange","Rouge"))</f>
        <v>0</v>
      </c>
    </row>
    <row r="95" spans="1:10">
      <c r="A95" s="6">
        <v>45809</v>
      </c>
      <c r="B95" s="7" t="s">
        <v>3</v>
      </c>
      <c r="C95" s="7" t="s">
        <v>43</v>
      </c>
      <c r="D95" s="7" t="s">
        <v>37</v>
      </c>
      <c r="E95" s="7" t="s">
        <v>26</v>
      </c>
      <c r="F95" s="5">
        <v>0.2</v>
      </c>
      <c r="G95" s="5">
        <v>90</v>
      </c>
      <c r="H95" s="5">
        <v>88.626</v>
      </c>
      <c r="I95" s="8">
        <f>IF($E94="UpGood",IFERROR($H94/$G94,0),IFERROR($G94/$H94,0))</f>
        <v>0</v>
      </c>
      <c r="J95" s="7">
        <f>IF($I94&gt;=thr_green,"Vert",IF($I94&gt;=thr_orange,"Orange","Rouge"))</f>
        <v>0</v>
      </c>
    </row>
    <row r="96" spans="1:10">
      <c r="A96" s="6">
        <v>45809</v>
      </c>
      <c r="B96" s="7" t="s">
        <v>4</v>
      </c>
      <c r="C96" s="7" t="s">
        <v>44</v>
      </c>
      <c r="D96" s="7" t="s">
        <v>30</v>
      </c>
      <c r="E96" s="7" t="s">
        <v>26</v>
      </c>
      <c r="F96" s="5">
        <v>0.3</v>
      </c>
      <c r="G96" s="5">
        <v>1</v>
      </c>
      <c r="H96" s="5">
        <v>1.442</v>
      </c>
      <c r="I96" s="8">
        <f>IF($E95="UpGood",IFERROR($H95/$G95,0),IFERROR($G95/$H95,0))</f>
        <v>0</v>
      </c>
      <c r="J96" s="7">
        <f>IF($I95&gt;=thr_green,"Vert",IF($I95&gt;=thr_orange,"Orange","Rouge"))</f>
        <v>0</v>
      </c>
    </row>
    <row r="97" spans="1:10">
      <c r="A97" s="6">
        <v>45809</v>
      </c>
      <c r="B97" s="7" t="s">
        <v>4</v>
      </c>
      <c r="C97" s="7" t="s">
        <v>45</v>
      </c>
      <c r="D97" s="7" t="s">
        <v>34</v>
      </c>
      <c r="E97" s="7" t="s">
        <v>26</v>
      </c>
      <c r="F97" s="5">
        <v>0.25</v>
      </c>
      <c r="G97" s="5">
        <v>85</v>
      </c>
      <c r="H97" s="5">
        <v>83.407</v>
      </c>
      <c r="I97" s="8">
        <f>IF($E96="UpGood",IFERROR($H96/$G96,0),IFERROR($G96/$H96,0))</f>
        <v>0</v>
      </c>
      <c r="J97" s="7">
        <f>IF($I96&gt;=thr_green,"Vert",IF($I96&gt;=thr_orange,"Orange","Rouge"))</f>
        <v>0</v>
      </c>
    </row>
    <row r="98" spans="1:10">
      <c r="A98" s="6">
        <v>45809</v>
      </c>
      <c r="B98" s="7" t="s">
        <v>4</v>
      </c>
      <c r="C98" s="7" t="s">
        <v>46</v>
      </c>
      <c r="D98" s="7" t="s">
        <v>25</v>
      </c>
      <c r="E98" s="7" t="s">
        <v>26</v>
      </c>
      <c r="F98" s="5">
        <v>0.2</v>
      </c>
      <c r="G98" s="5">
        <v>8</v>
      </c>
      <c r="H98" s="5">
        <v>6.415</v>
      </c>
      <c r="I98" s="8">
        <f>IF($E97="UpGood",IFERROR($H97/$G97,0),IFERROR($G97/$H97,0))</f>
        <v>0</v>
      </c>
      <c r="J98" s="7">
        <f>IF($I97&gt;=thr_green,"Vert",IF($I97&gt;=thr_orange,"Orange","Rouge"))</f>
        <v>0</v>
      </c>
    </row>
    <row r="99" spans="1:10">
      <c r="A99" s="6">
        <v>45809</v>
      </c>
      <c r="B99" s="7" t="s">
        <v>4</v>
      </c>
      <c r="C99" s="7" t="s">
        <v>47</v>
      </c>
      <c r="D99" s="7" t="s">
        <v>28</v>
      </c>
      <c r="E99" s="7" t="s">
        <v>26</v>
      </c>
      <c r="F99" s="5">
        <v>0.25</v>
      </c>
      <c r="G99" s="5">
        <v>2</v>
      </c>
      <c r="H99" s="5">
        <v>2.622</v>
      </c>
      <c r="I99" s="8">
        <f>IF($E98="UpGood",IFERROR($H98/$G98,0),IFERROR($G98/$H98,0))</f>
        <v>0</v>
      </c>
      <c r="J99" s="7">
        <f>IF($I98&gt;=thr_green,"Vert",IF($I98&gt;=thr_orange,"Orange","Rouge"))</f>
        <v>0</v>
      </c>
    </row>
    <row r="100" spans="1:10">
      <c r="A100" s="6">
        <v>45839</v>
      </c>
      <c r="B100" s="7" t="s">
        <v>1</v>
      </c>
      <c r="C100" s="7" t="s">
        <v>24</v>
      </c>
      <c r="D100" s="7" t="s">
        <v>25</v>
      </c>
      <c r="E100" s="7" t="s">
        <v>26</v>
      </c>
      <c r="F100" s="5">
        <v>0.3</v>
      </c>
      <c r="G100" s="5">
        <v>100</v>
      </c>
      <c r="H100" s="5">
        <v>96.36</v>
      </c>
      <c r="I100" s="8">
        <f>IF($E99="UpGood",IFERROR($H99/$G99,0),IFERROR($G99/$H99,0))</f>
        <v>0</v>
      </c>
      <c r="J100" s="7">
        <f>IF($I99&gt;=thr_green,"Vert",IF($I99&gt;=thr_orange,"Orange","Rouge"))</f>
        <v>0</v>
      </c>
    </row>
    <row r="101" spans="1:10">
      <c r="A101" s="6">
        <v>45839</v>
      </c>
      <c r="B101" s="7" t="s">
        <v>1</v>
      </c>
      <c r="C101" s="7" t="s">
        <v>27</v>
      </c>
      <c r="D101" s="7" t="s">
        <v>37</v>
      </c>
      <c r="E101" s="7" t="s">
        <v>26</v>
      </c>
      <c r="F101" s="5">
        <v>0.3</v>
      </c>
      <c r="G101" s="5">
        <v>18</v>
      </c>
      <c r="H101" s="5">
        <v>15.853</v>
      </c>
      <c r="I101" s="8">
        <f>IF($E100="UpGood",IFERROR($H100/$G100,0),IFERROR($G100/$H100,0))</f>
        <v>0</v>
      </c>
      <c r="J101" s="7">
        <f>IF($I100&gt;=thr_green,"Vert",IF($I100&gt;=thr_orange,"Orange","Rouge"))</f>
        <v>0</v>
      </c>
    </row>
    <row r="102" spans="1:10">
      <c r="A102" s="6">
        <v>45839</v>
      </c>
      <c r="B102" s="7" t="s">
        <v>1</v>
      </c>
      <c r="C102" s="7" t="s">
        <v>29</v>
      </c>
      <c r="D102" s="7" t="s">
        <v>34</v>
      </c>
      <c r="E102" s="7" t="s">
        <v>31</v>
      </c>
      <c r="F102" s="5">
        <v>0.2</v>
      </c>
      <c r="G102" s="5">
        <v>25</v>
      </c>
      <c r="H102" s="5">
        <v>29.776</v>
      </c>
      <c r="I102" s="8">
        <f>IF($E101="UpGood",IFERROR($H101/$G101,0),IFERROR($G101/$H101,0))</f>
        <v>0</v>
      </c>
      <c r="J102" s="7">
        <f>IF($I101&gt;=thr_green,"Vert",IF($I101&gt;=thr_orange,"Orange","Rouge"))</f>
        <v>0</v>
      </c>
    </row>
    <row r="103" spans="1:10">
      <c r="A103" s="6">
        <v>45839</v>
      </c>
      <c r="B103" s="7" t="s">
        <v>1</v>
      </c>
      <c r="C103" s="7" t="s">
        <v>32</v>
      </c>
      <c r="D103" s="7" t="s">
        <v>30</v>
      </c>
      <c r="E103" s="7" t="s">
        <v>31</v>
      </c>
      <c r="F103" s="5">
        <v>0.2</v>
      </c>
      <c r="G103" s="5">
        <v>45</v>
      </c>
      <c r="H103" s="5">
        <v>55.482</v>
      </c>
      <c r="I103" s="8">
        <f>IF($E102="UpGood",IFERROR($H102/$G102,0),IFERROR($G102/$H102,0))</f>
        <v>0</v>
      </c>
      <c r="J103" s="7">
        <f>IF($I102&gt;=thr_green,"Vert",IF($I102&gt;=thr_orange,"Orange","Rouge"))</f>
        <v>0</v>
      </c>
    </row>
    <row r="104" spans="1:10">
      <c r="A104" s="6">
        <v>45839</v>
      </c>
      <c r="B104" s="7" t="s">
        <v>2</v>
      </c>
      <c r="C104" s="7" t="s">
        <v>33</v>
      </c>
      <c r="D104" s="7" t="s">
        <v>34</v>
      </c>
      <c r="E104" s="7" t="s">
        <v>26</v>
      </c>
      <c r="F104" s="5">
        <v>0.3</v>
      </c>
      <c r="G104" s="5">
        <v>55</v>
      </c>
      <c r="H104" s="5">
        <v>50.94</v>
      </c>
      <c r="I104" s="8">
        <f>IF($E103="UpGood",IFERROR($H103/$G103,0),IFERROR($G103/$H103,0))</f>
        <v>0</v>
      </c>
      <c r="J104" s="7">
        <f>IF($I103&gt;=thr_green,"Vert",IF($I103&gt;=thr_orange,"Orange","Rouge"))</f>
        <v>0</v>
      </c>
    </row>
    <row r="105" spans="1:10">
      <c r="A105" s="6">
        <v>45839</v>
      </c>
      <c r="B105" s="7" t="s">
        <v>2</v>
      </c>
      <c r="C105" s="7" t="s">
        <v>35</v>
      </c>
      <c r="D105" s="7" t="s">
        <v>41</v>
      </c>
      <c r="E105" s="7" t="s">
        <v>31</v>
      </c>
      <c r="F105" s="5">
        <v>0.25</v>
      </c>
      <c r="G105" s="5">
        <v>8</v>
      </c>
      <c r="H105" s="5">
        <v>11.964</v>
      </c>
      <c r="I105" s="8">
        <f>IF($E104="UpGood",IFERROR($H104/$G104,0),IFERROR($G104/$H104,0))</f>
        <v>0</v>
      </c>
      <c r="J105" s="7">
        <f>IF($I104&gt;=thr_green,"Vert",IF($I104&gt;=thr_orange,"Orange","Rouge"))</f>
        <v>0</v>
      </c>
    </row>
    <row r="106" spans="1:10">
      <c r="A106" s="6">
        <v>45839</v>
      </c>
      <c r="B106" s="7" t="s">
        <v>2</v>
      </c>
      <c r="C106" s="7" t="s">
        <v>36</v>
      </c>
      <c r="D106" s="7" t="s">
        <v>25</v>
      </c>
      <c r="E106" s="7" t="s">
        <v>26</v>
      </c>
      <c r="F106" s="5">
        <v>0.25</v>
      </c>
      <c r="G106" s="5">
        <v>92</v>
      </c>
      <c r="H106" s="5">
        <v>89.14100000000001</v>
      </c>
      <c r="I106" s="8">
        <f>IF($E105="UpGood",IFERROR($H105/$G105,0),IFERROR($G105/$H105,0))</f>
        <v>0</v>
      </c>
      <c r="J106" s="7">
        <f>IF($I105&gt;=thr_green,"Vert",IF($I105&gt;=thr_orange,"Orange","Rouge"))</f>
        <v>0</v>
      </c>
    </row>
    <row r="107" spans="1:10">
      <c r="A107" s="6">
        <v>45839</v>
      </c>
      <c r="B107" s="7" t="s">
        <v>2</v>
      </c>
      <c r="C107" s="7" t="s">
        <v>38</v>
      </c>
      <c r="D107" s="7" t="s">
        <v>41</v>
      </c>
      <c r="E107" s="7" t="s">
        <v>31</v>
      </c>
      <c r="F107" s="5">
        <v>0.2</v>
      </c>
      <c r="G107" s="5">
        <v>8</v>
      </c>
      <c r="H107" s="5">
        <v>8.912000000000001</v>
      </c>
      <c r="I107" s="8">
        <f>IF($E106="UpGood",IFERROR($H106/$G106,0),IFERROR($G106/$H106,0))</f>
        <v>0</v>
      </c>
      <c r="J107" s="7">
        <f>IF($I106&gt;=thr_green,"Vert",IF($I106&gt;=thr_orange,"Orange","Rouge"))</f>
        <v>0</v>
      </c>
    </row>
    <row r="108" spans="1:10">
      <c r="A108" s="6">
        <v>45839</v>
      </c>
      <c r="B108" s="7" t="s">
        <v>3</v>
      </c>
      <c r="C108" s="7" t="s">
        <v>39</v>
      </c>
      <c r="D108" s="7" t="s">
        <v>30</v>
      </c>
      <c r="E108" s="7" t="s">
        <v>26</v>
      </c>
      <c r="F108" s="5">
        <v>0.3</v>
      </c>
      <c r="G108" s="5">
        <v>97</v>
      </c>
      <c r="H108" s="5">
        <v>95.566</v>
      </c>
      <c r="I108" s="8">
        <f>IF($E107="UpGood",IFERROR($H107/$G107,0),IFERROR($G107/$H107,0))</f>
        <v>0</v>
      </c>
      <c r="J108" s="7">
        <f>IF($I107&gt;=thr_green,"Vert",IF($I107&gt;=thr_orange,"Orange","Rouge"))</f>
        <v>0</v>
      </c>
    </row>
    <row r="109" spans="1:10">
      <c r="A109" s="6">
        <v>45839</v>
      </c>
      <c r="B109" s="7" t="s">
        <v>3</v>
      </c>
      <c r="C109" s="7" t="s">
        <v>40</v>
      </c>
      <c r="D109" s="7" t="s">
        <v>41</v>
      </c>
      <c r="E109" s="7" t="s">
        <v>31</v>
      </c>
      <c r="F109" s="5">
        <v>0.25</v>
      </c>
      <c r="G109" s="5">
        <v>12</v>
      </c>
      <c r="H109" s="5">
        <v>11.425</v>
      </c>
      <c r="I109" s="8">
        <f>IF($E108="UpGood",IFERROR($H108/$G108,0),IFERROR($G108/$H108,0))</f>
        <v>0</v>
      </c>
      <c r="J109" s="7">
        <f>IF($I108&gt;=thr_green,"Vert",IF($I108&gt;=thr_orange,"Orange","Rouge"))</f>
        <v>0</v>
      </c>
    </row>
    <row r="110" spans="1:10">
      <c r="A110" s="6">
        <v>45839</v>
      </c>
      <c r="B110" s="7" t="s">
        <v>3</v>
      </c>
      <c r="C110" s="7" t="s">
        <v>42</v>
      </c>
      <c r="D110" s="7" t="s">
        <v>37</v>
      </c>
      <c r="E110" s="7" t="s">
        <v>31</v>
      </c>
      <c r="F110" s="5">
        <v>0.25</v>
      </c>
      <c r="G110" s="5">
        <v>1.5</v>
      </c>
      <c r="H110" s="5">
        <v>2.087</v>
      </c>
      <c r="I110" s="8">
        <f>IF($E109="UpGood",IFERROR($H109/$G109,0),IFERROR($G109/$H109,0))</f>
        <v>0</v>
      </c>
      <c r="J110" s="7">
        <f>IF($I109&gt;=thr_green,"Vert",IF($I109&gt;=thr_orange,"Orange","Rouge"))</f>
        <v>0</v>
      </c>
    </row>
    <row r="111" spans="1:10">
      <c r="A111" s="6">
        <v>45839</v>
      </c>
      <c r="B111" s="7" t="s">
        <v>3</v>
      </c>
      <c r="C111" s="7" t="s">
        <v>43</v>
      </c>
      <c r="D111" s="7" t="s">
        <v>25</v>
      </c>
      <c r="E111" s="7" t="s">
        <v>26</v>
      </c>
      <c r="F111" s="5">
        <v>0.2</v>
      </c>
      <c r="G111" s="5">
        <v>90</v>
      </c>
      <c r="H111" s="5">
        <v>91.37</v>
      </c>
      <c r="I111" s="8">
        <f>IF($E110="UpGood",IFERROR($H110/$G110,0),IFERROR($G110/$H110,0))</f>
        <v>0</v>
      </c>
      <c r="J111" s="7">
        <f>IF($I110&gt;=thr_green,"Vert",IF($I110&gt;=thr_orange,"Orange","Rouge"))</f>
        <v>0</v>
      </c>
    </row>
    <row r="112" spans="1:10">
      <c r="A112" s="6">
        <v>45839</v>
      </c>
      <c r="B112" s="7" t="s">
        <v>4</v>
      </c>
      <c r="C112" s="7" t="s">
        <v>44</v>
      </c>
      <c r="D112" s="7" t="s">
        <v>41</v>
      </c>
      <c r="E112" s="7" t="s">
        <v>26</v>
      </c>
      <c r="F112" s="5">
        <v>0.3</v>
      </c>
      <c r="G112" s="5">
        <v>1</v>
      </c>
      <c r="H112" s="5">
        <v>0.8159999999999999</v>
      </c>
      <c r="I112" s="8">
        <f>IF($E111="UpGood",IFERROR($H111/$G111,0),IFERROR($G111/$H111,0))</f>
        <v>0</v>
      </c>
      <c r="J112" s="7">
        <f>IF($I111&gt;=thr_green,"Vert",IF($I111&gt;=thr_orange,"Orange","Rouge"))</f>
        <v>0</v>
      </c>
    </row>
    <row r="113" spans="1:10">
      <c r="A113" s="6">
        <v>45839</v>
      </c>
      <c r="B113" s="7" t="s">
        <v>4</v>
      </c>
      <c r="C113" s="7" t="s">
        <v>45</v>
      </c>
      <c r="D113" s="7" t="s">
        <v>30</v>
      </c>
      <c r="E113" s="7" t="s">
        <v>26</v>
      </c>
      <c r="F113" s="5">
        <v>0.25</v>
      </c>
      <c r="G113" s="5">
        <v>85</v>
      </c>
      <c r="H113" s="5">
        <v>90.648</v>
      </c>
      <c r="I113" s="8">
        <f>IF($E112="UpGood",IFERROR($H112/$G112,0),IFERROR($G112/$H112,0))</f>
        <v>0</v>
      </c>
      <c r="J113" s="7">
        <f>IF($I112&gt;=thr_green,"Vert",IF($I112&gt;=thr_orange,"Orange","Rouge"))</f>
        <v>0</v>
      </c>
    </row>
    <row r="114" spans="1:10">
      <c r="A114" s="6">
        <v>45839</v>
      </c>
      <c r="B114" s="7" t="s">
        <v>4</v>
      </c>
      <c r="C114" s="7" t="s">
        <v>46</v>
      </c>
      <c r="D114" s="7" t="s">
        <v>41</v>
      </c>
      <c r="E114" s="7" t="s">
        <v>26</v>
      </c>
      <c r="F114" s="5">
        <v>0.2</v>
      </c>
      <c r="G114" s="5">
        <v>8</v>
      </c>
      <c r="H114" s="5">
        <v>9.256</v>
      </c>
      <c r="I114" s="8">
        <f>IF($E113="UpGood",IFERROR($H113/$G113,0),IFERROR($G113/$H113,0))</f>
        <v>0</v>
      </c>
      <c r="J114" s="7">
        <f>IF($I113&gt;=thr_green,"Vert",IF($I113&gt;=thr_orange,"Orange","Rouge"))</f>
        <v>0</v>
      </c>
    </row>
    <row r="115" spans="1:10">
      <c r="A115" s="6">
        <v>45839</v>
      </c>
      <c r="B115" s="7" t="s">
        <v>4</v>
      </c>
      <c r="C115" s="7" t="s">
        <v>47</v>
      </c>
      <c r="D115" s="7" t="s">
        <v>41</v>
      </c>
      <c r="E115" s="7" t="s">
        <v>26</v>
      </c>
      <c r="F115" s="5">
        <v>0.25</v>
      </c>
      <c r="G115" s="5">
        <v>2</v>
      </c>
      <c r="H115" s="5">
        <v>1.302</v>
      </c>
      <c r="I115" s="8">
        <f>IF($E114="UpGood",IFERROR($H114/$G114,0),IFERROR($G114/$H114,0))</f>
        <v>0</v>
      </c>
      <c r="J115" s="7">
        <f>IF($I114&gt;=thr_green,"Vert",IF($I114&gt;=thr_orange,"Orange","Rouge"))</f>
        <v>0</v>
      </c>
    </row>
    <row r="116" spans="1:10">
      <c r="A116" s="6">
        <v>45870</v>
      </c>
      <c r="B116" s="7" t="s">
        <v>1</v>
      </c>
      <c r="C116" s="7" t="s">
        <v>24</v>
      </c>
      <c r="D116" s="7" t="s">
        <v>41</v>
      </c>
      <c r="E116" s="7" t="s">
        <v>26</v>
      </c>
      <c r="F116" s="5">
        <v>0.3</v>
      </c>
      <c r="G116" s="5">
        <v>100</v>
      </c>
      <c r="H116" s="5">
        <v>107.269</v>
      </c>
      <c r="I116" s="8">
        <f>IF($E115="UpGood",IFERROR($H115/$G115,0),IFERROR($G115/$H115,0))</f>
        <v>0</v>
      </c>
      <c r="J116" s="7">
        <f>IF($I115&gt;=thr_green,"Vert",IF($I115&gt;=thr_orange,"Orange","Rouge"))</f>
        <v>0</v>
      </c>
    </row>
    <row r="117" spans="1:10">
      <c r="A117" s="6">
        <v>45870</v>
      </c>
      <c r="B117" s="7" t="s">
        <v>1</v>
      </c>
      <c r="C117" s="7" t="s">
        <v>27</v>
      </c>
      <c r="D117" s="7" t="s">
        <v>30</v>
      </c>
      <c r="E117" s="7" t="s">
        <v>26</v>
      </c>
      <c r="F117" s="5">
        <v>0.3</v>
      </c>
      <c r="G117" s="5">
        <v>18</v>
      </c>
      <c r="H117" s="5">
        <v>17.483</v>
      </c>
      <c r="I117" s="8">
        <f>IF($E116="UpGood",IFERROR($H116/$G116,0),IFERROR($G116/$H116,0))</f>
        <v>0</v>
      </c>
      <c r="J117" s="7">
        <f>IF($I116&gt;=thr_green,"Vert",IF($I116&gt;=thr_orange,"Orange","Rouge"))</f>
        <v>0</v>
      </c>
    </row>
    <row r="118" spans="1:10">
      <c r="A118" s="6">
        <v>45870</v>
      </c>
      <c r="B118" s="7" t="s">
        <v>1</v>
      </c>
      <c r="C118" s="7" t="s">
        <v>29</v>
      </c>
      <c r="D118" s="7" t="s">
        <v>34</v>
      </c>
      <c r="E118" s="7" t="s">
        <v>31</v>
      </c>
      <c r="F118" s="5">
        <v>0.2</v>
      </c>
      <c r="G118" s="5">
        <v>25</v>
      </c>
      <c r="H118" s="5">
        <v>25.664</v>
      </c>
      <c r="I118" s="8">
        <f>IF($E117="UpGood",IFERROR($H117/$G117,0),IFERROR($G117/$H117,0))</f>
        <v>0</v>
      </c>
      <c r="J118" s="7">
        <f>IF($I117&gt;=thr_green,"Vert",IF($I117&gt;=thr_orange,"Orange","Rouge"))</f>
        <v>0</v>
      </c>
    </row>
    <row r="119" spans="1:10">
      <c r="A119" s="6">
        <v>45870</v>
      </c>
      <c r="B119" s="7" t="s">
        <v>1</v>
      </c>
      <c r="C119" s="7" t="s">
        <v>32</v>
      </c>
      <c r="D119" s="7" t="s">
        <v>25</v>
      </c>
      <c r="E119" s="7" t="s">
        <v>31</v>
      </c>
      <c r="F119" s="5">
        <v>0.2</v>
      </c>
      <c r="G119" s="5">
        <v>45</v>
      </c>
      <c r="H119" s="5">
        <v>39.318</v>
      </c>
      <c r="I119" s="8">
        <f>IF($E118="UpGood",IFERROR($H118/$G118,0),IFERROR($G118/$H118,0))</f>
        <v>0</v>
      </c>
      <c r="J119" s="7">
        <f>IF($I118&gt;=thr_green,"Vert",IF($I118&gt;=thr_orange,"Orange","Rouge"))</f>
        <v>0</v>
      </c>
    </row>
    <row r="120" spans="1:10">
      <c r="A120" s="6">
        <v>45870</v>
      </c>
      <c r="B120" s="7" t="s">
        <v>2</v>
      </c>
      <c r="C120" s="7" t="s">
        <v>33</v>
      </c>
      <c r="D120" s="7" t="s">
        <v>37</v>
      </c>
      <c r="E120" s="7" t="s">
        <v>26</v>
      </c>
      <c r="F120" s="5">
        <v>0.3</v>
      </c>
      <c r="G120" s="5">
        <v>55</v>
      </c>
      <c r="H120" s="5">
        <v>53.462</v>
      </c>
      <c r="I120" s="8">
        <f>IF($E119="UpGood",IFERROR($H119/$G119,0),IFERROR($G119/$H119,0))</f>
        <v>0</v>
      </c>
      <c r="J120" s="7">
        <f>IF($I119&gt;=thr_green,"Vert",IF($I119&gt;=thr_orange,"Orange","Rouge"))</f>
        <v>0</v>
      </c>
    </row>
    <row r="121" spans="1:10">
      <c r="A121" s="6">
        <v>45870</v>
      </c>
      <c r="B121" s="7" t="s">
        <v>2</v>
      </c>
      <c r="C121" s="7" t="s">
        <v>35</v>
      </c>
      <c r="D121" s="7" t="s">
        <v>28</v>
      </c>
      <c r="E121" s="7" t="s">
        <v>31</v>
      </c>
      <c r="F121" s="5">
        <v>0.25</v>
      </c>
      <c r="G121" s="5">
        <v>8</v>
      </c>
      <c r="H121" s="5">
        <v>8.071</v>
      </c>
      <c r="I121" s="8">
        <f>IF($E120="UpGood",IFERROR($H120/$G120,0),IFERROR($G120/$H120,0))</f>
        <v>0</v>
      </c>
      <c r="J121" s="7">
        <f>IF($I120&gt;=thr_green,"Vert",IF($I120&gt;=thr_orange,"Orange","Rouge"))</f>
        <v>0</v>
      </c>
    </row>
    <row r="122" spans="1:10">
      <c r="A122" s="6">
        <v>45870</v>
      </c>
      <c r="B122" s="7" t="s">
        <v>2</v>
      </c>
      <c r="C122" s="7" t="s">
        <v>36</v>
      </c>
      <c r="D122" s="7" t="s">
        <v>41</v>
      </c>
      <c r="E122" s="7" t="s">
        <v>26</v>
      </c>
      <c r="F122" s="5">
        <v>0.25</v>
      </c>
      <c r="G122" s="5">
        <v>92</v>
      </c>
      <c r="H122" s="5">
        <v>93.962</v>
      </c>
      <c r="I122" s="8">
        <f>IF($E121="UpGood",IFERROR($H121/$G121,0),IFERROR($G121/$H121,0))</f>
        <v>0</v>
      </c>
      <c r="J122" s="7">
        <f>IF($I121&gt;=thr_green,"Vert",IF($I121&gt;=thr_orange,"Orange","Rouge"))</f>
        <v>0</v>
      </c>
    </row>
    <row r="123" spans="1:10">
      <c r="A123" s="6">
        <v>45870</v>
      </c>
      <c r="B123" s="7" t="s">
        <v>2</v>
      </c>
      <c r="C123" s="7" t="s">
        <v>38</v>
      </c>
      <c r="D123" s="7" t="s">
        <v>34</v>
      </c>
      <c r="E123" s="7" t="s">
        <v>31</v>
      </c>
      <c r="F123" s="5">
        <v>0.2</v>
      </c>
      <c r="G123" s="5">
        <v>8</v>
      </c>
      <c r="H123" s="5">
        <v>7.456</v>
      </c>
      <c r="I123" s="8">
        <f>IF($E122="UpGood",IFERROR($H122/$G122,0),IFERROR($G122/$H122,0))</f>
        <v>0</v>
      </c>
      <c r="J123" s="7">
        <f>IF($I122&gt;=thr_green,"Vert",IF($I122&gt;=thr_orange,"Orange","Rouge"))</f>
        <v>0</v>
      </c>
    </row>
    <row r="124" spans="1:10">
      <c r="A124" s="6">
        <v>45870</v>
      </c>
      <c r="B124" s="7" t="s">
        <v>3</v>
      </c>
      <c r="C124" s="7" t="s">
        <v>39</v>
      </c>
      <c r="D124" s="7" t="s">
        <v>25</v>
      </c>
      <c r="E124" s="7" t="s">
        <v>26</v>
      </c>
      <c r="F124" s="5">
        <v>0.3</v>
      </c>
      <c r="G124" s="5">
        <v>97</v>
      </c>
      <c r="H124" s="5">
        <v>96.744</v>
      </c>
      <c r="I124" s="8">
        <f>IF($E123="UpGood",IFERROR($H123/$G123,0),IFERROR($G123/$H123,0))</f>
        <v>0</v>
      </c>
      <c r="J124" s="7">
        <f>IF($I123&gt;=thr_green,"Vert",IF($I123&gt;=thr_orange,"Orange","Rouge"))</f>
        <v>0</v>
      </c>
    </row>
    <row r="125" spans="1:10">
      <c r="A125" s="6">
        <v>45870</v>
      </c>
      <c r="B125" s="7" t="s">
        <v>3</v>
      </c>
      <c r="C125" s="7" t="s">
        <v>40</v>
      </c>
      <c r="D125" s="7" t="s">
        <v>34</v>
      </c>
      <c r="E125" s="7" t="s">
        <v>31</v>
      </c>
      <c r="F125" s="5">
        <v>0.25</v>
      </c>
      <c r="G125" s="5">
        <v>12</v>
      </c>
      <c r="H125" s="5">
        <v>11.604</v>
      </c>
      <c r="I125" s="8">
        <f>IF($E124="UpGood",IFERROR($H124/$G124,0),IFERROR($G124/$H124,0))</f>
        <v>0</v>
      </c>
      <c r="J125" s="7">
        <f>IF($I124&gt;=thr_green,"Vert",IF($I124&gt;=thr_orange,"Orange","Rouge"))</f>
        <v>0</v>
      </c>
    </row>
    <row r="126" spans="1:10">
      <c r="A126" s="6">
        <v>45870</v>
      </c>
      <c r="B126" s="7" t="s">
        <v>3</v>
      </c>
      <c r="C126" s="7" t="s">
        <v>42</v>
      </c>
      <c r="D126" s="7" t="s">
        <v>41</v>
      </c>
      <c r="E126" s="7" t="s">
        <v>31</v>
      </c>
      <c r="F126" s="5">
        <v>0.25</v>
      </c>
      <c r="G126" s="5">
        <v>1.5</v>
      </c>
      <c r="H126" s="5">
        <v>1.864</v>
      </c>
      <c r="I126" s="8">
        <f>IF($E125="UpGood",IFERROR($H125/$G125,0),IFERROR($G125/$H125,0))</f>
        <v>0</v>
      </c>
      <c r="J126" s="7">
        <f>IF($I125&gt;=thr_green,"Vert",IF($I125&gt;=thr_orange,"Orange","Rouge"))</f>
        <v>0</v>
      </c>
    </row>
    <row r="127" spans="1:10">
      <c r="A127" s="6">
        <v>45870</v>
      </c>
      <c r="B127" s="7" t="s">
        <v>3</v>
      </c>
      <c r="C127" s="7" t="s">
        <v>43</v>
      </c>
      <c r="D127" s="7" t="s">
        <v>41</v>
      </c>
      <c r="E127" s="7" t="s">
        <v>26</v>
      </c>
      <c r="F127" s="5">
        <v>0.2</v>
      </c>
      <c r="G127" s="5">
        <v>90</v>
      </c>
      <c r="H127" s="5">
        <v>86.399</v>
      </c>
      <c r="I127" s="8">
        <f>IF($E126="UpGood",IFERROR($H126/$G126,0),IFERROR($G126/$H126,0))</f>
        <v>0</v>
      </c>
      <c r="J127" s="7">
        <f>IF($I126&gt;=thr_green,"Vert",IF($I126&gt;=thr_orange,"Orange","Rouge"))</f>
        <v>0</v>
      </c>
    </row>
    <row r="128" spans="1:10">
      <c r="A128" s="6">
        <v>45870</v>
      </c>
      <c r="B128" s="7" t="s">
        <v>4</v>
      </c>
      <c r="C128" s="7" t="s">
        <v>44</v>
      </c>
      <c r="D128" s="7" t="s">
        <v>37</v>
      </c>
      <c r="E128" s="7" t="s">
        <v>26</v>
      </c>
      <c r="F128" s="5">
        <v>0.3</v>
      </c>
      <c r="G128" s="5">
        <v>1</v>
      </c>
      <c r="H128" s="5">
        <v>1.052</v>
      </c>
      <c r="I128" s="8">
        <f>IF($E127="UpGood",IFERROR($H127/$G127,0),IFERROR($G127/$H127,0))</f>
        <v>0</v>
      </c>
      <c r="J128" s="7">
        <f>IF($I127&gt;=thr_green,"Vert",IF($I127&gt;=thr_orange,"Orange","Rouge"))</f>
        <v>0</v>
      </c>
    </row>
    <row r="129" spans="1:10">
      <c r="A129" s="6">
        <v>45870</v>
      </c>
      <c r="B129" s="7" t="s">
        <v>4</v>
      </c>
      <c r="C129" s="7" t="s">
        <v>45</v>
      </c>
      <c r="D129" s="7" t="s">
        <v>37</v>
      </c>
      <c r="E129" s="7" t="s">
        <v>26</v>
      </c>
      <c r="F129" s="5">
        <v>0.25</v>
      </c>
      <c r="G129" s="5">
        <v>85</v>
      </c>
      <c r="H129" s="5">
        <v>75.815</v>
      </c>
      <c r="I129" s="8">
        <f>IF($E128="UpGood",IFERROR($H128/$G128,0),IFERROR($G128/$H128,0))</f>
        <v>0</v>
      </c>
      <c r="J129" s="7">
        <f>IF($I128&gt;=thr_green,"Vert",IF($I128&gt;=thr_orange,"Orange","Rouge"))</f>
        <v>0</v>
      </c>
    </row>
    <row r="130" spans="1:10">
      <c r="A130" s="6">
        <v>45870</v>
      </c>
      <c r="B130" s="7" t="s">
        <v>4</v>
      </c>
      <c r="C130" s="7" t="s">
        <v>46</v>
      </c>
      <c r="D130" s="7" t="s">
        <v>34</v>
      </c>
      <c r="E130" s="7" t="s">
        <v>26</v>
      </c>
      <c r="F130" s="5">
        <v>0.2</v>
      </c>
      <c r="G130" s="5">
        <v>8</v>
      </c>
      <c r="H130" s="5">
        <v>10.972</v>
      </c>
      <c r="I130" s="8">
        <f>IF($E129="UpGood",IFERROR($H129/$G129,0),IFERROR($G129/$H129,0))</f>
        <v>0</v>
      </c>
      <c r="J130" s="7">
        <f>IF($I129&gt;=thr_green,"Vert",IF($I129&gt;=thr_orange,"Orange","Rouge"))</f>
        <v>0</v>
      </c>
    </row>
    <row r="131" spans="1:10">
      <c r="A131" s="6">
        <v>45870</v>
      </c>
      <c r="B131" s="7" t="s">
        <v>4</v>
      </c>
      <c r="C131" s="7" t="s">
        <v>47</v>
      </c>
      <c r="D131" s="7" t="s">
        <v>30</v>
      </c>
      <c r="E131" s="7" t="s">
        <v>26</v>
      </c>
      <c r="F131" s="5">
        <v>0.25</v>
      </c>
      <c r="G131" s="5">
        <v>2</v>
      </c>
      <c r="H131" s="5">
        <v>1.882</v>
      </c>
      <c r="I131" s="8">
        <f>IF($E130="UpGood",IFERROR($H130/$G130,0),IFERROR($G130/$H130,0))</f>
        <v>0</v>
      </c>
      <c r="J131" s="7">
        <f>IF($I130&gt;=thr_green,"Vert",IF($I130&gt;=thr_orange,"Orange","Rouge"))</f>
        <v>0</v>
      </c>
    </row>
    <row r="132" spans="1:10">
      <c r="A132" s="6">
        <v>45901</v>
      </c>
      <c r="B132" s="7" t="s">
        <v>1</v>
      </c>
      <c r="C132" s="7" t="s">
        <v>24</v>
      </c>
      <c r="D132" s="7" t="s">
        <v>34</v>
      </c>
      <c r="E132" s="7" t="s">
        <v>26</v>
      </c>
      <c r="F132" s="5">
        <v>0.3</v>
      </c>
      <c r="G132" s="5">
        <v>100</v>
      </c>
      <c r="H132" s="5">
        <v>107.942</v>
      </c>
      <c r="I132" s="8">
        <f>IF($E131="UpGood",IFERROR($H131/$G131,0),IFERROR($G131/$H131,0))</f>
        <v>0</v>
      </c>
      <c r="J132" s="7">
        <f>IF($I131&gt;=thr_green,"Vert",IF($I131&gt;=thr_orange,"Orange","Rouge"))</f>
        <v>0</v>
      </c>
    </row>
    <row r="133" spans="1:10">
      <c r="A133" s="6">
        <v>45901</v>
      </c>
      <c r="B133" s="7" t="s">
        <v>1</v>
      </c>
      <c r="C133" s="7" t="s">
        <v>27</v>
      </c>
      <c r="D133" s="7" t="s">
        <v>30</v>
      </c>
      <c r="E133" s="7" t="s">
        <v>26</v>
      </c>
      <c r="F133" s="5">
        <v>0.3</v>
      </c>
      <c r="G133" s="5">
        <v>18</v>
      </c>
      <c r="H133" s="5">
        <v>20.951</v>
      </c>
      <c r="I133" s="8">
        <f>IF($E132="UpGood",IFERROR($H132/$G132,0),IFERROR($G132/$H132,0))</f>
        <v>0</v>
      </c>
      <c r="J133" s="7">
        <f>IF($I132&gt;=thr_green,"Vert",IF($I132&gt;=thr_orange,"Orange","Rouge"))</f>
        <v>0</v>
      </c>
    </row>
    <row r="134" spans="1:10">
      <c r="A134" s="6">
        <v>45901</v>
      </c>
      <c r="B134" s="7" t="s">
        <v>1</v>
      </c>
      <c r="C134" s="7" t="s">
        <v>29</v>
      </c>
      <c r="D134" s="7" t="s">
        <v>30</v>
      </c>
      <c r="E134" s="7" t="s">
        <v>31</v>
      </c>
      <c r="F134" s="5">
        <v>0.2</v>
      </c>
      <c r="G134" s="5">
        <v>25</v>
      </c>
      <c r="H134" s="5">
        <v>24.254</v>
      </c>
      <c r="I134" s="8">
        <f>IF($E133="UpGood",IFERROR($H133/$G133,0),IFERROR($G133/$H133,0))</f>
        <v>0</v>
      </c>
      <c r="J134" s="7">
        <f>IF($I133&gt;=thr_green,"Vert",IF($I133&gt;=thr_orange,"Orange","Rouge"))</f>
        <v>0</v>
      </c>
    </row>
    <row r="135" spans="1:10">
      <c r="A135" s="6">
        <v>45901</v>
      </c>
      <c r="B135" s="7" t="s">
        <v>1</v>
      </c>
      <c r="C135" s="7" t="s">
        <v>32</v>
      </c>
      <c r="D135" s="7" t="s">
        <v>25</v>
      </c>
      <c r="E135" s="7" t="s">
        <v>31</v>
      </c>
      <c r="F135" s="5">
        <v>0.2</v>
      </c>
      <c r="G135" s="5">
        <v>45</v>
      </c>
      <c r="H135" s="5">
        <v>50.252</v>
      </c>
      <c r="I135" s="8">
        <f>IF($E134="UpGood",IFERROR($H134/$G134,0),IFERROR($G134/$H134,0))</f>
        <v>0</v>
      </c>
      <c r="J135" s="7">
        <f>IF($I134&gt;=thr_green,"Vert",IF($I134&gt;=thr_orange,"Orange","Rouge"))</f>
        <v>0</v>
      </c>
    </row>
    <row r="136" spans="1:10">
      <c r="A136" s="6">
        <v>45901</v>
      </c>
      <c r="B136" s="7" t="s">
        <v>2</v>
      </c>
      <c r="C136" s="7" t="s">
        <v>33</v>
      </c>
      <c r="D136" s="7" t="s">
        <v>28</v>
      </c>
      <c r="E136" s="7" t="s">
        <v>26</v>
      </c>
      <c r="F136" s="5">
        <v>0.3</v>
      </c>
      <c r="G136" s="5">
        <v>55</v>
      </c>
      <c r="H136" s="5">
        <v>44.351</v>
      </c>
      <c r="I136" s="8">
        <f>IF($E135="UpGood",IFERROR($H135/$G135,0),IFERROR($G135/$H135,0))</f>
        <v>0</v>
      </c>
      <c r="J136" s="7">
        <f>IF($I135&gt;=thr_green,"Vert",IF($I135&gt;=thr_orange,"Orange","Rouge"))</f>
        <v>0</v>
      </c>
    </row>
    <row r="137" spans="1:10">
      <c r="A137" s="6">
        <v>45901</v>
      </c>
      <c r="B137" s="7" t="s">
        <v>2</v>
      </c>
      <c r="C137" s="7" t="s">
        <v>35</v>
      </c>
      <c r="D137" s="7" t="s">
        <v>28</v>
      </c>
      <c r="E137" s="7" t="s">
        <v>31</v>
      </c>
      <c r="F137" s="5">
        <v>0.25</v>
      </c>
      <c r="G137" s="5">
        <v>8</v>
      </c>
      <c r="H137" s="5">
        <v>6.581</v>
      </c>
      <c r="I137" s="8">
        <f>IF($E136="UpGood",IFERROR($H136/$G136,0),IFERROR($G136/$H136,0))</f>
        <v>0</v>
      </c>
      <c r="J137" s="7">
        <f>IF($I136&gt;=thr_green,"Vert",IF($I136&gt;=thr_orange,"Orange","Rouge"))</f>
        <v>0</v>
      </c>
    </row>
    <row r="138" spans="1:10">
      <c r="A138" s="6">
        <v>45901</v>
      </c>
      <c r="B138" s="7" t="s">
        <v>2</v>
      </c>
      <c r="C138" s="7" t="s">
        <v>36</v>
      </c>
      <c r="D138" s="7" t="s">
        <v>30</v>
      </c>
      <c r="E138" s="7" t="s">
        <v>26</v>
      </c>
      <c r="F138" s="5">
        <v>0.25</v>
      </c>
      <c r="G138" s="5">
        <v>92</v>
      </c>
      <c r="H138" s="5">
        <v>92.467</v>
      </c>
      <c r="I138" s="8">
        <f>IF($E137="UpGood",IFERROR($H137/$G137,0),IFERROR($G137/$H137,0))</f>
        <v>0</v>
      </c>
      <c r="J138" s="7">
        <f>IF($I137&gt;=thr_green,"Vert",IF($I137&gt;=thr_orange,"Orange","Rouge"))</f>
        <v>0</v>
      </c>
    </row>
    <row r="139" spans="1:10">
      <c r="A139" s="6">
        <v>45901</v>
      </c>
      <c r="B139" s="7" t="s">
        <v>2</v>
      </c>
      <c r="C139" s="7" t="s">
        <v>38</v>
      </c>
      <c r="D139" s="7" t="s">
        <v>25</v>
      </c>
      <c r="E139" s="7" t="s">
        <v>31</v>
      </c>
      <c r="F139" s="5">
        <v>0.2</v>
      </c>
      <c r="G139" s="5">
        <v>8</v>
      </c>
      <c r="H139" s="5">
        <v>8.173999999999999</v>
      </c>
      <c r="I139" s="8">
        <f>IF($E138="UpGood",IFERROR($H138/$G138,0),IFERROR($G138/$H138,0))</f>
        <v>0</v>
      </c>
      <c r="J139" s="7">
        <f>IF($I138&gt;=thr_green,"Vert",IF($I138&gt;=thr_orange,"Orange","Rouge"))</f>
        <v>0</v>
      </c>
    </row>
    <row r="140" spans="1:10">
      <c r="A140" s="6">
        <v>45901</v>
      </c>
      <c r="B140" s="7" t="s">
        <v>3</v>
      </c>
      <c r="C140" s="7" t="s">
        <v>39</v>
      </c>
      <c r="D140" s="7" t="s">
        <v>37</v>
      </c>
      <c r="E140" s="7" t="s">
        <v>26</v>
      </c>
      <c r="F140" s="5">
        <v>0.3</v>
      </c>
      <c r="G140" s="5">
        <v>97</v>
      </c>
      <c r="H140" s="5">
        <v>96.056</v>
      </c>
      <c r="I140" s="8">
        <f>IF($E139="UpGood",IFERROR($H139/$G139,0),IFERROR($G139/$H139,0))</f>
        <v>0</v>
      </c>
      <c r="J140" s="7">
        <f>IF($I139&gt;=thr_green,"Vert",IF($I139&gt;=thr_orange,"Orange","Rouge"))</f>
        <v>0</v>
      </c>
    </row>
    <row r="141" spans="1:10">
      <c r="A141" s="6">
        <v>45901</v>
      </c>
      <c r="B141" s="7" t="s">
        <v>3</v>
      </c>
      <c r="C141" s="7" t="s">
        <v>40</v>
      </c>
      <c r="D141" s="7" t="s">
        <v>41</v>
      </c>
      <c r="E141" s="7" t="s">
        <v>31</v>
      </c>
      <c r="F141" s="5">
        <v>0.25</v>
      </c>
      <c r="G141" s="5">
        <v>12</v>
      </c>
      <c r="H141" s="5">
        <v>12.293</v>
      </c>
      <c r="I141" s="8">
        <f>IF($E140="UpGood",IFERROR($H140/$G140,0),IFERROR($G140/$H140,0))</f>
        <v>0</v>
      </c>
      <c r="J141" s="7">
        <f>IF($I140&gt;=thr_green,"Vert",IF($I140&gt;=thr_orange,"Orange","Rouge"))</f>
        <v>0</v>
      </c>
    </row>
    <row r="142" spans="1:10">
      <c r="A142" s="6">
        <v>45901</v>
      </c>
      <c r="B142" s="7" t="s">
        <v>3</v>
      </c>
      <c r="C142" s="7" t="s">
        <v>42</v>
      </c>
      <c r="D142" s="7" t="s">
        <v>25</v>
      </c>
      <c r="E142" s="7" t="s">
        <v>31</v>
      </c>
      <c r="F142" s="5">
        <v>0.25</v>
      </c>
      <c r="G142" s="5">
        <v>1.5</v>
      </c>
      <c r="H142" s="5">
        <v>1.675</v>
      </c>
      <c r="I142" s="8">
        <f>IF($E141="UpGood",IFERROR($H141/$G141,0),IFERROR($G141/$H141,0))</f>
        <v>0</v>
      </c>
      <c r="J142" s="7">
        <f>IF($I141&gt;=thr_green,"Vert",IF($I141&gt;=thr_orange,"Orange","Rouge"))</f>
        <v>0</v>
      </c>
    </row>
    <row r="143" spans="1:10">
      <c r="A143" s="6">
        <v>45901</v>
      </c>
      <c r="B143" s="7" t="s">
        <v>3</v>
      </c>
      <c r="C143" s="7" t="s">
        <v>43</v>
      </c>
      <c r="D143" s="7" t="s">
        <v>37</v>
      </c>
      <c r="E143" s="7" t="s">
        <v>26</v>
      </c>
      <c r="F143" s="5">
        <v>0.2</v>
      </c>
      <c r="G143" s="5">
        <v>90</v>
      </c>
      <c r="H143" s="5">
        <v>90.084</v>
      </c>
      <c r="I143" s="8">
        <f>IF($E142="UpGood",IFERROR($H142/$G142,0),IFERROR($G142/$H142,0))</f>
        <v>0</v>
      </c>
      <c r="J143" s="7">
        <f>IF($I142&gt;=thr_green,"Vert",IF($I142&gt;=thr_orange,"Orange","Rouge"))</f>
        <v>0</v>
      </c>
    </row>
    <row r="144" spans="1:10">
      <c r="A144" s="6">
        <v>45901</v>
      </c>
      <c r="B144" s="7" t="s">
        <v>4</v>
      </c>
      <c r="C144" s="7" t="s">
        <v>44</v>
      </c>
      <c r="D144" s="7" t="s">
        <v>41</v>
      </c>
      <c r="E144" s="7" t="s">
        <v>26</v>
      </c>
      <c r="F144" s="5">
        <v>0.3</v>
      </c>
      <c r="G144" s="5">
        <v>1</v>
      </c>
      <c r="H144" s="5">
        <v>1.098</v>
      </c>
      <c r="I144" s="8">
        <f>IF($E143="UpGood",IFERROR($H143/$G143,0),IFERROR($G143/$H143,0))</f>
        <v>0</v>
      </c>
      <c r="J144" s="7">
        <f>IF($I143&gt;=thr_green,"Vert",IF($I143&gt;=thr_orange,"Orange","Rouge"))</f>
        <v>0</v>
      </c>
    </row>
    <row r="145" spans="1:10">
      <c r="A145" s="6">
        <v>45901</v>
      </c>
      <c r="B145" s="7" t="s">
        <v>4</v>
      </c>
      <c r="C145" s="7" t="s">
        <v>45</v>
      </c>
      <c r="D145" s="7" t="s">
        <v>34</v>
      </c>
      <c r="E145" s="7" t="s">
        <v>26</v>
      </c>
      <c r="F145" s="5">
        <v>0.25</v>
      </c>
      <c r="G145" s="5">
        <v>85</v>
      </c>
      <c r="H145" s="5">
        <v>81.801</v>
      </c>
      <c r="I145" s="8">
        <f>IF($E144="UpGood",IFERROR($H144/$G144,0),IFERROR($G144/$H144,0))</f>
        <v>0</v>
      </c>
      <c r="J145" s="7">
        <f>IF($I144&gt;=thr_green,"Vert",IF($I144&gt;=thr_orange,"Orange","Rouge"))</f>
        <v>0</v>
      </c>
    </row>
    <row r="146" spans="1:10">
      <c r="A146" s="6">
        <v>45901</v>
      </c>
      <c r="B146" s="7" t="s">
        <v>4</v>
      </c>
      <c r="C146" s="7" t="s">
        <v>46</v>
      </c>
      <c r="D146" s="7" t="s">
        <v>30</v>
      </c>
      <c r="E146" s="7" t="s">
        <v>26</v>
      </c>
      <c r="F146" s="5">
        <v>0.2</v>
      </c>
      <c r="G146" s="5">
        <v>8</v>
      </c>
      <c r="H146" s="5">
        <v>6.315</v>
      </c>
      <c r="I146" s="8">
        <f>IF($E145="UpGood",IFERROR($H145/$G145,0),IFERROR($G145/$H145,0))</f>
        <v>0</v>
      </c>
      <c r="J146" s="7">
        <f>IF($I145&gt;=thr_green,"Vert",IF($I145&gt;=thr_orange,"Orange","Rouge"))</f>
        <v>0</v>
      </c>
    </row>
    <row r="147" spans="1:10">
      <c r="A147" s="6">
        <v>45901</v>
      </c>
      <c r="B147" s="7" t="s">
        <v>4</v>
      </c>
      <c r="C147" s="7" t="s">
        <v>47</v>
      </c>
      <c r="D147" s="7" t="s">
        <v>30</v>
      </c>
      <c r="E147" s="7" t="s">
        <v>26</v>
      </c>
      <c r="F147" s="5">
        <v>0.25</v>
      </c>
      <c r="G147" s="5">
        <v>2</v>
      </c>
      <c r="H147" s="5">
        <v>1.824</v>
      </c>
      <c r="I147" s="8">
        <f>IF($E146="UpGood",IFERROR($H146/$G146,0),IFERROR($G146/$H146,0))</f>
        <v>0</v>
      </c>
      <c r="J147" s="7">
        <f>IF($I146&gt;=thr_green,"Vert",IF($I146&gt;=thr_orange,"Orange","Rouge"))</f>
        <v>0</v>
      </c>
    </row>
    <row r="148" spans="1:10">
      <c r="A148" s="6">
        <v>45931</v>
      </c>
      <c r="B148" s="7" t="s">
        <v>1</v>
      </c>
      <c r="C148" s="7" t="s">
        <v>24</v>
      </c>
      <c r="D148" s="7" t="s">
        <v>30</v>
      </c>
      <c r="E148" s="7" t="s">
        <v>26</v>
      </c>
      <c r="F148" s="5">
        <v>0.3</v>
      </c>
      <c r="G148" s="5">
        <v>100</v>
      </c>
      <c r="H148" s="5">
        <v>91.348</v>
      </c>
      <c r="I148" s="8">
        <f>IF($E147="UpGood",IFERROR($H147/$G147,0),IFERROR($G147/$H147,0))</f>
        <v>0</v>
      </c>
      <c r="J148" s="7">
        <f>IF($I147&gt;=thr_green,"Vert",IF($I147&gt;=thr_orange,"Orange","Rouge"))</f>
        <v>0</v>
      </c>
    </row>
    <row r="149" spans="1:10">
      <c r="A149" s="6">
        <v>45931</v>
      </c>
      <c r="B149" s="7" t="s">
        <v>1</v>
      </c>
      <c r="C149" s="7" t="s">
        <v>27</v>
      </c>
      <c r="D149" s="7" t="s">
        <v>30</v>
      </c>
      <c r="E149" s="7" t="s">
        <v>26</v>
      </c>
      <c r="F149" s="5">
        <v>0.3</v>
      </c>
      <c r="G149" s="5">
        <v>18</v>
      </c>
      <c r="H149" s="5">
        <v>19.281</v>
      </c>
      <c r="I149" s="8">
        <f>IF($E148="UpGood",IFERROR($H148/$G148,0),IFERROR($G148/$H148,0))</f>
        <v>0</v>
      </c>
      <c r="J149" s="7">
        <f>IF($I148&gt;=thr_green,"Vert",IF($I148&gt;=thr_orange,"Orange","Rouge"))</f>
        <v>0</v>
      </c>
    </row>
    <row r="150" spans="1:10">
      <c r="A150" s="6">
        <v>45931</v>
      </c>
      <c r="B150" s="7" t="s">
        <v>1</v>
      </c>
      <c r="C150" s="7" t="s">
        <v>29</v>
      </c>
      <c r="D150" s="7" t="s">
        <v>34</v>
      </c>
      <c r="E150" s="7" t="s">
        <v>31</v>
      </c>
      <c r="F150" s="5">
        <v>0.2</v>
      </c>
      <c r="G150" s="5">
        <v>25</v>
      </c>
      <c r="H150" s="5">
        <v>26.033</v>
      </c>
      <c r="I150" s="8">
        <f>IF($E149="UpGood",IFERROR($H149/$G149,0),IFERROR($G149/$H149,0))</f>
        <v>0</v>
      </c>
      <c r="J150" s="7">
        <f>IF($I149&gt;=thr_green,"Vert",IF($I149&gt;=thr_orange,"Orange","Rouge"))</f>
        <v>0</v>
      </c>
    </row>
    <row r="151" spans="1:10">
      <c r="A151" s="6">
        <v>45931</v>
      </c>
      <c r="B151" s="7" t="s">
        <v>1</v>
      </c>
      <c r="C151" s="7" t="s">
        <v>32</v>
      </c>
      <c r="D151" s="7" t="s">
        <v>28</v>
      </c>
      <c r="E151" s="7" t="s">
        <v>31</v>
      </c>
      <c r="F151" s="5">
        <v>0.2</v>
      </c>
      <c r="G151" s="5">
        <v>45</v>
      </c>
      <c r="H151" s="5">
        <v>43.411</v>
      </c>
      <c r="I151" s="8">
        <f>IF($E150="UpGood",IFERROR($H150/$G150,0),IFERROR($G150/$H150,0))</f>
        <v>0</v>
      </c>
      <c r="J151" s="7">
        <f>IF($I150&gt;=thr_green,"Vert",IF($I150&gt;=thr_orange,"Orange","Rouge"))</f>
        <v>0</v>
      </c>
    </row>
    <row r="152" spans="1:10">
      <c r="A152" s="6">
        <v>45931</v>
      </c>
      <c r="B152" s="7" t="s">
        <v>2</v>
      </c>
      <c r="C152" s="7" t="s">
        <v>33</v>
      </c>
      <c r="D152" s="7" t="s">
        <v>30</v>
      </c>
      <c r="E152" s="7" t="s">
        <v>26</v>
      </c>
      <c r="F152" s="5">
        <v>0.3</v>
      </c>
      <c r="G152" s="5">
        <v>55</v>
      </c>
      <c r="H152" s="5">
        <v>57.738</v>
      </c>
      <c r="I152" s="8">
        <f>IF($E151="UpGood",IFERROR($H151/$G151,0),IFERROR($G151/$H151,0))</f>
        <v>0</v>
      </c>
      <c r="J152" s="7">
        <f>IF($I151&gt;=thr_green,"Vert",IF($I151&gt;=thr_orange,"Orange","Rouge"))</f>
        <v>0</v>
      </c>
    </row>
    <row r="153" spans="1:10">
      <c r="A153" s="6">
        <v>45931</v>
      </c>
      <c r="B153" s="7" t="s">
        <v>2</v>
      </c>
      <c r="C153" s="7" t="s">
        <v>35</v>
      </c>
      <c r="D153" s="7" t="s">
        <v>34</v>
      </c>
      <c r="E153" s="7" t="s">
        <v>31</v>
      </c>
      <c r="F153" s="5">
        <v>0.25</v>
      </c>
      <c r="G153" s="5">
        <v>8</v>
      </c>
      <c r="H153" s="5">
        <v>8.622</v>
      </c>
      <c r="I153" s="8">
        <f>IF($E152="UpGood",IFERROR($H152/$G152,0),IFERROR($G152/$H152,0))</f>
        <v>0</v>
      </c>
      <c r="J153" s="7">
        <f>IF($I152&gt;=thr_green,"Vert",IF($I152&gt;=thr_orange,"Orange","Rouge"))</f>
        <v>0</v>
      </c>
    </row>
    <row r="154" spans="1:10">
      <c r="A154" s="6">
        <v>45931</v>
      </c>
      <c r="B154" s="7" t="s">
        <v>2</v>
      </c>
      <c r="C154" s="7" t="s">
        <v>36</v>
      </c>
      <c r="D154" s="7" t="s">
        <v>28</v>
      </c>
      <c r="E154" s="7" t="s">
        <v>26</v>
      </c>
      <c r="F154" s="5">
        <v>0.25</v>
      </c>
      <c r="G154" s="5">
        <v>92</v>
      </c>
      <c r="H154" s="5">
        <v>88.94</v>
      </c>
      <c r="I154" s="8">
        <f>IF($E153="UpGood",IFERROR($H153/$G153,0),IFERROR($G153/$H153,0))</f>
        <v>0</v>
      </c>
      <c r="J154" s="7">
        <f>IF($I153&gt;=thr_green,"Vert",IF($I153&gt;=thr_orange,"Orange","Rouge"))</f>
        <v>0</v>
      </c>
    </row>
    <row r="155" spans="1:10">
      <c r="A155" s="6">
        <v>45931</v>
      </c>
      <c r="B155" s="7" t="s">
        <v>2</v>
      </c>
      <c r="C155" s="7" t="s">
        <v>38</v>
      </c>
      <c r="D155" s="7" t="s">
        <v>30</v>
      </c>
      <c r="E155" s="7" t="s">
        <v>31</v>
      </c>
      <c r="F155" s="5">
        <v>0.2</v>
      </c>
      <c r="G155" s="5">
        <v>8</v>
      </c>
      <c r="H155" s="5">
        <v>9.276</v>
      </c>
      <c r="I155" s="8">
        <f>IF($E154="UpGood",IFERROR($H154/$G154,0),IFERROR($G154/$H154,0))</f>
        <v>0</v>
      </c>
      <c r="J155" s="7">
        <f>IF($I154&gt;=thr_green,"Vert",IF($I154&gt;=thr_orange,"Orange","Rouge"))</f>
        <v>0</v>
      </c>
    </row>
    <row r="156" spans="1:10">
      <c r="A156" s="6">
        <v>45931</v>
      </c>
      <c r="B156" s="7" t="s">
        <v>3</v>
      </c>
      <c r="C156" s="7" t="s">
        <v>39</v>
      </c>
      <c r="D156" s="7" t="s">
        <v>37</v>
      </c>
      <c r="E156" s="7" t="s">
        <v>26</v>
      </c>
      <c r="F156" s="5">
        <v>0.3</v>
      </c>
      <c r="G156" s="5">
        <v>97</v>
      </c>
      <c r="H156" s="5">
        <v>96.80800000000001</v>
      </c>
      <c r="I156" s="8">
        <f>IF($E155="UpGood",IFERROR($H155/$G155,0),IFERROR($G155/$H155,0))</f>
        <v>0</v>
      </c>
      <c r="J156" s="7">
        <f>IF($I155&gt;=thr_green,"Vert",IF($I155&gt;=thr_orange,"Orange","Rouge"))</f>
        <v>0</v>
      </c>
    </row>
    <row r="157" spans="1:10">
      <c r="A157" s="6">
        <v>45931</v>
      </c>
      <c r="B157" s="7" t="s">
        <v>3</v>
      </c>
      <c r="C157" s="7" t="s">
        <v>40</v>
      </c>
      <c r="D157" s="7" t="s">
        <v>41</v>
      </c>
      <c r="E157" s="7" t="s">
        <v>31</v>
      </c>
      <c r="F157" s="5">
        <v>0.25</v>
      </c>
      <c r="G157" s="5">
        <v>12</v>
      </c>
      <c r="H157" s="5">
        <v>12.601</v>
      </c>
      <c r="I157" s="8">
        <f>IF($E156="UpGood",IFERROR($H156/$G156,0),IFERROR($G156/$H156,0))</f>
        <v>0</v>
      </c>
      <c r="J157" s="7">
        <f>IF($I156&gt;=thr_green,"Vert",IF($I156&gt;=thr_orange,"Orange","Rouge"))</f>
        <v>0</v>
      </c>
    </row>
    <row r="158" spans="1:10">
      <c r="A158" s="6">
        <v>45931</v>
      </c>
      <c r="B158" s="7" t="s">
        <v>3</v>
      </c>
      <c r="C158" s="7" t="s">
        <v>42</v>
      </c>
      <c r="D158" s="7" t="s">
        <v>25</v>
      </c>
      <c r="E158" s="7" t="s">
        <v>31</v>
      </c>
      <c r="F158" s="5">
        <v>0.25</v>
      </c>
      <c r="G158" s="5">
        <v>1.5</v>
      </c>
      <c r="H158" s="5">
        <v>2.015</v>
      </c>
      <c r="I158" s="8">
        <f>IF($E157="UpGood",IFERROR($H157/$G157,0),IFERROR($G157/$H157,0))</f>
        <v>0</v>
      </c>
      <c r="J158" s="7">
        <f>IF($I157&gt;=thr_green,"Vert",IF($I157&gt;=thr_orange,"Orange","Rouge"))</f>
        <v>0</v>
      </c>
    </row>
    <row r="159" spans="1:10">
      <c r="A159" s="6">
        <v>45931</v>
      </c>
      <c r="B159" s="7" t="s">
        <v>3</v>
      </c>
      <c r="C159" s="7" t="s">
        <v>43</v>
      </c>
      <c r="D159" s="7" t="s">
        <v>37</v>
      </c>
      <c r="E159" s="7" t="s">
        <v>26</v>
      </c>
      <c r="F159" s="5">
        <v>0.2</v>
      </c>
      <c r="G159" s="5">
        <v>90</v>
      </c>
      <c r="H159" s="5">
        <v>87.072</v>
      </c>
      <c r="I159" s="8">
        <f>IF($E158="UpGood",IFERROR($H158/$G158,0),IFERROR($G158/$H158,0))</f>
        <v>0</v>
      </c>
      <c r="J159" s="7">
        <f>IF($I158&gt;=thr_green,"Vert",IF($I158&gt;=thr_orange,"Orange","Rouge"))</f>
        <v>0</v>
      </c>
    </row>
    <row r="160" spans="1:10">
      <c r="A160" s="6">
        <v>45931</v>
      </c>
      <c r="B160" s="7" t="s">
        <v>4</v>
      </c>
      <c r="C160" s="7" t="s">
        <v>44</v>
      </c>
      <c r="D160" s="7" t="s">
        <v>25</v>
      </c>
      <c r="E160" s="7" t="s">
        <v>26</v>
      </c>
      <c r="F160" s="5">
        <v>0.3</v>
      </c>
      <c r="G160" s="5">
        <v>1</v>
      </c>
      <c r="H160" s="5">
        <v>1.113</v>
      </c>
      <c r="I160" s="8">
        <f>IF($E159="UpGood",IFERROR($H159/$G159,0),IFERROR($G159/$H159,0))</f>
        <v>0</v>
      </c>
      <c r="J160" s="7">
        <f>IF($I159&gt;=thr_green,"Vert",IF($I159&gt;=thr_orange,"Orange","Rouge"))</f>
        <v>0</v>
      </c>
    </row>
    <row r="161" spans="1:10">
      <c r="A161" s="6">
        <v>45931</v>
      </c>
      <c r="B161" s="7" t="s">
        <v>4</v>
      </c>
      <c r="C161" s="7" t="s">
        <v>45</v>
      </c>
      <c r="D161" s="7" t="s">
        <v>25</v>
      </c>
      <c r="E161" s="7" t="s">
        <v>26</v>
      </c>
      <c r="F161" s="5">
        <v>0.25</v>
      </c>
      <c r="G161" s="5">
        <v>85</v>
      </c>
      <c r="H161" s="5">
        <v>84.309</v>
      </c>
      <c r="I161" s="8">
        <f>IF($E160="UpGood",IFERROR($H160/$G160,0),IFERROR($G160/$H160,0))</f>
        <v>0</v>
      </c>
      <c r="J161" s="7">
        <f>IF($I160&gt;=thr_green,"Vert",IF($I160&gt;=thr_orange,"Orange","Rouge"))</f>
        <v>0</v>
      </c>
    </row>
    <row r="162" spans="1:10">
      <c r="A162" s="6">
        <v>45931</v>
      </c>
      <c r="B162" s="7" t="s">
        <v>4</v>
      </c>
      <c r="C162" s="7" t="s">
        <v>46</v>
      </c>
      <c r="D162" s="7" t="s">
        <v>30</v>
      </c>
      <c r="E162" s="7" t="s">
        <v>26</v>
      </c>
      <c r="F162" s="5">
        <v>0.2</v>
      </c>
      <c r="G162" s="5">
        <v>8</v>
      </c>
      <c r="H162" s="5">
        <v>10.032</v>
      </c>
      <c r="I162" s="8">
        <f>IF($E161="UpGood",IFERROR($H161/$G161,0),IFERROR($G161/$H161,0))</f>
        <v>0</v>
      </c>
      <c r="J162" s="7">
        <f>IF($I161&gt;=thr_green,"Vert",IF($I161&gt;=thr_orange,"Orange","Rouge"))</f>
        <v>0</v>
      </c>
    </row>
    <row r="163" spans="1:10">
      <c r="A163" s="6">
        <v>45931</v>
      </c>
      <c r="B163" s="7" t="s">
        <v>4</v>
      </c>
      <c r="C163" s="7" t="s">
        <v>47</v>
      </c>
      <c r="D163" s="7" t="s">
        <v>30</v>
      </c>
      <c r="E163" s="7" t="s">
        <v>26</v>
      </c>
      <c r="F163" s="5">
        <v>0.25</v>
      </c>
      <c r="G163" s="5">
        <v>2</v>
      </c>
      <c r="H163" s="5">
        <v>0</v>
      </c>
      <c r="I163" s="8">
        <f>IF($E162="UpGood",IFERROR($H162/$G162,0),IFERROR($G162/$H162,0))</f>
        <v>0</v>
      </c>
      <c r="J163" s="7">
        <f>IF($I162&gt;=thr_green,"Vert",IF($I162&gt;=thr_orange,"Orange","Rouge"))</f>
        <v>0</v>
      </c>
    </row>
    <row r="164" spans="1:10">
      <c r="A164" s="6">
        <v>45962</v>
      </c>
      <c r="B164" s="7" t="s">
        <v>1</v>
      </c>
      <c r="C164" s="7" t="s">
        <v>24</v>
      </c>
      <c r="D164" s="7" t="s">
        <v>34</v>
      </c>
      <c r="E164" s="7" t="s">
        <v>26</v>
      </c>
      <c r="F164" s="5">
        <v>0.3</v>
      </c>
      <c r="G164" s="5">
        <v>100</v>
      </c>
      <c r="H164" s="5">
        <v>89.021</v>
      </c>
      <c r="I164" s="8">
        <f>IF($E163="UpGood",IFERROR($H163/$G163,0),IFERROR($G163/$H163,0))</f>
        <v>0</v>
      </c>
      <c r="J164" s="7">
        <f>IF($I163&gt;=thr_green,"Vert",IF($I163&gt;=thr_orange,"Orange","Rouge"))</f>
        <v>0</v>
      </c>
    </row>
    <row r="165" spans="1:10">
      <c r="A165" s="6">
        <v>45962</v>
      </c>
      <c r="B165" s="7" t="s">
        <v>1</v>
      </c>
      <c r="C165" s="7" t="s">
        <v>27</v>
      </c>
      <c r="D165" s="7" t="s">
        <v>34</v>
      </c>
      <c r="E165" s="7" t="s">
        <v>26</v>
      </c>
      <c r="F165" s="5">
        <v>0.3</v>
      </c>
      <c r="G165" s="5">
        <v>18</v>
      </c>
      <c r="H165" s="5">
        <v>16.271</v>
      </c>
      <c r="I165" s="8">
        <f>IF($E164="UpGood",IFERROR($H164/$G164,0),IFERROR($G164/$H164,0))</f>
        <v>0</v>
      </c>
      <c r="J165" s="7">
        <f>IF($I164&gt;=thr_green,"Vert",IF($I164&gt;=thr_orange,"Orange","Rouge"))</f>
        <v>0</v>
      </c>
    </row>
    <row r="166" spans="1:10">
      <c r="A166" s="6">
        <v>45962</v>
      </c>
      <c r="B166" s="7" t="s">
        <v>1</v>
      </c>
      <c r="C166" s="7" t="s">
        <v>29</v>
      </c>
      <c r="D166" s="7" t="s">
        <v>37</v>
      </c>
      <c r="E166" s="7" t="s">
        <v>31</v>
      </c>
      <c r="F166" s="5">
        <v>0.2</v>
      </c>
      <c r="G166" s="5">
        <v>25</v>
      </c>
      <c r="H166" s="5">
        <v>24.639</v>
      </c>
      <c r="I166" s="8">
        <f>IF($E165="UpGood",IFERROR($H165/$G165,0),IFERROR($G165/$H165,0))</f>
        <v>0</v>
      </c>
      <c r="J166" s="7">
        <f>IF($I165&gt;=thr_green,"Vert",IF($I165&gt;=thr_orange,"Orange","Rouge"))</f>
        <v>0</v>
      </c>
    </row>
    <row r="167" spans="1:10">
      <c r="A167" s="6">
        <v>45962</v>
      </c>
      <c r="B167" s="7" t="s">
        <v>1</v>
      </c>
      <c r="C167" s="7" t="s">
        <v>32</v>
      </c>
      <c r="D167" s="7" t="s">
        <v>34</v>
      </c>
      <c r="E167" s="7" t="s">
        <v>31</v>
      </c>
      <c r="F167" s="5">
        <v>0.2</v>
      </c>
      <c r="G167" s="5">
        <v>45</v>
      </c>
      <c r="H167" s="5">
        <v>54.073</v>
      </c>
      <c r="I167" s="8">
        <f>IF($E166="UpGood",IFERROR($H166/$G166,0),IFERROR($G166/$H166,0))</f>
        <v>0</v>
      </c>
      <c r="J167" s="7">
        <f>IF($I166&gt;=thr_green,"Vert",IF($I166&gt;=thr_orange,"Orange","Rouge"))</f>
        <v>0</v>
      </c>
    </row>
    <row r="168" spans="1:10">
      <c r="A168" s="6">
        <v>45962</v>
      </c>
      <c r="B168" s="7" t="s">
        <v>2</v>
      </c>
      <c r="C168" s="7" t="s">
        <v>33</v>
      </c>
      <c r="D168" s="7" t="s">
        <v>25</v>
      </c>
      <c r="E168" s="7" t="s">
        <v>26</v>
      </c>
      <c r="F168" s="5">
        <v>0.3</v>
      </c>
      <c r="G168" s="5">
        <v>55</v>
      </c>
      <c r="H168" s="5">
        <v>64.75</v>
      </c>
      <c r="I168" s="8">
        <f>IF($E167="UpGood",IFERROR($H167/$G167,0),IFERROR($G167/$H167,0))</f>
        <v>0</v>
      </c>
      <c r="J168" s="7">
        <f>IF($I167&gt;=thr_green,"Vert",IF($I167&gt;=thr_orange,"Orange","Rouge"))</f>
        <v>0</v>
      </c>
    </row>
    <row r="169" spans="1:10">
      <c r="A169" s="6">
        <v>45962</v>
      </c>
      <c r="B169" s="7" t="s">
        <v>2</v>
      </c>
      <c r="C169" s="7" t="s">
        <v>35</v>
      </c>
      <c r="D169" s="7" t="s">
        <v>34</v>
      </c>
      <c r="E169" s="7" t="s">
        <v>31</v>
      </c>
      <c r="F169" s="5">
        <v>0.25</v>
      </c>
      <c r="G169" s="5">
        <v>8</v>
      </c>
      <c r="H169" s="5">
        <v>9.583</v>
      </c>
      <c r="I169" s="8">
        <f>IF($E168="UpGood",IFERROR($H168/$G168,0),IFERROR($G168/$H168,0))</f>
        <v>0</v>
      </c>
      <c r="J169" s="7">
        <f>IF($I168&gt;=thr_green,"Vert",IF($I168&gt;=thr_orange,"Orange","Rouge"))</f>
        <v>0</v>
      </c>
    </row>
    <row r="170" spans="1:10">
      <c r="A170" s="6">
        <v>45962</v>
      </c>
      <c r="B170" s="7" t="s">
        <v>2</v>
      </c>
      <c r="C170" s="7" t="s">
        <v>36</v>
      </c>
      <c r="D170" s="7" t="s">
        <v>34</v>
      </c>
      <c r="E170" s="7" t="s">
        <v>26</v>
      </c>
      <c r="F170" s="5">
        <v>0.25</v>
      </c>
      <c r="G170" s="5">
        <v>92</v>
      </c>
      <c r="H170" s="5">
        <v>89.871</v>
      </c>
      <c r="I170" s="8">
        <f>IF($E169="UpGood",IFERROR($H169/$G169,0),IFERROR($G169/$H169,0))</f>
        <v>0</v>
      </c>
      <c r="J170" s="7">
        <f>IF($I169&gt;=thr_green,"Vert",IF($I169&gt;=thr_orange,"Orange","Rouge"))</f>
        <v>0</v>
      </c>
    </row>
    <row r="171" spans="1:10">
      <c r="A171" s="6">
        <v>45962</v>
      </c>
      <c r="B171" s="7" t="s">
        <v>2</v>
      </c>
      <c r="C171" s="7" t="s">
        <v>38</v>
      </c>
      <c r="D171" s="7" t="s">
        <v>25</v>
      </c>
      <c r="E171" s="7" t="s">
        <v>31</v>
      </c>
      <c r="F171" s="5">
        <v>0.2</v>
      </c>
      <c r="G171" s="5">
        <v>8</v>
      </c>
      <c r="H171" s="5">
        <v>8.529999999999999</v>
      </c>
      <c r="I171" s="8">
        <f>IF($E170="UpGood",IFERROR($H170/$G170,0),IFERROR($G170/$H170,0))</f>
        <v>0</v>
      </c>
      <c r="J171" s="7">
        <f>IF($I170&gt;=thr_green,"Vert",IF($I170&gt;=thr_orange,"Orange","Rouge"))</f>
        <v>0</v>
      </c>
    </row>
    <row r="172" spans="1:10">
      <c r="A172" s="6">
        <v>45962</v>
      </c>
      <c r="B172" s="7" t="s">
        <v>3</v>
      </c>
      <c r="C172" s="7" t="s">
        <v>39</v>
      </c>
      <c r="D172" s="7" t="s">
        <v>25</v>
      </c>
      <c r="E172" s="7" t="s">
        <v>26</v>
      </c>
      <c r="F172" s="5">
        <v>0.3</v>
      </c>
      <c r="G172" s="5">
        <v>97</v>
      </c>
      <c r="H172" s="5">
        <v>98.018</v>
      </c>
      <c r="I172" s="8">
        <f>IF($E171="UpGood",IFERROR($H171/$G171,0),IFERROR($G171/$H171,0))</f>
        <v>0</v>
      </c>
      <c r="J172" s="7">
        <f>IF($I171&gt;=thr_green,"Vert",IF($I171&gt;=thr_orange,"Orange","Rouge"))</f>
        <v>0</v>
      </c>
    </row>
    <row r="173" spans="1:10">
      <c r="A173" s="6">
        <v>45962</v>
      </c>
      <c r="B173" s="7" t="s">
        <v>3</v>
      </c>
      <c r="C173" s="7" t="s">
        <v>40</v>
      </c>
      <c r="D173" s="7" t="s">
        <v>28</v>
      </c>
      <c r="E173" s="7" t="s">
        <v>31</v>
      </c>
      <c r="F173" s="5">
        <v>0.25</v>
      </c>
      <c r="G173" s="5">
        <v>12</v>
      </c>
      <c r="H173" s="5">
        <v>10.082</v>
      </c>
      <c r="I173" s="8">
        <f>IF($E172="UpGood",IFERROR($H172/$G172,0),IFERROR($G172/$H172,0))</f>
        <v>0</v>
      </c>
      <c r="J173" s="7">
        <f>IF($I172&gt;=thr_green,"Vert",IF($I172&gt;=thr_orange,"Orange","Rouge"))</f>
        <v>0</v>
      </c>
    </row>
    <row r="174" spans="1:10">
      <c r="A174" s="6">
        <v>45962</v>
      </c>
      <c r="B174" s="7" t="s">
        <v>3</v>
      </c>
      <c r="C174" s="7" t="s">
        <v>42</v>
      </c>
      <c r="D174" s="7" t="s">
        <v>28</v>
      </c>
      <c r="E174" s="7" t="s">
        <v>31</v>
      </c>
      <c r="F174" s="5">
        <v>0.25</v>
      </c>
      <c r="G174" s="5">
        <v>1.5</v>
      </c>
      <c r="H174" s="5">
        <v>1.662</v>
      </c>
      <c r="I174" s="8">
        <f>IF($E173="UpGood",IFERROR($H173/$G173,0),IFERROR($G173/$H173,0))</f>
        <v>0</v>
      </c>
      <c r="J174" s="7">
        <f>IF($I173&gt;=thr_green,"Vert",IF($I173&gt;=thr_orange,"Orange","Rouge"))</f>
        <v>0</v>
      </c>
    </row>
    <row r="175" spans="1:10">
      <c r="A175" s="6">
        <v>45962</v>
      </c>
      <c r="B175" s="7" t="s">
        <v>3</v>
      </c>
      <c r="C175" s="7" t="s">
        <v>43</v>
      </c>
      <c r="D175" s="7" t="s">
        <v>30</v>
      </c>
      <c r="E175" s="7" t="s">
        <v>26</v>
      </c>
      <c r="F175" s="5">
        <v>0.2</v>
      </c>
      <c r="G175" s="5">
        <v>90</v>
      </c>
      <c r="H175" s="5">
        <v>95.672</v>
      </c>
      <c r="I175" s="8">
        <f>IF($E174="UpGood",IFERROR($H174/$G174,0),IFERROR($G174/$H174,0))</f>
        <v>0</v>
      </c>
      <c r="J175" s="7">
        <f>IF($I174&gt;=thr_green,"Vert",IF($I174&gt;=thr_orange,"Orange","Rouge"))</f>
        <v>0</v>
      </c>
    </row>
    <row r="176" spans="1:10">
      <c r="A176" s="6">
        <v>45962</v>
      </c>
      <c r="B176" s="7" t="s">
        <v>4</v>
      </c>
      <c r="C176" s="7" t="s">
        <v>44</v>
      </c>
      <c r="D176" s="7" t="s">
        <v>41</v>
      </c>
      <c r="E176" s="7" t="s">
        <v>26</v>
      </c>
      <c r="F176" s="5">
        <v>0.3</v>
      </c>
      <c r="G176" s="5">
        <v>1</v>
      </c>
      <c r="H176" s="5">
        <v>1.485</v>
      </c>
      <c r="I176" s="8">
        <f>IF($E175="UpGood",IFERROR($H175/$G175,0),IFERROR($G175/$H175,0))</f>
        <v>0</v>
      </c>
      <c r="J176" s="7">
        <f>IF($I175&gt;=thr_green,"Vert",IF($I175&gt;=thr_orange,"Orange","Rouge"))</f>
        <v>0</v>
      </c>
    </row>
    <row r="177" spans="1:10">
      <c r="A177" s="6">
        <v>45962</v>
      </c>
      <c r="B177" s="7" t="s">
        <v>4</v>
      </c>
      <c r="C177" s="7" t="s">
        <v>45</v>
      </c>
      <c r="D177" s="7" t="s">
        <v>28</v>
      </c>
      <c r="E177" s="7" t="s">
        <v>26</v>
      </c>
      <c r="F177" s="5">
        <v>0.25</v>
      </c>
      <c r="G177" s="5">
        <v>85</v>
      </c>
      <c r="H177" s="5">
        <v>82.252</v>
      </c>
      <c r="I177" s="8">
        <f>IF($E176="UpGood",IFERROR($H176/$G176,0),IFERROR($G176/$H176,0))</f>
        <v>0</v>
      </c>
      <c r="J177" s="7">
        <f>IF($I176&gt;=thr_green,"Vert",IF($I176&gt;=thr_orange,"Orange","Rouge"))</f>
        <v>0</v>
      </c>
    </row>
    <row r="178" spans="1:10">
      <c r="A178" s="6">
        <v>45962</v>
      </c>
      <c r="B178" s="7" t="s">
        <v>4</v>
      </c>
      <c r="C178" s="7" t="s">
        <v>46</v>
      </c>
      <c r="D178" s="7" t="s">
        <v>34</v>
      </c>
      <c r="E178" s="7" t="s">
        <v>26</v>
      </c>
      <c r="F178" s="5">
        <v>0.2</v>
      </c>
      <c r="G178" s="5">
        <v>8</v>
      </c>
      <c r="H178" s="5">
        <v>3.969</v>
      </c>
      <c r="I178" s="8">
        <f>IF($E177="UpGood",IFERROR($H177/$G177,0),IFERROR($G177/$H177,0))</f>
        <v>0</v>
      </c>
      <c r="J178" s="7">
        <f>IF($I177&gt;=thr_green,"Vert",IF($I177&gt;=thr_orange,"Orange","Rouge"))</f>
        <v>0</v>
      </c>
    </row>
    <row r="179" spans="1:10">
      <c r="A179" s="6">
        <v>45962</v>
      </c>
      <c r="B179" s="7" t="s">
        <v>4</v>
      </c>
      <c r="C179" s="7" t="s">
        <v>47</v>
      </c>
      <c r="D179" s="7" t="s">
        <v>34</v>
      </c>
      <c r="E179" s="7" t="s">
        <v>26</v>
      </c>
      <c r="F179" s="5">
        <v>0.25</v>
      </c>
      <c r="G179" s="5">
        <v>2</v>
      </c>
      <c r="H179" s="5">
        <v>2.026</v>
      </c>
      <c r="I179" s="8">
        <f>IF($E178="UpGood",IFERROR($H178/$G178,0),IFERROR($G178/$H178,0))</f>
        <v>0</v>
      </c>
      <c r="J179" s="7">
        <f>IF($I178&gt;=thr_green,"Vert",IF($I178&gt;=thr_orange,"Orange","Rouge"))</f>
        <v>0</v>
      </c>
    </row>
    <row r="180" spans="1:10">
      <c r="A180" s="6">
        <v>45992</v>
      </c>
      <c r="B180" s="7" t="s">
        <v>1</v>
      </c>
      <c r="C180" s="7" t="s">
        <v>24</v>
      </c>
      <c r="D180" s="7" t="s">
        <v>28</v>
      </c>
      <c r="E180" s="7" t="s">
        <v>26</v>
      </c>
      <c r="F180" s="5">
        <v>0.3</v>
      </c>
      <c r="G180" s="5">
        <v>100</v>
      </c>
      <c r="H180" s="5">
        <v>106.762</v>
      </c>
      <c r="I180" s="8">
        <f>IF($E179="UpGood",IFERROR($H179/$G179,0),IFERROR($G179/$H179,0))</f>
        <v>0</v>
      </c>
      <c r="J180" s="7">
        <f>IF($I179&gt;=thr_green,"Vert",IF($I179&gt;=thr_orange,"Orange","Rouge"))</f>
        <v>0</v>
      </c>
    </row>
    <row r="181" spans="1:10">
      <c r="A181" s="6">
        <v>45992</v>
      </c>
      <c r="B181" s="7" t="s">
        <v>1</v>
      </c>
      <c r="C181" s="7" t="s">
        <v>27</v>
      </c>
      <c r="D181" s="7" t="s">
        <v>28</v>
      </c>
      <c r="E181" s="7" t="s">
        <v>26</v>
      </c>
      <c r="F181" s="5">
        <v>0.3</v>
      </c>
      <c r="G181" s="5">
        <v>18</v>
      </c>
      <c r="H181" s="5">
        <v>17.625</v>
      </c>
      <c r="I181" s="8">
        <f>IF($E180="UpGood",IFERROR($H180/$G180,0),IFERROR($G180/$H180,0))</f>
        <v>0</v>
      </c>
      <c r="J181" s="7">
        <f>IF($I180&gt;=thr_green,"Vert",IF($I180&gt;=thr_orange,"Orange","Rouge"))</f>
        <v>0</v>
      </c>
    </row>
    <row r="182" spans="1:10">
      <c r="A182" s="6">
        <v>45992</v>
      </c>
      <c r="B182" s="7" t="s">
        <v>1</v>
      </c>
      <c r="C182" s="7" t="s">
        <v>29</v>
      </c>
      <c r="D182" s="7" t="s">
        <v>28</v>
      </c>
      <c r="E182" s="7" t="s">
        <v>31</v>
      </c>
      <c r="F182" s="5">
        <v>0.2</v>
      </c>
      <c r="G182" s="5">
        <v>25</v>
      </c>
      <c r="H182" s="5">
        <v>28.982</v>
      </c>
      <c r="I182" s="8">
        <f>IF($E181="UpGood",IFERROR($H181/$G181,0),IFERROR($G181/$H181,0))</f>
        <v>0</v>
      </c>
      <c r="J182" s="7">
        <f>IF($I181&gt;=thr_green,"Vert",IF($I181&gt;=thr_orange,"Orange","Rouge"))</f>
        <v>0</v>
      </c>
    </row>
    <row r="183" spans="1:10">
      <c r="A183" s="6">
        <v>45992</v>
      </c>
      <c r="B183" s="7" t="s">
        <v>1</v>
      </c>
      <c r="C183" s="7" t="s">
        <v>32</v>
      </c>
      <c r="D183" s="7" t="s">
        <v>30</v>
      </c>
      <c r="E183" s="7" t="s">
        <v>31</v>
      </c>
      <c r="F183" s="5">
        <v>0.2</v>
      </c>
      <c r="G183" s="5">
        <v>45</v>
      </c>
      <c r="H183" s="5">
        <v>39.463</v>
      </c>
      <c r="I183" s="8">
        <f>IF($E182="UpGood",IFERROR($H182/$G182,0),IFERROR($G182/$H182,0))</f>
        <v>0</v>
      </c>
      <c r="J183" s="7">
        <f>IF($I182&gt;=thr_green,"Vert",IF($I182&gt;=thr_orange,"Orange","Rouge"))</f>
        <v>0</v>
      </c>
    </row>
    <row r="184" spans="1:10">
      <c r="A184" s="6">
        <v>45992</v>
      </c>
      <c r="B184" s="7" t="s">
        <v>2</v>
      </c>
      <c r="C184" s="7" t="s">
        <v>33</v>
      </c>
      <c r="D184" s="7" t="s">
        <v>28</v>
      </c>
      <c r="E184" s="7" t="s">
        <v>26</v>
      </c>
      <c r="F184" s="5">
        <v>0.3</v>
      </c>
      <c r="G184" s="5">
        <v>55</v>
      </c>
      <c r="H184" s="5">
        <v>52.013</v>
      </c>
      <c r="I184" s="8">
        <f>IF($E183="UpGood",IFERROR($H183/$G183,0),IFERROR($G183/$H183,0))</f>
        <v>0</v>
      </c>
      <c r="J184" s="7">
        <f>IF($I183&gt;=thr_green,"Vert",IF($I183&gt;=thr_orange,"Orange","Rouge"))</f>
        <v>0</v>
      </c>
    </row>
    <row r="185" spans="1:10">
      <c r="A185" s="6">
        <v>45992</v>
      </c>
      <c r="B185" s="7" t="s">
        <v>2</v>
      </c>
      <c r="C185" s="7" t="s">
        <v>35</v>
      </c>
      <c r="D185" s="7" t="s">
        <v>41</v>
      </c>
      <c r="E185" s="7" t="s">
        <v>31</v>
      </c>
      <c r="F185" s="5">
        <v>0.25</v>
      </c>
      <c r="G185" s="5">
        <v>8</v>
      </c>
      <c r="H185" s="5">
        <v>11.027</v>
      </c>
      <c r="I185" s="8">
        <f>IF($E184="UpGood",IFERROR($H184/$G184,0),IFERROR($G184/$H184,0))</f>
        <v>0</v>
      </c>
      <c r="J185" s="7">
        <f>IF($I184&gt;=thr_green,"Vert",IF($I184&gt;=thr_orange,"Orange","Rouge"))</f>
        <v>0</v>
      </c>
    </row>
    <row r="186" spans="1:10">
      <c r="A186" s="6">
        <v>45992</v>
      </c>
      <c r="B186" s="7" t="s">
        <v>2</v>
      </c>
      <c r="C186" s="7" t="s">
        <v>36</v>
      </c>
      <c r="D186" s="7" t="s">
        <v>30</v>
      </c>
      <c r="E186" s="7" t="s">
        <v>26</v>
      </c>
      <c r="F186" s="5">
        <v>0.25</v>
      </c>
      <c r="G186" s="5">
        <v>92</v>
      </c>
      <c r="H186" s="5">
        <v>89.863</v>
      </c>
      <c r="I186" s="8">
        <f>IF($E185="UpGood",IFERROR($H185/$G185,0),IFERROR($G185/$H185,0))</f>
        <v>0</v>
      </c>
      <c r="J186" s="7">
        <f>IF($I185&gt;=thr_green,"Vert",IF($I185&gt;=thr_orange,"Orange","Rouge"))</f>
        <v>0</v>
      </c>
    </row>
    <row r="187" spans="1:10">
      <c r="A187" s="6">
        <v>45992</v>
      </c>
      <c r="B187" s="7" t="s">
        <v>2</v>
      </c>
      <c r="C187" s="7" t="s">
        <v>38</v>
      </c>
      <c r="D187" s="7" t="s">
        <v>25</v>
      </c>
      <c r="E187" s="7" t="s">
        <v>31</v>
      </c>
      <c r="F187" s="5">
        <v>0.2</v>
      </c>
      <c r="G187" s="5">
        <v>8</v>
      </c>
      <c r="H187" s="5">
        <v>8.074</v>
      </c>
      <c r="I187" s="8">
        <f>IF($E186="UpGood",IFERROR($H186/$G186,0),IFERROR($G186/$H186,0))</f>
        <v>0</v>
      </c>
      <c r="J187" s="7">
        <f>IF($I186&gt;=thr_green,"Vert",IF($I186&gt;=thr_orange,"Orange","Rouge"))</f>
        <v>0</v>
      </c>
    </row>
    <row r="188" spans="1:10">
      <c r="A188" s="6">
        <v>45992</v>
      </c>
      <c r="B188" s="7" t="s">
        <v>3</v>
      </c>
      <c r="C188" s="7" t="s">
        <v>39</v>
      </c>
      <c r="D188" s="7" t="s">
        <v>28</v>
      </c>
      <c r="E188" s="7" t="s">
        <v>26</v>
      </c>
      <c r="F188" s="5">
        <v>0.3</v>
      </c>
      <c r="G188" s="5">
        <v>97</v>
      </c>
      <c r="H188" s="5">
        <v>97.59999999999999</v>
      </c>
      <c r="I188" s="8">
        <f>IF($E187="UpGood",IFERROR($H187/$G187,0),IFERROR($G187/$H187,0))</f>
        <v>0</v>
      </c>
      <c r="J188" s="7">
        <f>IF($I187&gt;=thr_green,"Vert",IF($I187&gt;=thr_orange,"Orange","Rouge"))</f>
        <v>0</v>
      </c>
    </row>
    <row r="189" spans="1:10">
      <c r="A189" s="6">
        <v>45992</v>
      </c>
      <c r="B189" s="7" t="s">
        <v>3</v>
      </c>
      <c r="C189" s="7" t="s">
        <v>40</v>
      </c>
      <c r="D189" s="7" t="s">
        <v>25</v>
      </c>
      <c r="E189" s="7" t="s">
        <v>31</v>
      </c>
      <c r="F189" s="5">
        <v>0.25</v>
      </c>
      <c r="G189" s="5">
        <v>12</v>
      </c>
      <c r="H189" s="5">
        <v>12.087</v>
      </c>
      <c r="I189" s="8">
        <f>IF($E188="UpGood",IFERROR($H188/$G188,0),IFERROR($G188/$H188,0))</f>
        <v>0</v>
      </c>
      <c r="J189" s="7">
        <f>IF($I188&gt;=thr_green,"Vert",IF($I188&gt;=thr_orange,"Orange","Rouge"))</f>
        <v>0</v>
      </c>
    </row>
    <row r="190" spans="1:10">
      <c r="A190" s="6">
        <v>45992</v>
      </c>
      <c r="B190" s="7" t="s">
        <v>3</v>
      </c>
      <c r="C190" s="7" t="s">
        <v>42</v>
      </c>
      <c r="D190" s="7" t="s">
        <v>41</v>
      </c>
      <c r="E190" s="7" t="s">
        <v>31</v>
      </c>
      <c r="F190" s="5">
        <v>0.25</v>
      </c>
      <c r="G190" s="5">
        <v>1.5</v>
      </c>
      <c r="H190" s="5">
        <v>1.645</v>
      </c>
      <c r="I190" s="8">
        <f>IF($E189="UpGood",IFERROR($H189/$G189,0),IFERROR($G189/$H189,0))</f>
        <v>0</v>
      </c>
      <c r="J190" s="7">
        <f>IF($I189&gt;=thr_green,"Vert",IF($I189&gt;=thr_orange,"Orange","Rouge"))</f>
        <v>0</v>
      </c>
    </row>
    <row r="191" spans="1:10">
      <c r="A191" s="6">
        <v>45992</v>
      </c>
      <c r="B191" s="7" t="s">
        <v>3</v>
      </c>
      <c r="C191" s="7" t="s">
        <v>43</v>
      </c>
      <c r="D191" s="7" t="s">
        <v>28</v>
      </c>
      <c r="E191" s="7" t="s">
        <v>26</v>
      </c>
      <c r="F191" s="5">
        <v>0.2</v>
      </c>
      <c r="G191" s="5">
        <v>90</v>
      </c>
      <c r="H191" s="5">
        <v>84.226</v>
      </c>
      <c r="I191" s="8">
        <f>IF($E190="UpGood",IFERROR($H190/$G190,0),IFERROR($G190/$H190,0))</f>
        <v>0</v>
      </c>
      <c r="J191" s="7">
        <f>IF($I190&gt;=thr_green,"Vert",IF($I190&gt;=thr_orange,"Orange","Rouge"))</f>
        <v>0</v>
      </c>
    </row>
    <row r="192" spans="1:10">
      <c r="A192" s="6">
        <v>45992</v>
      </c>
      <c r="B192" s="7" t="s">
        <v>4</v>
      </c>
      <c r="C192" s="7" t="s">
        <v>44</v>
      </c>
      <c r="D192" s="7" t="s">
        <v>28</v>
      </c>
      <c r="E192" s="7" t="s">
        <v>26</v>
      </c>
      <c r="F192" s="5">
        <v>0.3</v>
      </c>
      <c r="G192" s="5">
        <v>1</v>
      </c>
      <c r="H192" s="5">
        <v>0.615</v>
      </c>
      <c r="I192" s="8">
        <f>IF($E191="UpGood",IFERROR($H191/$G191,0),IFERROR($G191/$H191,0))</f>
        <v>0</v>
      </c>
      <c r="J192" s="7">
        <f>IF($I191&gt;=thr_green,"Vert",IF($I191&gt;=thr_orange,"Orange","Rouge"))</f>
        <v>0</v>
      </c>
    </row>
    <row r="193" spans="1:10">
      <c r="A193" s="6">
        <v>45992</v>
      </c>
      <c r="B193" s="7" t="s">
        <v>4</v>
      </c>
      <c r="C193" s="7" t="s">
        <v>45</v>
      </c>
      <c r="D193" s="7" t="s">
        <v>41</v>
      </c>
      <c r="E193" s="7" t="s">
        <v>26</v>
      </c>
      <c r="F193" s="5">
        <v>0.25</v>
      </c>
      <c r="G193" s="5">
        <v>85</v>
      </c>
      <c r="H193" s="5">
        <v>86.54300000000001</v>
      </c>
      <c r="I193" s="8">
        <f>IF($E192="UpGood",IFERROR($H192/$G192,0),IFERROR($G192/$H192,0))</f>
        <v>0</v>
      </c>
      <c r="J193" s="7">
        <f>IF($I192&gt;=thr_green,"Vert",IF($I192&gt;=thr_orange,"Orange","Rouge"))</f>
        <v>0</v>
      </c>
    </row>
    <row r="194" spans="1:10">
      <c r="A194" s="6">
        <v>45992</v>
      </c>
      <c r="B194" s="7" t="s">
        <v>4</v>
      </c>
      <c r="C194" s="7" t="s">
        <v>46</v>
      </c>
      <c r="D194" s="7" t="s">
        <v>37</v>
      </c>
      <c r="E194" s="7" t="s">
        <v>26</v>
      </c>
      <c r="F194" s="5">
        <v>0.2</v>
      </c>
      <c r="G194" s="5">
        <v>8</v>
      </c>
      <c r="H194" s="5">
        <v>8.493</v>
      </c>
      <c r="I194" s="8">
        <f>IF($E193="UpGood",IFERROR($H193/$G193,0),IFERROR($G193/$H193,0))</f>
        <v>0</v>
      </c>
      <c r="J194" s="7">
        <f>IF($I193&gt;=thr_green,"Vert",IF($I193&gt;=thr_orange,"Orange","Rouge"))</f>
        <v>0</v>
      </c>
    </row>
    <row r="195" spans="1:10">
      <c r="A195" s="6">
        <v>45992</v>
      </c>
      <c r="B195" s="7" t="s">
        <v>4</v>
      </c>
      <c r="C195" s="7" t="s">
        <v>47</v>
      </c>
      <c r="D195" s="7" t="s">
        <v>34</v>
      </c>
      <c r="E195" s="7" t="s">
        <v>26</v>
      </c>
      <c r="F195" s="5">
        <v>0.25</v>
      </c>
      <c r="G195" s="5">
        <v>2</v>
      </c>
      <c r="H195" s="5">
        <v>1.853</v>
      </c>
      <c r="I195" s="8">
        <f>IF($E194="UpGood",IFERROR($H194/$G194,0),IFERROR($G194/$H194,0))</f>
        <v>0</v>
      </c>
      <c r="J195" s="7">
        <f>IF($I194&gt;=thr_green,"Vert",IF($I194&gt;=thr_orange,"Orange","Rouge"))</f>
        <v>0</v>
      </c>
    </row>
    <row r="196" spans="1:10">
      <c r="I196" s="8">
        <f>IF($E195="UpGood",IFERROR($H195/$G195,0),IFERROR($G195/$H195,0))</f>
        <v>0</v>
      </c>
      <c r="J196" s="7">
        <f>IF($I195&gt;=thr_green,"Vert",IF($I195&gt;=thr_orange,"Orange","Rouge"))</f>
        <v>0</v>
      </c>
    </row>
  </sheetData>
  <mergeCells count="1">
    <mergeCell ref="A1:J1"/>
  </mergeCells>
  <conditionalFormatting sqref="I4:I196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N24"/>
  <sheetViews>
    <sheetView showGridLines="0" workbookViewId="0"/>
  </sheetViews>
  <sheetFormatPr defaultRowHeight="15"/>
  <sheetData>
    <row r="1" spans="1:14">
      <c r="A1" s="3" t="s">
        <v>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I2" s="9" t="s">
        <v>49</v>
      </c>
      <c r="J2" s="9"/>
      <c r="K2" s="9"/>
      <c r="L2" s="9"/>
      <c r="M2" s="9"/>
      <c r="N2" s="9"/>
    </row>
    <row r="3" spans="1:14">
      <c r="A3" s="4" t="s">
        <v>50</v>
      </c>
      <c r="I3" s="9"/>
      <c r="J3" s="9"/>
      <c r="K3" s="9"/>
      <c r="L3" s="9"/>
      <c r="M3" s="9"/>
      <c r="N3" s="9"/>
    </row>
    <row r="4" spans="1:14">
      <c r="A4" s="7" t="s">
        <v>5</v>
      </c>
      <c r="B4" s="6">
        <v>45870</v>
      </c>
    </row>
    <row r="6" spans="1:14">
      <c r="A6" s="4" t="s">
        <v>51</v>
      </c>
      <c r="E6" s="4" t="s">
        <v>56</v>
      </c>
      <c r="H6" s="4" t="s">
        <v>58</v>
      </c>
    </row>
    <row r="7" spans="1:14">
      <c r="A7" s="1" t="s">
        <v>15</v>
      </c>
      <c r="B7" s="1" t="s">
        <v>52</v>
      </c>
      <c r="C7" s="1" t="s">
        <v>53</v>
      </c>
      <c r="D7" s="1" t="s">
        <v>54</v>
      </c>
      <c r="E7" s="10" t="s">
        <v>57</v>
      </c>
      <c r="F7" s="10"/>
      <c r="H7" s="1" t="s">
        <v>5</v>
      </c>
      <c r="I7" s="1" t="s">
        <v>52</v>
      </c>
    </row>
    <row r="8" spans="1:14">
      <c r="E8" s="11">
        <f>IF(SUM($E$9:$E$12)=0,"",SUMPRODUCT($D$9:$D$12,$E$9:$E$12)/SUM($E$9:$E$12))</f>
        <v>0</v>
      </c>
      <c r="F8" s="12"/>
    </row>
    <row r="9" spans="1:14">
      <c r="A9" s="7" t="s">
        <v>1</v>
      </c>
      <c r="B9" s="8">
        <f>IFERROR(SUMPRODUCT((KPIs[Date]=sel_month)*(KPIs[Perspective]="Financier")*(KPIs[Score_Pct])*(KPIs[Poids KPI]))/SUMPRODUCT((KPIs[Date]=sel_month)*(KPIs[Perspective]="Financier")*(KPIs[Poids KPI])),"")</f>
        <v>0</v>
      </c>
      <c r="D9" s="8">
        <f>IFERROR(B9,0)</f>
        <v>0</v>
      </c>
      <c r="E9" s="12"/>
      <c r="F9" s="12"/>
      <c r="H9" s="13">
        <v>45658</v>
      </c>
      <c r="I9" s="8">
        <f>(IFERROR(SUMPRODUCT((KPIs[Date]=$H9)*(KPIs[Perspective]="Financier")*(KPIs[Score_Pct])*(KPIs[Poids KPI]))/SUMPRODUCT((KPIs[Date]=$H9)*(KPIs[Perspective]="Financier")*(KPIs[Poids KPI])),0)*w_fin + IFERROR(SUMPRODUCT((KPIs[Date]=$H9)*(KPIs[Perspective]="Client")*(KPIs[Score_Pct])*(KPIs[Poids KPI]))/SUMPRODUCT((KPIs[Date]=$H9)*(KPIs[Perspective]="Client")*(KPIs[Poids KPI])),0)*w_cli + IFERROR(SUMPRODUCT((KPIs[Date]=$H9)*(KPIs[Perspective]="Processus internes")*(KPIs[Score_Pct])*(KPIs[Poids KPI]))/SUMPRODUCT((KPIs[Date]=$H9)*(KPIs[Perspective]="Processus internes")*(KPIs[Poids KPI])),0)*w_pro + IFERROR(SUMPRODUCT((KPIs[Date]=$H9)*(KPIs[Perspective]="Apprentissage &amp; Innovation")*(KPIs[Score_Pct])*(KPIs[Poids KPI]))/SUMPRODUCT((KPIs[Date]=$H9)*(KPIs[Perspective]="Apprentissage &amp; Innovation")*(KPIs[Poids KPI])),0)*w_learn) / (w_fin+w_cli+w_pro+w_learn)</f>
        <v>0</v>
      </c>
    </row>
    <row r="10" spans="1:14">
      <c r="A10" s="7" t="s">
        <v>2</v>
      </c>
      <c r="B10" s="8">
        <f>IFERROR(SUMPRODUCT((KPIs[Date]=sel_month)*(KPIs[Perspective]="Client")*(KPIs[Score_Pct])*(KPIs[Poids KPI]))/SUMPRODUCT((KPIs[Date]=sel_month)*(KPIs[Perspective]="Client")*(KPIs[Poids KPI])),"")</f>
        <v>0</v>
      </c>
      <c r="D10" s="8">
        <f>IFERROR(B10,0)</f>
        <v>0</v>
      </c>
      <c r="E10" s="5">
        <f>IF(ISNUMBER(B10),C10,0)</f>
        <v>0</v>
      </c>
      <c r="H10" s="13">
        <v>45689</v>
      </c>
      <c r="I10" s="8">
        <f>(IFERROR(SUMPRODUCT((KPIs[Date]=$H10)*(KPIs[Perspective]="Financier")*(KPIs[Score_Pct])*(KPIs[Poids KPI]))/SUMPRODUCT((KPIs[Date]=$H10)*(KPIs[Perspective]="Financier")*(KPIs[Poids KPI])),0)*w_fin + IFERROR(SUMPRODUCT((KPIs[Date]=$H10)*(KPIs[Perspective]="Client")*(KPIs[Score_Pct])*(KPIs[Poids KPI]))/SUMPRODUCT((KPIs[Date]=$H10)*(KPIs[Perspective]="Client")*(KPIs[Poids KPI])),0)*w_cli + IFERROR(SUMPRODUCT((KPIs[Date]=$H10)*(KPIs[Perspective]="Processus internes")*(KPIs[Score_Pct])*(KPIs[Poids KPI]))/SUMPRODUCT((KPIs[Date]=$H10)*(KPIs[Perspective]="Processus internes")*(KPIs[Poids KPI])),0)*w_pro + IFERROR(SUMPRODUCT((KPIs[Date]=$H10)*(KPIs[Perspective]="Apprentissage &amp; Innovation")*(KPIs[Score_Pct])*(KPIs[Poids KPI]))/SUMPRODUCT((KPIs[Date]=$H10)*(KPIs[Perspective]="Apprentissage &amp; Innovation")*(KPIs[Poids KPI])),0)*w_learn) / (w_fin+w_cli+w_pro+w_learn)</f>
        <v>0</v>
      </c>
    </row>
    <row r="11" spans="1:14">
      <c r="A11" s="7" t="s">
        <v>3</v>
      </c>
      <c r="B11" s="8">
        <f>IFERROR(SUMPRODUCT((KPIs[Date]=sel_month)*(KPIs[Perspective]="Processus internes")*(KPIs[Score_Pct])*(KPIs[Poids KPI]))/SUMPRODUCT((KPIs[Date]=sel_month)*(KPIs[Perspective]="Processus internes")*(KPIs[Poids KPI])),"")</f>
        <v>0</v>
      </c>
      <c r="D11" s="8">
        <f>IFERROR(B11,0)</f>
        <v>0</v>
      </c>
      <c r="E11" s="4" t="s">
        <v>59</v>
      </c>
      <c r="H11" s="13">
        <v>45717</v>
      </c>
      <c r="I11" s="8">
        <f>(IFERROR(SUMPRODUCT((KPIs[Date]=$H11)*(KPIs[Perspective]="Financier")*(KPIs[Score_Pct])*(KPIs[Poids KPI]))/SUMPRODUCT((KPIs[Date]=$H11)*(KPIs[Perspective]="Financier")*(KPIs[Poids KPI])),0)*w_fin + IFERROR(SUMPRODUCT((KPIs[Date]=$H11)*(KPIs[Perspective]="Client")*(KPIs[Score_Pct])*(KPIs[Poids KPI]))/SUMPRODUCT((KPIs[Date]=$H11)*(KPIs[Perspective]="Client")*(KPIs[Poids KPI])),0)*w_cli + IFERROR(SUMPRODUCT((KPIs[Date]=$H11)*(KPIs[Perspective]="Processus internes")*(KPIs[Score_Pct])*(KPIs[Poids KPI]))/SUMPRODUCT((KPIs[Date]=$H11)*(KPIs[Perspective]="Processus internes")*(KPIs[Poids KPI])),0)*w_pro + IFERROR(SUMPRODUCT((KPIs[Date]=$H11)*(KPIs[Perspective]="Apprentissage &amp; Innovation")*(KPIs[Score_Pct])*(KPIs[Poids KPI]))/SUMPRODUCT((KPIs[Date]=$H11)*(KPIs[Perspective]="Apprentissage &amp; Innovation")*(KPIs[Poids KPI])),0)*w_learn) / (w_fin+w_cli+w_pro+w_learn)</f>
        <v>0</v>
      </c>
    </row>
    <row r="12" spans="1:14">
      <c r="A12" s="7" t="s">
        <v>4</v>
      </c>
      <c r="B12" s="8">
        <f>IFERROR(SUMPRODUCT((KPIs[Date]=sel_month)*(KPIs[Perspective]="Apprentissage &amp; Innovation")*(KPIs[Score_Pct])*(KPIs[Poids KPI]))/SUMPRODUCT((KPIs[Date]=sel_month)*(KPIs[Perspective]="Apprentissage &amp; Innovation")*(KPIs[Poids KPI])),"")</f>
        <v>0</v>
      </c>
      <c r="D12" s="8">
        <f>IFERROR(B12,0)</f>
        <v>0</v>
      </c>
      <c r="E12" s="1" t="s">
        <v>60</v>
      </c>
      <c r="F12" s="1" t="s">
        <v>61</v>
      </c>
      <c r="H12" s="13">
        <v>45748</v>
      </c>
      <c r="I12" s="8">
        <f>(IFERROR(SUMPRODUCT((KPIs[Date]=$H12)*(KPIs[Perspective]="Financier")*(KPIs[Score_Pct])*(KPIs[Poids KPI]))/SUMPRODUCT((KPIs[Date]=$H12)*(KPIs[Perspective]="Financier")*(KPIs[Poids KPI])),0)*w_fin + IFERROR(SUMPRODUCT((KPIs[Date]=$H12)*(KPIs[Perspective]="Client")*(KPIs[Score_Pct])*(KPIs[Poids KPI]))/SUMPRODUCT((KPIs[Date]=$H12)*(KPIs[Perspective]="Client")*(KPIs[Poids KPI])),0)*w_cli + IFERROR(SUMPRODUCT((KPIs[Date]=$H12)*(KPIs[Perspective]="Processus internes")*(KPIs[Score_Pct])*(KPIs[Poids KPI]))/SUMPRODUCT((KPIs[Date]=$H12)*(KPIs[Perspective]="Processus internes")*(KPIs[Poids KPI])),0)*w_pro + IFERROR(SUMPRODUCT((KPIs[Date]=$H12)*(KPIs[Perspective]="Apprentissage &amp; Innovation")*(KPIs[Score_Pct])*(KPIs[Poids KPI]))/SUMPRODUCT((KPIs[Date]=$H12)*(KPIs[Perspective]="Apprentissage &amp; Innovation")*(KPIs[Poids KPI])),0)*w_learn) / (w_fin+w_cli+w_pro+w_learn)</f>
        <v>0</v>
      </c>
    </row>
    <row r="13" spans="1:14">
      <c r="E13" s="7" t="s">
        <v>62</v>
      </c>
      <c r="F13" s="8">
        <f>E8</f>
        <v>0</v>
      </c>
      <c r="H13" s="13">
        <v>45778</v>
      </c>
      <c r="I13" s="8">
        <f>(IFERROR(SUMPRODUCT((KPIs[Date]=$H13)*(KPIs[Perspective]="Financier")*(KPIs[Score_Pct])*(KPIs[Poids KPI]))/SUMPRODUCT((KPIs[Date]=$H13)*(KPIs[Perspective]="Financier")*(KPIs[Poids KPI])),0)*w_fin + IFERROR(SUMPRODUCT((KPIs[Date]=$H13)*(KPIs[Perspective]="Client")*(KPIs[Score_Pct])*(KPIs[Poids KPI]))/SUMPRODUCT((KPIs[Date]=$H13)*(KPIs[Perspective]="Client")*(KPIs[Poids KPI])),0)*w_cli + IFERROR(SUMPRODUCT((KPIs[Date]=$H13)*(KPIs[Perspective]="Processus internes")*(KPIs[Score_Pct])*(KPIs[Poids KPI]))/SUMPRODUCT((KPIs[Date]=$H13)*(KPIs[Perspective]="Processus internes")*(KPIs[Poids KPI])),0)*w_pro + IFERROR(SUMPRODUCT((KPIs[Date]=$H13)*(KPIs[Perspective]="Apprentissage &amp; Innovation")*(KPIs[Score_Pct])*(KPIs[Poids KPI]))/SUMPRODUCT((KPIs[Date]=$H13)*(KPIs[Perspective]="Apprentissage &amp; Innovation")*(KPIs[Poids KPI])),0)*w_learn) / (w_fin+w_cli+w_pro+w_learn)</f>
        <v>0</v>
      </c>
    </row>
    <row r="14" spans="1:14">
      <c r="E14" s="7" t="s">
        <v>63</v>
      </c>
      <c r="F14" s="14">
        <f>IF(F13="",0,F13*100)</f>
        <v>0</v>
      </c>
      <c r="H14" s="13">
        <v>45809</v>
      </c>
      <c r="I14" s="8">
        <f>(IFERROR(SUMPRODUCT((KPIs[Date]=$H14)*(KPIs[Perspective]="Financier")*(KPIs[Score_Pct])*(KPIs[Poids KPI]))/SUMPRODUCT((KPIs[Date]=$H14)*(KPIs[Perspective]="Financier")*(KPIs[Poids KPI])),0)*w_fin + IFERROR(SUMPRODUCT((KPIs[Date]=$H14)*(KPIs[Perspective]="Client")*(KPIs[Score_Pct])*(KPIs[Poids KPI]))/SUMPRODUCT((KPIs[Date]=$H14)*(KPIs[Perspective]="Client")*(KPIs[Poids KPI])),0)*w_cli + IFERROR(SUMPRODUCT((KPIs[Date]=$H14)*(KPIs[Perspective]="Processus internes")*(KPIs[Score_Pct])*(KPIs[Poids KPI]))/SUMPRODUCT((KPIs[Date]=$H14)*(KPIs[Perspective]="Processus internes")*(KPIs[Poids KPI])),0)*w_pro + IFERROR(SUMPRODUCT((KPIs[Date]=$H14)*(KPIs[Perspective]="Apprentissage &amp; Innovation")*(KPIs[Score_Pct])*(KPIs[Poids KPI]))/SUMPRODUCT((KPIs[Date]=$H14)*(KPIs[Perspective]="Apprentissage &amp; Innovation")*(KPIs[Poids KPI])),0)*w_learn) / (w_fin+w_cli+w_pro+w_learn)</f>
        <v>0</v>
      </c>
    </row>
    <row r="15" spans="1:14">
      <c r="E15" s="7" t="s">
        <v>64</v>
      </c>
      <c r="F15" s="14">
        <f>MAX(0,100-F14)</f>
        <v>0</v>
      </c>
      <c r="H15" s="13">
        <v>45839</v>
      </c>
      <c r="I15" s="8">
        <f>(IFERROR(SUMPRODUCT((KPIs[Date]=$H15)*(KPIs[Perspective]="Financier")*(KPIs[Score_Pct])*(KPIs[Poids KPI]))/SUMPRODUCT((KPIs[Date]=$H15)*(KPIs[Perspective]="Financier")*(KPIs[Poids KPI])),0)*w_fin + IFERROR(SUMPRODUCT((KPIs[Date]=$H15)*(KPIs[Perspective]="Client")*(KPIs[Score_Pct])*(KPIs[Poids KPI]))/SUMPRODUCT((KPIs[Date]=$H15)*(KPIs[Perspective]="Client")*(KPIs[Poids KPI])),0)*w_cli + IFERROR(SUMPRODUCT((KPIs[Date]=$H15)*(KPIs[Perspective]="Processus internes")*(KPIs[Score_Pct])*(KPIs[Poids KPI]))/SUMPRODUCT((KPIs[Date]=$H15)*(KPIs[Perspective]="Processus internes")*(KPIs[Poids KPI])),0)*w_pro + IFERROR(SUMPRODUCT((KPIs[Date]=$H15)*(KPIs[Perspective]="Apprentissage &amp; Innovation")*(KPIs[Score_Pct])*(KPIs[Poids KPI]))/SUMPRODUCT((KPIs[Date]=$H15)*(KPIs[Perspective]="Apprentissage &amp; Innovation")*(KPIs[Poids KPI])),0)*w_learn) / (w_fin+w_cli+w_pro+w_learn)</f>
        <v>0</v>
      </c>
    </row>
    <row r="16" spans="1:14">
      <c r="H16" s="13">
        <v>45870</v>
      </c>
      <c r="I16" s="8">
        <f>(IFERROR(SUMPRODUCT((KPIs[Date]=$H16)*(KPIs[Perspective]="Financier")*(KPIs[Score_Pct])*(KPIs[Poids KPI]))/SUMPRODUCT((KPIs[Date]=$H16)*(KPIs[Perspective]="Financier")*(KPIs[Poids KPI])),0)*w_fin + IFERROR(SUMPRODUCT((KPIs[Date]=$H16)*(KPIs[Perspective]="Client")*(KPIs[Score_Pct])*(KPIs[Poids KPI]))/SUMPRODUCT((KPIs[Date]=$H16)*(KPIs[Perspective]="Client")*(KPIs[Poids KPI])),0)*w_cli + IFERROR(SUMPRODUCT((KPIs[Date]=$H16)*(KPIs[Perspective]="Processus internes")*(KPIs[Score_Pct])*(KPIs[Poids KPI]))/SUMPRODUCT((KPIs[Date]=$H16)*(KPIs[Perspective]="Processus internes")*(KPIs[Poids KPI])),0)*w_pro + IFERROR(SUMPRODUCT((KPIs[Date]=$H16)*(KPIs[Perspective]="Apprentissage &amp; Innovation")*(KPIs[Score_Pct])*(KPIs[Poids KPI]))/SUMPRODUCT((KPIs[Date]=$H16)*(KPIs[Perspective]="Apprentissage &amp; Innovation")*(KPIs[Poids KPI])),0)*w_learn) / (w_fin+w_cli+w_pro+w_learn)</f>
        <v>0</v>
      </c>
    </row>
    <row r="17" spans="5:9">
      <c r="E17" s="7" t="s">
        <v>65</v>
      </c>
      <c r="F17">
        <v>10</v>
      </c>
      <c r="H17" s="13">
        <v>45901</v>
      </c>
      <c r="I17" s="8">
        <f>(IFERROR(SUMPRODUCT((KPIs[Date]=$H17)*(KPIs[Perspective]="Financier")*(KPIs[Score_Pct])*(KPIs[Poids KPI]))/SUMPRODUCT((KPIs[Date]=$H17)*(KPIs[Perspective]="Financier")*(KPIs[Poids KPI])),0)*w_fin + IFERROR(SUMPRODUCT((KPIs[Date]=$H17)*(KPIs[Perspective]="Client")*(KPIs[Score_Pct])*(KPIs[Poids KPI]))/SUMPRODUCT((KPIs[Date]=$H17)*(KPIs[Perspective]="Client")*(KPIs[Poids KPI])),0)*w_cli + IFERROR(SUMPRODUCT((KPIs[Date]=$H17)*(KPIs[Perspective]="Processus internes")*(KPIs[Score_Pct])*(KPIs[Poids KPI]))/SUMPRODUCT((KPIs[Date]=$H17)*(KPIs[Perspective]="Processus internes")*(KPIs[Poids KPI])),0)*w_pro + IFERROR(SUMPRODUCT((KPIs[Date]=$H17)*(KPIs[Perspective]="Apprentissage &amp; Innovation")*(KPIs[Score_Pct])*(KPIs[Poids KPI]))/SUMPRODUCT((KPIs[Date]=$H17)*(KPIs[Perspective]="Apprentissage &amp; Innovation")*(KPIs[Poids KPI])),0)*w_learn) / (w_fin+w_cli+w_pro+w_learn)</f>
        <v>0</v>
      </c>
    </row>
    <row r="18" spans="5:9">
      <c r="E18" s="7" t="s">
        <v>66</v>
      </c>
      <c r="F18">
        <v>90</v>
      </c>
      <c r="H18" s="13">
        <v>45931</v>
      </c>
      <c r="I18" s="8">
        <f>(IFERROR(SUMPRODUCT((KPIs[Date]=$H18)*(KPIs[Perspective]="Financier")*(KPIs[Score_Pct])*(KPIs[Poids KPI]))/SUMPRODUCT((KPIs[Date]=$H18)*(KPIs[Perspective]="Financier")*(KPIs[Poids KPI])),0)*w_fin + IFERROR(SUMPRODUCT((KPIs[Date]=$H18)*(KPIs[Perspective]="Client")*(KPIs[Score_Pct])*(KPIs[Poids KPI]))/SUMPRODUCT((KPIs[Date]=$H18)*(KPIs[Perspective]="Client")*(KPIs[Poids KPI])),0)*w_cli + IFERROR(SUMPRODUCT((KPIs[Date]=$H18)*(KPIs[Perspective]="Processus internes")*(KPIs[Score_Pct])*(KPIs[Poids KPI]))/SUMPRODUCT((KPIs[Date]=$H18)*(KPIs[Perspective]="Processus internes")*(KPIs[Poids KPI])),0)*w_pro + IFERROR(SUMPRODUCT((KPIs[Date]=$H18)*(KPIs[Perspective]="Apprentissage &amp; Innovation")*(KPIs[Score_Pct])*(KPIs[Poids KPI]))/SUMPRODUCT((KPIs[Date]=$H18)*(KPIs[Perspective]="Apprentissage &amp; Innovation")*(KPIs[Poids KPI])),0)*w_learn) / (w_fin+w_cli+w_pro+w_learn)</f>
        <v>0</v>
      </c>
    </row>
    <row r="19" spans="5:9">
      <c r="E19" s="7" t="s">
        <v>67</v>
      </c>
      <c r="F19">
        <v>0</v>
      </c>
      <c r="H19" s="13">
        <v>45962</v>
      </c>
      <c r="I19" s="8">
        <f>(IFERROR(SUMPRODUCT((KPIs[Date]=$H19)*(KPIs[Perspective]="Financier")*(KPIs[Score_Pct])*(KPIs[Poids KPI]))/SUMPRODUCT((KPIs[Date]=$H19)*(KPIs[Perspective]="Financier")*(KPIs[Poids KPI])),0)*w_fin + IFERROR(SUMPRODUCT((KPIs[Date]=$H19)*(KPIs[Perspective]="Client")*(KPIs[Score_Pct])*(KPIs[Poids KPI]))/SUMPRODUCT((KPIs[Date]=$H19)*(KPIs[Perspective]="Client")*(KPIs[Poids KPI])),0)*w_cli + IFERROR(SUMPRODUCT((KPIs[Date]=$H19)*(KPIs[Perspective]="Processus internes")*(KPIs[Score_Pct])*(KPIs[Poids KPI]))/SUMPRODUCT((KPIs[Date]=$H19)*(KPIs[Perspective]="Processus internes")*(KPIs[Poids KPI])),0)*w_pro + IFERROR(SUMPRODUCT((KPIs[Date]=$H19)*(KPIs[Perspective]="Apprentissage &amp; Innovation")*(KPIs[Score_Pct])*(KPIs[Poids KPI]))/SUMPRODUCT((KPIs[Date]=$H19)*(KPIs[Perspective]="Apprentissage &amp; Innovation")*(KPIs[Poids KPI])),0)*w_learn) / (w_fin+w_cli+w_pro+w_learn)</f>
        <v>0</v>
      </c>
    </row>
    <row r="20" spans="5:9">
      <c r="E20" s="7" t="s">
        <v>68</v>
      </c>
      <c r="F20">
        <v>50</v>
      </c>
      <c r="H20" s="13">
        <v>45992</v>
      </c>
      <c r="I20" s="8">
        <f>(IFERROR(SUMPRODUCT((KPIs[Date]=$H20)*(KPIs[Perspective]="Financier")*(KPIs[Score_Pct])*(KPIs[Poids KPI]))/SUMPRODUCT((KPIs[Date]=$H20)*(KPIs[Perspective]="Financier")*(KPIs[Poids KPI])),0)*w_fin + IFERROR(SUMPRODUCT((KPIs[Date]=$H20)*(KPIs[Perspective]="Client")*(KPIs[Score_Pct])*(KPIs[Poids KPI]))/SUMPRODUCT((KPIs[Date]=$H20)*(KPIs[Perspective]="Client")*(KPIs[Poids KPI])),0)*w_cli + IFERROR(SUMPRODUCT((KPIs[Date]=$H20)*(KPIs[Perspective]="Processus internes")*(KPIs[Score_Pct])*(KPIs[Poids KPI]))/SUMPRODUCT((KPIs[Date]=$H20)*(KPIs[Perspective]="Processus internes")*(KPIs[Poids KPI])),0)*w_pro + IFERROR(SUMPRODUCT((KPIs[Date]=$H20)*(KPIs[Perspective]="Apprentissage &amp; Innovation")*(KPIs[Score_Pct])*(KPIs[Poids KPI]))/SUMPRODUCT((KPIs[Date]=$H20)*(KPIs[Perspective]="Apprentissage &amp; Innovation")*(KPIs[Poids KPI])),0)*w_learn) / (w_fin+w_cli+w_pro+w_learn)</f>
        <v>0</v>
      </c>
    </row>
    <row r="22" spans="5:9">
      <c r="E22" s="7" t="s">
        <v>69</v>
      </c>
      <c r="F22">
        <f>F14*0.5</f>
        <v>0</v>
      </c>
    </row>
    <row r="23" spans="5:9">
      <c r="E23" s="7" t="s">
        <v>70</v>
      </c>
      <c r="F23">
        <f>(100-F14)*0.5</f>
        <v>0</v>
      </c>
    </row>
    <row r="24" spans="5:9">
      <c r="E24" s="7" t="s">
        <v>68</v>
      </c>
      <c r="F24">
        <v>50</v>
      </c>
    </row>
  </sheetData>
  <mergeCells count="4">
    <mergeCell ref="A1:N1"/>
    <mergeCell ref="I2:N3"/>
    <mergeCell ref="E7:F7"/>
    <mergeCell ref="E8:F9"/>
  </mergeCells>
  <dataValidations count="1">
    <dataValidation type="list" allowBlank="1" showInputMessage="1" showErrorMessage="1" sqref="B4">
      <formula1>rng_mois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Lists</vt:lpstr>
      <vt:lpstr>Paramètres</vt:lpstr>
      <vt:lpstr>Data_KPIs</vt:lpstr>
      <vt:lpstr>Dashboard_BSC</vt:lpstr>
      <vt:lpstr>rng_mois</vt:lpstr>
      <vt:lpstr>sel_month</vt:lpstr>
      <vt:lpstr>thr_green</vt:lpstr>
      <vt:lpstr>thr_orange</vt:lpstr>
      <vt:lpstr>w_cli</vt:lpstr>
      <vt:lpstr>w_fin</vt:lpstr>
      <vt:lpstr>w_learn</vt:lpstr>
      <vt:lpstr>w_pro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2025-08-22T18:16:33Z</dcterms:created>
  <dcterms:modified xsi:type="dcterms:W3CDTF">2025-08-22T18:16:33Z</dcterms:modified>
</cp:coreProperties>
</file>