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MDEC_Risques" sheetId="1" state="visible" r:id="rId1"/>
    <sheet xmlns:r="http://schemas.openxmlformats.org/officeDocument/2006/relationships" name="SPC_Controle" sheetId="2" state="visible" r:id="rId2"/>
    <sheet xmlns:r="http://schemas.openxmlformats.org/officeDocument/2006/relationships" name="Pareto_IPR" sheetId="3" state="visible" r:id="rId3"/>
    <sheet xmlns:r="http://schemas.openxmlformats.org/officeDocument/2006/relationships" name="Dashboard_Risques" sheetId="4" state="visible" r:id="rId4"/>
    <sheet xmlns:r="http://schemas.openxmlformats.org/officeDocument/2006/relationships" name="Guid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b val="1"/>
      <color rgb="00FFFFFF"/>
    </font>
    <font>
      <b val="1"/>
    </font>
    <font>
      <b val="1"/>
      <color rgb="00FFFFFF"/>
      <sz val="14"/>
    </font>
    <font>
      <b val="1"/>
      <sz val="14"/>
    </font>
    <font>
      <b val="1"/>
      <color rgb="001F4E78"/>
      <sz val="16"/>
    </font>
    <font>
      <b val="1"/>
      <color rgb="00000000"/>
      <sz val="14"/>
    </font>
    <font>
      <b val="1"/>
      <color rgb="001F4E78"/>
      <sz val="12"/>
    </font>
  </fonts>
  <fills count="3">
    <fill>
      <patternFill/>
    </fill>
    <fill>
      <patternFill patternType="gray125"/>
    </fill>
    <fill>
      <patternFill patternType="solid">
        <fgColor rgb="001F4E78"/>
        <bgColor rgb="001F4E7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14" fontId="0" fillId="0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9" fontId="0" fillId="0" borderId="0" pivotButton="0" quotePrefix="0" xfId="0"/>
    <xf numFmtId="0" fontId="4" fillId="0" borderId="0" pivotButton="0" quotePrefix="0" xfId="0"/>
    <xf numFmtId="0" fontId="5" fillId="2" borderId="0" applyAlignment="1" pivotButton="0" quotePrefix="0" xfId="0">
      <alignment horizontal="center" vertical="center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dxfs count="5">
    <dxf>
      <fill>
        <patternFill patternType="solid">
          <fgColor rgb="00F4CCCC"/>
          <bgColor rgb="00F4CCCC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C7CE"/>
          <bgColor rgb="00FFC7CE"/>
        </patternFill>
      </fill>
    </dxf>
    <dxf>
      <fill>
        <patternFill patternType="solid">
          <fgColor rgb="00F8F8F8"/>
          <bgColor rgb="00F8F8F8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Pareto IPR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'Pareto_IPR'!B3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'Pareto_IPR'!$A$4:$A$33</f>
            </numRef>
          </cat>
          <val>
            <numRef>
              <f>'Pareto_IPR'!$B$4:$B$33</f>
            </numRef>
          </val>
        </ser>
        <gapWidth val="150"/>
        <axId val="10"/>
        <axId val="100"/>
      </barChart>
      <lineChart>
        <grouping val="standard"/>
        <ser>
          <idx val="1"/>
          <order val="1"/>
          <tx>
            <strRef>
              <f>'Pareto_IPR'!E3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'Pareto_IPR'!$E$4:$E$33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Modes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IPR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Top IPR (Top 10)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'Pareto_IPR'!B3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'Pareto_IPR'!$A$4:$A$13</f>
            </numRef>
          </cat>
          <val>
            <numRef>
              <f>'Pareto_IPR'!$B$4:$B$13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Carte SPC (Mesures)</a:t>
            </a:r>
          </a:p>
        </rich>
      </tx>
    </title>
    <plotArea>
      <lineChart>
        <grouping val="standard"/>
        <ser>
          <idx val="0"/>
          <order val="0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'SPC_Controle'!$B$2:$B$200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Relationship Type="http://schemas.openxmlformats.org/officeDocument/2006/relationships/chart" Target="/xl/charts/chart3.xml" Id="rId2"/></Relationships>
</file>

<file path=xl/drawings/drawing1.xml><?xml version="1.0" encoding="utf-8"?>
<wsDr xmlns="http://schemas.openxmlformats.org/drawingml/2006/spreadsheetDrawing">
  <oneCellAnchor>
    <from>
      <col>6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0</col>
      <colOff>0</colOff>
      <row>8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8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00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</cols>
  <sheetData>
    <row r="1">
      <c r="A1" s="1" t="inlineStr">
        <is>
          <t>Processus / Étape</t>
        </is>
      </c>
      <c r="B1" s="1" t="inlineStr">
        <is>
          <t>Mode de Défaillance</t>
        </is>
      </c>
      <c r="C1" s="1" t="inlineStr">
        <is>
          <t>Effets</t>
        </is>
      </c>
      <c r="D1" s="1" t="inlineStr">
        <is>
          <t>Gravité (1-10)</t>
        </is>
      </c>
      <c r="E1" s="1" t="inlineStr">
        <is>
          <t>Occurrence (1-10)</t>
        </is>
      </c>
      <c r="F1" s="1" t="inlineStr">
        <is>
          <t>Détection (1-10)</t>
        </is>
      </c>
      <c r="G1" s="1" t="inlineStr">
        <is>
          <t>IPR (GxOxD)</t>
        </is>
      </c>
      <c r="H1" s="1" t="inlineStr">
        <is>
          <t>Niveau de Risque</t>
        </is>
      </c>
      <c r="I1" s="1" t="inlineStr">
        <is>
          <t>Actions Correctives</t>
        </is>
      </c>
      <c r="J1" s="1" t="inlineStr">
        <is>
          <t>Responsable</t>
        </is>
      </c>
      <c r="K1" s="1" t="inlineStr">
        <is>
          <t>Échéance</t>
        </is>
      </c>
      <c r="L1" s="1" t="inlineStr">
        <is>
          <t>Statut</t>
        </is>
      </c>
    </row>
    <row r="2">
      <c r="G2">
        <f>IFERROR(D2*E2*F2,"")</f>
        <v/>
      </c>
      <c r="H2">
        <f>IF(G2="","",IF(G2&gt;150,"Critique",IF(G2&gt;=50,"Significatif","Modéré")))</f>
        <v/>
      </c>
      <c r="K2" s="2" t="n"/>
      <c r="L2" t="inlineStr">
        <is>
          <t>Ouvert</t>
        </is>
      </c>
    </row>
    <row r="3">
      <c r="G3">
        <f>IFERROR(D3*E3*F3,"")</f>
        <v/>
      </c>
      <c r="H3">
        <f>IF(G3="","",IF(G3&gt;150,"Critique",IF(G3&gt;=50,"Significatif","Modéré")))</f>
        <v/>
      </c>
      <c r="K3" s="2" t="n"/>
      <c r="L3" t="inlineStr">
        <is>
          <t>Ouvert</t>
        </is>
      </c>
    </row>
    <row r="4">
      <c r="G4">
        <f>IFERROR(D4*E4*F4,"")</f>
        <v/>
      </c>
      <c r="H4">
        <f>IF(G4="","",IF(G4&gt;150,"Critique",IF(G4&gt;=50,"Significatif","Modéré")))</f>
        <v/>
      </c>
      <c r="K4" s="2" t="n"/>
      <c r="L4" t="inlineStr">
        <is>
          <t>Ouvert</t>
        </is>
      </c>
    </row>
    <row r="5">
      <c r="G5">
        <f>IFERROR(D5*E5*F5,"")</f>
        <v/>
      </c>
      <c r="H5">
        <f>IF(G5="","",IF(G5&gt;150,"Critique",IF(G5&gt;=50,"Significatif","Modéré")))</f>
        <v/>
      </c>
      <c r="K5" s="2" t="n"/>
      <c r="L5" t="inlineStr">
        <is>
          <t>Ouvert</t>
        </is>
      </c>
    </row>
    <row r="6">
      <c r="G6">
        <f>IFERROR(D6*E6*F6,"")</f>
        <v/>
      </c>
      <c r="H6">
        <f>IF(G6="","",IF(G6&gt;150,"Critique",IF(G6&gt;=50,"Significatif","Modéré")))</f>
        <v/>
      </c>
      <c r="K6" s="2" t="n"/>
      <c r="L6" t="inlineStr">
        <is>
          <t>Ouvert</t>
        </is>
      </c>
    </row>
    <row r="7">
      <c r="G7">
        <f>IFERROR(D7*E7*F7,"")</f>
        <v/>
      </c>
      <c r="H7">
        <f>IF(G7="","",IF(G7&gt;150,"Critique",IF(G7&gt;=50,"Significatif","Modéré")))</f>
        <v/>
      </c>
      <c r="K7" s="2" t="n"/>
      <c r="L7" t="inlineStr">
        <is>
          <t>Ouvert</t>
        </is>
      </c>
    </row>
    <row r="8">
      <c r="G8">
        <f>IFERROR(D8*E8*F8,"")</f>
        <v/>
      </c>
      <c r="H8">
        <f>IF(G8="","",IF(G8&gt;150,"Critique",IF(G8&gt;=50,"Significatif","Modéré")))</f>
        <v/>
      </c>
      <c r="K8" s="2" t="n"/>
      <c r="L8" t="inlineStr">
        <is>
          <t>Ouvert</t>
        </is>
      </c>
    </row>
    <row r="9">
      <c r="G9">
        <f>IFERROR(D9*E9*F9,"")</f>
        <v/>
      </c>
      <c r="H9">
        <f>IF(G9="","",IF(G9&gt;150,"Critique",IF(G9&gt;=50,"Significatif","Modéré")))</f>
        <v/>
      </c>
      <c r="K9" s="2" t="n"/>
      <c r="L9" t="inlineStr">
        <is>
          <t>Ouvert</t>
        </is>
      </c>
    </row>
    <row r="10">
      <c r="G10">
        <f>IFERROR(D10*E10*F10,"")</f>
        <v/>
      </c>
      <c r="H10">
        <f>IF(G10="","",IF(G10&gt;150,"Critique",IF(G10&gt;=50,"Significatif","Modéré")))</f>
        <v/>
      </c>
      <c r="K10" s="2" t="n"/>
      <c r="L10" t="inlineStr">
        <is>
          <t>Ouvert</t>
        </is>
      </c>
    </row>
    <row r="11">
      <c r="G11">
        <f>IFERROR(D11*E11*F11,"")</f>
        <v/>
      </c>
      <c r="H11">
        <f>IF(G11="","",IF(G11&gt;150,"Critique",IF(G11&gt;=50,"Significatif","Modéré")))</f>
        <v/>
      </c>
      <c r="K11" s="2" t="n"/>
      <c r="L11" t="inlineStr">
        <is>
          <t>Ouvert</t>
        </is>
      </c>
    </row>
    <row r="12">
      <c r="G12">
        <f>IFERROR(D12*E12*F12,"")</f>
        <v/>
      </c>
      <c r="H12">
        <f>IF(G12="","",IF(G12&gt;150,"Critique",IF(G12&gt;=50,"Significatif","Modéré")))</f>
        <v/>
      </c>
      <c r="K12" s="2" t="n"/>
      <c r="L12" t="inlineStr">
        <is>
          <t>Ouvert</t>
        </is>
      </c>
    </row>
    <row r="13">
      <c r="G13">
        <f>IFERROR(D13*E13*F13,"")</f>
        <v/>
      </c>
      <c r="H13">
        <f>IF(G13="","",IF(G13&gt;150,"Critique",IF(G13&gt;=50,"Significatif","Modéré")))</f>
        <v/>
      </c>
      <c r="K13" s="2" t="n"/>
      <c r="L13" t="inlineStr">
        <is>
          <t>Ouvert</t>
        </is>
      </c>
    </row>
    <row r="14">
      <c r="G14">
        <f>IFERROR(D14*E14*F14,"")</f>
        <v/>
      </c>
      <c r="H14">
        <f>IF(G14="","",IF(G14&gt;150,"Critique",IF(G14&gt;=50,"Significatif","Modéré")))</f>
        <v/>
      </c>
      <c r="K14" s="2" t="n"/>
      <c r="L14" t="inlineStr">
        <is>
          <t>Ouvert</t>
        </is>
      </c>
    </row>
    <row r="15">
      <c r="G15">
        <f>IFERROR(D15*E15*F15,"")</f>
        <v/>
      </c>
      <c r="H15">
        <f>IF(G15="","",IF(G15&gt;150,"Critique",IF(G15&gt;=50,"Significatif","Modéré")))</f>
        <v/>
      </c>
      <c r="K15" s="2" t="n"/>
      <c r="L15" t="inlineStr">
        <is>
          <t>Ouvert</t>
        </is>
      </c>
    </row>
    <row r="16">
      <c r="G16">
        <f>IFERROR(D16*E16*F16,"")</f>
        <v/>
      </c>
      <c r="H16">
        <f>IF(G16="","",IF(G16&gt;150,"Critique",IF(G16&gt;=50,"Significatif","Modéré")))</f>
        <v/>
      </c>
      <c r="K16" s="2" t="n"/>
      <c r="L16" t="inlineStr">
        <is>
          <t>Ouvert</t>
        </is>
      </c>
    </row>
    <row r="17">
      <c r="G17">
        <f>IFERROR(D17*E17*F17,"")</f>
        <v/>
      </c>
      <c r="H17">
        <f>IF(G17="","",IF(G17&gt;150,"Critique",IF(G17&gt;=50,"Significatif","Modéré")))</f>
        <v/>
      </c>
      <c r="K17" s="2" t="n"/>
      <c r="L17" t="inlineStr">
        <is>
          <t>Ouvert</t>
        </is>
      </c>
    </row>
    <row r="18">
      <c r="G18">
        <f>IFERROR(D18*E18*F18,"")</f>
        <v/>
      </c>
      <c r="H18">
        <f>IF(G18="","",IF(G18&gt;150,"Critique",IF(G18&gt;=50,"Significatif","Modéré")))</f>
        <v/>
      </c>
      <c r="K18" s="2" t="n"/>
      <c r="L18" t="inlineStr">
        <is>
          <t>Ouvert</t>
        </is>
      </c>
    </row>
    <row r="19">
      <c r="G19">
        <f>IFERROR(D19*E19*F19,"")</f>
        <v/>
      </c>
      <c r="H19">
        <f>IF(G19="","",IF(G19&gt;150,"Critique",IF(G19&gt;=50,"Significatif","Modéré")))</f>
        <v/>
      </c>
      <c r="K19" s="2" t="n"/>
      <c r="L19" t="inlineStr">
        <is>
          <t>Ouvert</t>
        </is>
      </c>
    </row>
    <row r="20">
      <c r="G20">
        <f>IFERROR(D20*E20*F20,"")</f>
        <v/>
      </c>
      <c r="H20">
        <f>IF(G20="","",IF(G20&gt;150,"Critique",IF(G20&gt;=50,"Significatif","Modéré")))</f>
        <v/>
      </c>
      <c r="K20" s="2" t="n"/>
      <c r="L20" t="inlineStr">
        <is>
          <t>Ouvert</t>
        </is>
      </c>
    </row>
    <row r="21">
      <c r="G21">
        <f>IFERROR(D21*E21*F21,"")</f>
        <v/>
      </c>
      <c r="H21">
        <f>IF(G21="","",IF(G21&gt;150,"Critique",IF(G21&gt;=50,"Significatif","Modéré")))</f>
        <v/>
      </c>
      <c r="K21" s="2" t="n"/>
      <c r="L21" t="inlineStr">
        <is>
          <t>Ouvert</t>
        </is>
      </c>
    </row>
    <row r="22">
      <c r="G22">
        <f>IFERROR(D22*E22*F22,"")</f>
        <v/>
      </c>
      <c r="H22">
        <f>IF(G22="","",IF(G22&gt;150,"Critique",IF(G22&gt;=50,"Significatif","Modéré")))</f>
        <v/>
      </c>
      <c r="K22" s="2" t="n"/>
      <c r="L22" t="inlineStr">
        <is>
          <t>Ouvert</t>
        </is>
      </c>
    </row>
    <row r="23">
      <c r="G23">
        <f>IFERROR(D23*E23*F23,"")</f>
        <v/>
      </c>
      <c r="H23">
        <f>IF(G23="","",IF(G23&gt;150,"Critique",IF(G23&gt;=50,"Significatif","Modéré")))</f>
        <v/>
      </c>
      <c r="K23" s="2" t="n"/>
      <c r="L23" t="inlineStr">
        <is>
          <t>Ouvert</t>
        </is>
      </c>
    </row>
    <row r="24">
      <c r="G24">
        <f>IFERROR(D24*E24*F24,"")</f>
        <v/>
      </c>
      <c r="H24">
        <f>IF(G24="","",IF(G24&gt;150,"Critique",IF(G24&gt;=50,"Significatif","Modéré")))</f>
        <v/>
      </c>
      <c r="K24" s="2" t="n"/>
      <c r="L24" t="inlineStr">
        <is>
          <t>Ouvert</t>
        </is>
      </c>
    </row>
    <row r="25">
      <c r="G25">
        <f>IFERROR(D25*E25*F25,"")</f>
        <v/>
      </c>
      <c r="H25">
        <f>IF(G25="","",IF(G25&gt;150,"Critique",IF(G25&gt;=50,"Significatif","Modéré")))</f>
        <v/>
      </c>
      <c r="K25" s="2" t="n"/>
      <c r="L25" t="inlineStr">
        <is>
          <t>Ouvert</t>
        </is>
      </c>
    </row>
    <row r="26">
      <c r="G26">
        <f>IFERROR(D26*E26*F26,"")</f>
        <v/>
      </c>
      <c r="H26">
        <f>IF(G26="","",IF(G26&gt;150,"Critique",IF(G26&gt;=50,"Significatif","Modéré")))</f>
        <v/>
      </c>
      <c r="K26" s="2" t="n"/>
      <c r="L26" t="inlineStr">
        <is>
          <t>Ouvert</t>
        </is>
      </c>
    </row>
    <row r="27">
      <c r="G27">
        <f>IFERROR(D27*E27*F27,"")</f>
        <v/>
      </c>
      <c r="H27">
        <f>IF(G27="","",IF(G27&gt;150,"Critique",IF(G27&gt;=50,"Significatif","Modéré")))</f>
        <v/>
      </c>
      <c r="K27" s="2" t="n"/>
      <c r="L27" t="inlineStr">
        <is>
          <t>Ouvert</t>
        </is>
      </c>
    </row>
    <row r="28">
      <c r="G28">
        <f>IFERROR(D28*E28*F28,"")</f>
        <v/>
      </c>
      <c r="H28">
        <f>IF(G28="","",IF(G28&gt;150,"Critique",IF(G28&gt;=50,"Significatif","Modéré")))</f>
        <v/>
      </c>
      <c r="K28" s="2" t="n"/>
      <c r="L28" t="inlineStr">
        <is>
          <t>Ouvert</t>
        </is>
      </c>
    </row>
    <row r="29">
      <c r="G29">
        <f>IFERROR(D29*E29*F29,"")</f>
        <v/>
      </c>
      <c r="H29">
        <f>IF(G29="","",IF(G29&gt;150,"Critique",IF(G29&gt;=50,"Significatif","Modéré")))</f>
        <v/>
      </c>
      <c r="K29" s="2" t="n"/>
      <c r="L29" t="inlineStr">
        <is>
          <t>Ouvert</t>
        </is>
      </c>
    </row>
    <row r="30">
      <c r="G30">
        <f>IFERROR(D30*E30*F30,"")</f>
        <v/>
      </c>
      <c r="H30">
        <f>IF(G30="","",IF(G30&gt;150,"Critique",IF(G30&gt;=50,"Significatif","Modéré")))</f>
        <v/>
      </c>
      <c r="K30" s="2" t="n"/>
      <c r="L30" t="inlineStr">
        <is>
          <t>Ouvert</t>
        </is>
      </c>
    </row>
    <row r="31">
      <c r="G31">
        <f>IFERROR(D31*E31*F31,"")</f>
        <v/>
      </c>
      <c r="H31">
        <f>IF(G31="","",IF(G31&gt;150,"Critique",IF(G31&gt;=50,"Significatif","Modéré")))</f>
        <v/>
      </c>
      <c r="K31" s="2" t="n"/>
      <c r="L31" t="inlineStr">
        <is>
          <t>Ouvert</t>
        </is>
      </c>
    </row>
    <row r="32">
      <c r="G32">
        <f>IFERROR(D32*E32*F32,"")</f>
        <v/>
      </c>
      <c r="H32">
        <f>IF(G32="","",IF(G32&gt;150,"Critique",IF(G32&gt;=50,"Significatif","Modéré")))</f>
        <v/>
      </c>
      <c r="K32" s="2" t="n"/>
      <c r="L32" t="inlineStr">
        <is>
          <t>Ouvert</t>
        </is>
      </c>
    </row>
    <row r="33">
      <c r="G33">
        <f>IFERROR(D33*E33*F33,"")</f>
        <v/>
      </c>
      <c r="H33">
        <f>IF(G33="","",IF(G33&gt;150,"Critique",IF(G33&gt;=50,"Significatif","Modéré")))</f>
        <v/>
      </c>
      <c r="K33" s="2" t="n"/>
      <c r="L33" t="inlineStr">
        <is>
          <t>Ouvert</t>
        </is>
      </c>
    </row>
    <row r="34">
      <c r="G34">
        <f>IFERROR(D34*E34*F34,"")</f>
        <v/>
      </c>
      <c r="H34">
        <f>IF(G34="","",IF(G34&gt;150,"Critique",IF(G34&gt;=50,"Significatif","Modéré")))</f>
        <v/>
      </c>
      <c r="K34" s="2" t="n"/>
      <c r="L34" t="inlineStr">
        <is>
          <t>Ouvert</t>
        </is>
      </c>
    </row>
    <row r="35">
      <c r="G35">
        <f>IFERROR(D35*E35*F35,"")</f>
        <v/>
      </c>
      <c r="H35">
        <f>IF(G35="","",IF(G35&gt;150,"Critique",IF(G35&gt;=50,"Significatif","Modéré")))</f>
        <v/>
      </c>
      <c r="K35" s="2" t="n"/>
      <c r="L35" t="inlineStr">
        <is>
          <t>Ouvert</t>
        </is>
      </c>
    </row>
    <row r="36">
      <c r="G36">
        <f>IFERROR(D36*E36*F36,"")</f>
        <v/>
      </c>
      <c r="H36">
        <f>IF(G36="","",IF(G36&gt;150,"Critique",IF(G36&gt;=50,"Significatif","Modéré")))</f>
        <v/>
      </c>
      <c r="K36" s="2" t="n"/>
      <c r="L36" t="inlineStr">
        <is>
          <t>Ouvert</t>
        </is>
      </c>
    </row>
    <row r="37">
      <c r="G37">
        <f>IFERROR(D37*E37*F37,"")</f>
        <v/>
      </c>
      <c r="H37">
        <f>IF(G37="","",IF(G37&gt;150,"Critique",IF(G37&gt;=50,"Significatif","Modéré")))</f>
        <v/>
      </c>
      <c r="K37" s="2" t="n"/>
      <c r="L37" t="inlineStr">
        <is>
          <t>Ouvert</t>
        </is>
      </c>
    </row>
    <row r="38">
      <c r="G38">
        <f>IFERROR(D38*E38*F38,"")</f>
        <v/>
      </c>
      <c r="H38">
        <f>IF(G38="","",IF(G38&gt;150,"Critique",IF(G38&gt;=50,"Significatif","Modéré")))</f>
        <v/>
      </c>
      <c r="K38" s="2" t="n"/>
      <c r="L38" t="inlineStr">
        <is>
          <t>Ouvert</t>
        </is>
      </c>
    </row>
    <row r="39">
      <c r="G39">
        <f>IFERROR(D39*E39*F39,"")</f>
        <v/>
      </c>
      <c r="H39">
        <f>IF(G39="","",IF(G39&gt;150,"Critique",IF(G39&gt;=50,"Significatif","Modéré")))</f>
        <v/>
      </c>
      <c r="K39" s="2" t="n"/>
      <c r="L39" t="inlineStr">
        <is>
          <t>Ouvert</t>
        </is>
      </c>
    </row>
    <row r="40">
      <c r="G40">
        <f>IFERROR(D40*E40*F40,"")</f>
        <v/>
      </c>
      <c r="H40">
        <f>IF(G40="","",IF(G40&gt;150,"Critique",IF(G40&gt;=50,"Significatif","Modéré")))</f>
        <v/>
      </c>
      <c r="K40" s="2" t="n"/>
      <c r="L40" t="inlineStr">
        <is>
          <t>Ouvert</t>
        </is>
      </c>
    </row>
    <row r="41">
      <c r="G41">
        <f>IFERROR(D41*E41*F41,"")</f>
        <v/>
      </c>
      <c r="H41">
        <f>IF(G41="","",IF(G41&gt;150,"Critique",IF(G41&gt;=50,"Significatif","Modéré")))</f>
        <v/>
      </c>
      <c r="K41" s="2" t="n"/>
      <c r="L41" t="inlineStr">
        <is>
          <t>Ouvert</t>
        </is>
      </c>
    </row>
    <row r="42">
      <c r="G42">
        <f>IFERROR(D42*E42*F42,"")</f>
        <v/>
      </c>
      <c r="H42">
        <f>IF(G42="","",IF(G42&gt;150,"Critique",IF(G42&gt;=50,"Significatif","Modéré")))</f>
        <v/>
      </c>
      <c r="K42" s="2" t="n"/>
      <c r="L42" t="inlineStr">
        <is>
          <t>Ouvert</t>
        </is>
      </c>
    </row>
    <row r="43">
      <c r="G43">
        <f>IFERROR(D43*E43*F43,"")</f>
        <v/>
      </c>
      <c r="H43">
        <f>IF(G43="","",IF(G43&gt;150,"Critique",IF(G43&gt;=50,"Significatif","Modéré")))</f>
        <v/>
      </c>
      <c r="K43" s="2" t="n"/>
      <c r="L43" t="inlineStr">
        <is>
          <t>Ouvert</t>
        </is>
      </c>
    </row>
    <row r="44">
      <c r="G44">
        <f>IFERROR(D44*E44*F44,"")</f>
        <v/>
      </c>
      <c r="H44">
        <f>IF(G44="","",IF(G44&gt;150,"Critique",IF(G44&gt;=50,"Significatif","Modéré")))</f>
        <v/>
      </c>
      <c r="K44" s="2" t="n"/>
      <c r="L44" t="inlineStr">
        <is>
          <t>Ouvert</t>
        </is>
      </c>
    </row>
    <row r="45">
      <c r="G45">
        <f>IFERROR(D45*E45*F45,"")</f>
        <v/>
      </c>
      <c r="H45">
        <f>IF(G45="","",IF(G45&gt;150,"Critique",IF(G45&gt;=50,"Significatif","Modéré")))</f>
        <v/>
      </c>
      <c r="K45" s="2" t="n"/>
      <c r="L45" t="inlineStr">
        <is>
          <t>Ouvert</t>
        </is>
      </c>
    </row>
    <row r="46">
      <c r="G46">
        <f>IFERROR(D46*E46*F46,"")</f>
        <v/>
      </c>
      <c r="H46">
        <f>IF(G46="","",IF(G46&gt;150,"Critique",IF(G46&gt;=50,"Significatif","Modéré")))</f>
        <v/>
      </c>
      <c r="K46" s="2" t="n"/>
      <c r="L46" t="inlineStr">
        <is>
          <t>Ouvert</t>
        </is>
      </c>
    </row>
    <row r="47">
      <c r="G47">
        <f>IFERROR(D47*E47*F47,"")</f>
        <v/>
      </c>
      <c r="H47">
        <f>IF(G47="","",IF(G47&gt;150,"Critique",IF(G47&gt;=50,"Significatif","Modéré")))</f>
        <v/>
      </c>
      <c r="K47" s="2" t="n"/>
      <c r="L47" t="inlineStr">
        <is>
          <t>Ouvert</t>
        </is>
      </c>
    </row>
    <row r="48">
      <c r="G48">
        <f>IFERROR(D48*E48*F48,"")</f>
        <v/>
      </c>
      <c r="H48">
        <f>IF(G48="","",IF(G48&gt;150,"Critique",IF(G48&gt;=50,"Significatif","Modéré")))</f>
        <v/>
      </c>
      <c r="K48" s="2" t="n"/>
      <c r="L48" t="inlineStr">
        <is>
          <t>Ouvert</t>
        </is>
      </c>
    </row>
    <row r="49">
      <c r="G49">
        <f>IFERROR(D49*E49*F49,"")</f>
        <v/>
      </c>
      <c r="H49">
        <f>IF(G49="","",IF(G49&gt;150,"Critique",IF(G49&gt;=50,"Significatif","Modéré")))</f>
        <v/>
      </c>
      <c r="K49" s="2" t="n"/>
      <c r="L49" t="inlineStr">
        <is>
          <t>Ouvert</t>
        </is>
      </c>
    </row>
    <row r="50">
      <c r="G50">
        <f>IFERROR(D50*E50*F50,"")</f>
        <v/>
      </c>
      <c r="H50">
        <f>IF(G50="","",IF(G50&gt;150,"Critique",IF(G50&gt;=50,"Significatif","Modéré")))</f>
        <v/>
      </c>
      <c r="K50" s="2" t="n"/>
      <c r="L50" t="inlineStr">
        <is>
          <t>Ouvert</t>
        </is>
      </c>
    </row>
    <row r="51">
      <c r="G51">
        <f>IFERROR(D51*E51*F51,"")</f>
        <v/>
      </c>
      <c r="H51">
        <f>IF(G51="","",IF(G51&gt;150,"Critique",IF(G51&gt;=50,"Significatif","Modéré")))</f>
        <v/>
      </c>
      <c r="K51" s="2" t="n"/>
      <c r="L51" t="inlineStr">
        <is>
          <t>Ouvert</t>
        </is>
      </c>
    </row>
    <row r="52">
      <c r="G52">
        <f>IFERROR(D52*E52*F52,"")</f>
        <v/>
      </c>
      <c r="H52">
        <f>IF(G52="","",IF(G52&gt;150,"Critique",IF(G52&gt;=50,"Significatif","Modéré")))</f>
        <v/>
      </c>
      <c r="K52" s="2" t="n"/>
      <c r="L52" t="inlineStr">
        <is>
          <t>Ouvert</t>
        </is>
      </c>
    </row>
    <row r="53">
      <c r="G53">
        <f>IFERROR(D53*E53*F53,"")</f>
        <v/>
      </c>
      <c r="H53">
        <f>IF(G53="","",IF(G53&gt;150,"Critique",IF(G53&gt;=50,"Significatif","Modéré")))</f>
        <v/>
      </c>
      <c r="K53" s="2" t="n"/>
      <c r="L53" t="inlineStr">
        <is>
          <t>Ouvert</t>
        </is>
      </c>
    </row>
    <row r="54">
      <c r="G54">
        <f>IFERROR(D54*E54*F54,"")</f>
        <v/>
      </c>
      <c r="H54">
        <f>IF(G54="","",IF(G54&gt;150,"Critique",IF(G54&gt;=50,"Significatif","Modéré")))</f>
        <v/>
      </c>
      <c r="K54" s="2" t="n"/>
      <c r="L54" t="inlineStr">
        <is>
          <t>Ouvert</t>
        </is>
      </c>
    </row>
    <row r="55">
      <c r="G55">
        <f>IFERROR(D55*E55*F55,"")</f>
        <v/>
      </c>
      <c r="H55">
        <f>IF(G55="","",IF(G55&gt;150,"Critique",IF(G55&gt;=50,"Significatif","Modéré")))</f>
        <v/>
      </c>
      <c r="K55" s="2" t="n"/>
      <c r="L55" t="inlineStr">
        <is>
          <t>Ouvert</t>
        </is>
      </c>
    </row>
    <row r="56">
      <c r="G56">
        <f>IFERROR(D56*E56*F56,"")</f>
        <v/>
      </c>
      <c r="H56">
        <f>IF(G56="","",IF(G56&gt;150,"Critique",IF(G56&gt;=50,"Significatif","Modéré")))</f>
        <v/>
      </c>
      <c r="K56" s="2" t="n"/>
      <c r="L56" t="inlineStr">
        <is>
          <t>Ouvert</t>
        </is>
      </c>
    </row>
    <row r="57">
      <c r="G57">
        <f>IFERROR(D57*E57*F57,"")</f>
        <v/>
      </c>
      <c r="H57">
        <f>IF(G57="","",IF(G57&gt;150,"Critique",IF(G57&gt;=50,"Significatif","Modéré")))</f>
        <v/>
      </c>
      <c r="K57" s="2" t="n"/>
      <c r="L57" t="inlineStr">
        <is>
          <t>Ouvert</t>
        </is>
      </c>
    </row>
    <row r="58">
      <c r="G58">
        <f>IFERROR(D58*E58*F58,"")</f>
        <v/>
      </c>
      <c r="H58">
        <f>IF(G58="","",IF(G58&gt;150,"Critique",IF(G58&gt;=50,"Significatif","Modéré")))</f>
        <v/>
      </c>
      <c r="K58" s="2" t="n"/>
      <c r="L58" t="inlineStr">
        <is>
          <t>Ouvert</t>
        </is>
      </c>
    </row>
    <row r="59">
      <c r="G59">
        <f>IFERROR(D59*E59*F59,"")</f>
        <v/>
      </c>
      <c r="H59">
        <f>IF(G59="","",IF(G59&gt;150,"Critique",IF(G59&gt;=50,"Significatif","Modéré")))</f>
        <v/>
      </c>
      <c r="K59" s="2" t="n"/>
      <c r="L59" t="inlineStr">
        <is>
          <t>Ouvert</t>
        </is>
      </c>
    </row>
    <row r="60">
      <c r="G60">
        <f>IFERROR(D60*E60*F60,"")</f>
        <v/>
      </c>
      <c r="H60">
        <f>IF(G60="","",IF(G60&gt;150,"Critique",IF(G60&gt;=50,"Significatif","Modéré")))</f>
        <v/>
      </c>
      <c r="K60" s="2" t="n"/>
      <c r="L60" t="inlineStr">
        <is>
          <t>Ouvert</t>
        </is>
      </c>
    </row>
    <row r="61">
      <c r="G61">
        <f>IFERROR(D61*E61*F61,"")</f>
        <v/>
      </c>
      <c r="H61">
        <f>IF(G61="","",IF(G61&gt;150,"Critique",IF(G61&gt;=50,"Significatif","Modéré")))</f>
        <v/>
      </c>
      <c r="K61" s="2" t="n"/>
      <c r="L61" t="inlineStr">
        <is>
          <t>Ouvert</t>
        </is>
      </c>
    </row>
    <row r="62">
      <c r="G62">
        <f>IFERROR(D62*E62*F62,"")</f>
        <v/>
      </c>
      <c r="H62">
        <f>IF(G62="","",IF(G62&gt;150,"Critique",IF(G62&gt;=50,"Significatif","Modéré")))</f>
        <v/>
      </c>
      <c r="K62" s="2" t="n"/>
      <c r="L62" t="inlineStr">
        <is>
          <t>Ouvert</t>
        </is>
      </c>
    </row>
    <row r="63">
      <c r="G63">
        <f>IFERROR(D63*E63*F63,"")</f>
        <v/>
      </c>
      <c r="H63">
        <f>IF(G63="","",IF(G63&gt;150,"Critique",IF(G63&gt;=50,"Significatif","Modéré")))</f>
        <v/>
      </c>
      <c r="K63" s="2" t="n"/>
      <c r="L63" t="inlineStr">
        <is>
          <t>Ouvert</t>
        </is>
      </c>
    </row>
    <row r="64">
      <c r="G64">
        <f>IFERROR(D64*E64*F64,"")</f>
        <v/>
      </c>
      <c r="H64">
        <f>IF(G64="","",IF(G64&gt;150,"Critique",IF(G64&gt;=50,"Significatif","Modéré")))</f>
        <v/>
      </c>
      <c r="K64" s="2" t="n"/>
      <c r="L64" t="inlineStr">
        <is>
          <t>Ouvert</t>
        </is>
      </c>
    </row>
    <row r="65">
      <c r="G65">
        <f>IFERROR(D65*E65*F65,"")</f>
        <v/>
      </c>
      <c r="H65">
        <f>IF(G65="","",IF(G65&gt;150,"Critique",IF(G65&gt;=50,"Significatif","Modéré")))</f>
        <v/>
      </c>
      <c r="K65" s="2" t="n"/>
      <c r="L65" t="inlineStr">
        <is>
          <t>Ouvert</t>
        </is>
      </c>
    </row>
    <row r="66">
      <c r="G66">
        <f>IFERROR(D66*E66*F66,"")</f>
        <v/>
      </c>
      <c r="H66">
        <f>IF(G66="","",IF(G66&gt;150,"Critique",IF(G66&gt;=50,"Significatif","Modéré")))</f>
        <v/>
      </c>
      <c r="K66" s="2" t="n"/>
      <c r="L66" t="inlineStr">
        <is>
          <t>Ouvert</t>
        </is>
      </c>
    </row>
    <row r="67">
      <c r="G67">
        <f>IFERROR(D67*E67*F67,"")</f>
        <v/>
      </c>
      <c r="H67">
        <f>IF(G67="","",IF(G67&gt;150,"Critique",IF(G67&gt;=50,"Significatif","Modéré")))</f>
        <v/>
      </c>
      <c r="K67" s="2" t="n"/>
      <c r="L67" t="inlineStr">
        <is>
          <t>Ouvert</t>
        </is>
      </c>
    </row>
    <row r="68">
      <c r="G68">
        <f>IFERROR(D68*E68*F68,"")</f>
        <v/>
      </c>
      <c r="H68">
        <f>IF(G68="","",IF(G68&gt;150,"Critique",IF(G68&gt;=50,"Significatif","Modéré")))</f>
        <v/>
      </c>
      <c r="K68" s="2" t="n"/>
      <c r="L68" t="inlineStr">
        <is>
          <t>Ouvert</t>
        </is>
      </c>
    </row>
    <row r="69">
      <c r="G69">
        <f>IFERROR(D69*E69*F69,"")</f>
        <v/>
      </c>
      <c r="H69">
        <f>IF(G69="","",IF(G69&gt;150,"Critique",IF(G69&gt;=50,"Significatif","Modéré")))</f>
        <v/>
      </c>
      <c r="K69" s="2" t="n"/>
      <c r="L69" t="inlineStr">
        <is>
          <t>Ouvert</t>
        </is>
      </c>
    </row>
    <row r="70">
      <c r="G70">
        <f>IFERROR(D70*E70*F70,"")</f>
        <v/>
      </c>
      <c r="H70">
        <f>IF(G70="","",IF(G70&gt;150,"Critique",IF(G70&gt;=50,"Significatif","Modéré")))</f>
        <v/>
      </c>
      <c r="K70" s="2" t="n"/>
      <c r="L70" t="inlineStr">
        <is>
          <t>Ouvert</t>
        </is>
      </c>
    </row>
    <row r="71">
      <c r="G71">
        <f>IFERROR(D71*E71*F71,"")</f>
        <v/>
      </c>
      <c r="H71">
        <f>IF(G71="","",IF(G71&gt;150,"Critique",IF(G71&gt;=50,"Significatif","Modéré")))</f>
        <v/>
      </c>
      <c r="K71" s="2" t="n"/>
      <c r="L71" t="inlineStr">
        <is>
          <t>Ouvert</t>
        </is>
      </c>
    </row>
    <row r="72">
      <c r="G72">
        <f>IFERROR(D72*E72*F72,"")</f>
        <v/>
      </c>
      <c r="H72">
        <f>IF(G72="","",IF(G72&gt;150,"Critique",IF(G72&gt;=50,"Significatif","Modéré")))</f>
        <v/>
      </c>
      <c r="K72" s="2" t="n"/>
      <c r="L72" t="inlineStr">
        <is>
          <t>Ouvert</t>
        </is>
      </c>
    </row>
    <row r="73">
      <c r="G73">
        <f>IFERROR(D73*E73*F73,"")</f>
        <v/>
      </c>
      <c r="H73">
        <f>IF(G73="","",IF(G73&gt;150,"Critique",IF(G73&gt;=50,"Significatif","Modéré")))</f>
        <v/>
      </c>
      <c r="K73" s="2" t="n"/>
      <c r="L73" t="inlineStr">
        <is>
          <t>Ouvert</t>
        </is>
      </c>
    </row>
    <row r="74">
      <c r="G74">
        <f>IFERROR(D74*E74*F74,"")</f>
        <v/>
      </c>
      <c r="H74">
        <f>IF(G74="","",IF(G74&gt;150,"Critique",IF(G74&gt;=50,"Significatif","Modéré")))</f>
        <v/>
      </c>
      <c r="K74" s="2" t="n"/>
      <c r="L74" t="inlineStr">
        <is>
          <t>Ouvert</t>
        </is>
      </c>
    </row>
    <row r="75">
      <c r="G75">
        <f>IFERROR(D75*E75*F75,"")</f>
        <v/>
      </c>
      <c r="H75">
        <f>IF(G75="","",IF(G75&gt;150,"Critique",IF(G75&gt;=50,"Significatif","Modéré")))</f>
        <v/>
      </c>
      <c r="K75" s="2" t="n"/>
      <c r="L75" t="inlineStr">
        <is>
          <t>Ouvert</t>
        </is>
      </c>
    </row>
    <row r="76">
      <c r="G76">
        <f>IFERROR(D76*E76*F76,"")</f>
        <v/>
      </c>
      <c r="H76">
        <f>IF(G76="","",IF(G76&gt;150,"Critique",IF(G76&gt;=50,"Significatif","Modéré")))</f>
        <v/>
      </c>
      <c r="K76" s="2" t="n"/>
      <c r="L76" t="inlineStr">
        <is>
          <t>Ouvert</t>
        </is>
      </c>
    </row>
    <row r="77">
      <c r="G77">
        <f>IFERROR(D77*E77*F77,"")</f>
        <v/>
      </c>
      <c r="H77">
        <f>IF(G77="","",IF(G77&gt;150,"Critique",IF(G77&gt;=50,"Significatif","Modéré")))</f>
        <v/>
      </c>
      <c r="K77" s="2" t="n"/>
      <c r="L77" t="inlineStr">
        <is>
          <t>Ouvert</t>
        </is>
      </c>
    </row>
    <row r="78">
      <c r="G78">
        <f>IFERROR(D78*E78*F78,"")</f>
        <v/>
      </c>
      <c r="H78">
        <f>IF(G78="","",IF(G78&gt;150,"Critique",IF(G78&gt;=50,"Significatif","Modéré")))</f>
        <v/>
      </c>
      <c r="K78" s="2" t="n"/>
      <c r="L78" t="inlineStr">
        <is>
          <t>Ouvert</t>
        </is>
      </c>
    </row>
    <row r="79">
      <c r="G79">
        <f>IFERROR(D79*E79*F79,"")</f>
        <v/>
      </c>
      <c r="H79">
        <f>IF(G79="","",IF(G79&gt;150,"Critique",IF(G79&gt;=50,"Significatif","Modéré")))</f>
        <v/>
      </c>
      <c r="K79" s="2" t="n"/>
      <c r="L79" t="inlineStr">
        <is>
          <t>Ouvert</t>
        </is>
      </c>
    </row>
    <row r="80">
      <c r="G80">
        <f>IFERROR(D80*E80*F80,"")</f>
        <v/>
      </c>
      <c r="H80">
        <f>IF(G80="","",IF(G80&gt;150,"Critique",IF(G80&gt;=50,"Significatif","Modéré")))</f>
        <v/>
      </c>
      <c r="K80" s="2" t="n"/>
      <c r="L80" t="inlineStr">
        <is>
          <t>Ouvert</t>
        </is>
      </c>
    </row>
    <row r="81">
      <c r="G81">
        <f>IFERROR(D81*E81*F81,"")</f>
        <v/>
      </c>
      <c r="H81">
        <f>IF(G81="","",IF(G81&gt;150,"Critique",IF(G81&gt;=50,"Significatif","Modéré")))</f>
        <v/>
      </c>
      <c r="K81" s="2" t="n"/>
      <c r="L81" t="inlineStr">
        <is>
          <t>Ouvert</t>
        </is>
      </c>
    </row>
    <row r="82">
      <c r="G82">
        <f>IFERROR(D82*E82*F82,"")</f>
        <v/>
      </c>
      <c r="H82">
        <f>IF(G82="","",IF(G82&gt;150,"Critique",IF(G82&gt;=50,"Significatif","Modéré")))</f>
        <v/>
      </c>
      <c r="K82" s="2" t="n"/>
      <c r="L82" t="inlineStr">
        <is>
          <t>Ouvert</t>
        </is>
      </c>
    </row>
    <row r="83">
      <c r="G83">
        <f>IFERROR(D83*E83*F83,"")</f>
        <v/>
      </c>
      <c r="H83">
        <f>IF(G83="","",IF(G83&gt;150,"Critique",IF(G83&gt;=50,"Significatif","Modéré")))</f>
        <v/>
      </c>
      <c r="K83" s="2" t="n"/>
      <c r="L83" t="inlineStr">
        <is>
          <t>Ouvert</t>
        </is>
      </c>
    </row>
    <row r="84">
      <c r="G84">
        <f>IFERROR(D84*E84*F84,"")</f>
        <v/>
      </c>
      <c r="H84">
        <f>IF(G84="","",IF(G84&gt;150,"Critique",IF(G84&gt;=50,"Significatif","Modéré")))</f>
        <v/>
      </c>
      <c r="K84" s="2" t="n"/>
      <c r="L84" t="inlineStr">
        <is>
          <t>Ouvert</t>
        </is>
      </c>
    </row>
    <row r="85">
      <c r="G85">
        <f>IFERROR(D85*E85*F85,"")</f>
        <v/>
      </c>
      <c r="H85">
        <f>IF(G85="","",IF(G85&gt;150,"Critique",IF(G85&gt;=50,"Significatif","Modéré")))</f>
        <v/>
      </c>
      <c r="K85" s="2" t="n"/>
      <c r="L85" t="inlineStr">
        <is>
          <t>Ouvert</t>
        </is>
      </c>
    </row>
    <row r="86">
      <c r="G86">
        <f>IFERROR(D86*E86*F86,"")</f>
        <v/>
      </c>
      <c r="H86">
        <f>IF(G86="","",IF(G86&gt;150,"Critique",IF(G86&gt;=50,"Significatif","Modéré")))</f>
        <v/>
      </c>
      <c r="K86" s="2" t="n"/>
      <c r="L86" t="inlineStr">
        <is>
          <t>Ouvert</t>
        </is>
      </c>
    </row>
    <row r="87">
      <c r="G87">
        <f>IFERROR(D87*E87*F87,"")</f>
        <v/>
      </c>
      <c r="H87">
        <f>IF(G87="","",IF(G87&gt;150,"Critique",IF(G87&gt;=50,"Significatif","Modéré")))</f>
        <v/>
      </c>
      <c r="K87" s="2" t="n"/>
      <c r="L87" t="inlineStr">
        <is>
          <t>Ouvert</t>
        </is>
      </c>
    </row>
    <row r="88">
      <c r="G88">
        <f>IFERROR(D88*E88*F88,"")</f>
        <v/>
      </c>
      <c r="H88">
        <f>IF(G88="","",IF(G88&gt;150,"Critique",IF(G88&gt;=50,"Significatif","Modéré")))</f>
        <v/>
      </c>
      <c r="K88" s="2" t="n"/>
      <c r="L88" t="inlineStr">
        <is>
          <t>Ouvert</t>
        </is>
      </c>
    </row>
    <row r="89">
      <c r="G89">
        <f>IFERROR(D89*E89*F89,"")</f>
        <v/>
      </c>
      <c r="H89">
        <f>IF(G89="","",IF(G89&gt;150,"Critique",IF(G89&gt;=50,"Significatif","Modéré")))</f>
        <v/>
      </c>
      <c r="K89" s="2" t="n"/>
      <c r="L89" t="inlineStr">
        <is>
          <t>Ouvert</t>
        </is>
      </c>
    </row>
    <row r="90">
      <c r="G90">
        <f>IFERROR(D90*E90*F90,"")</f>
        <v/>
      </c>
      <c r="H90">
        <f>IF(G90="","",IF(G90&gt;150,"Critique",IF(G90&gt;=50,"Significatif","Modéré")))</f>
        <v/>
      </c>
      <c r="K90" s="2" t="n"/>
      <c r="L90" t="inlineStr">
        <is>
          <t>Ouvert</t>
        </is>
      </c>
    </row>
    <row r="91">
      <c r="G91">
        <f>IFERROR(D91*E91*F91,"")</f>
        <v/>
      </c>
      <c r="H91">
        <f>IF(G91="","",IF(G91&gt;150,"Critique",IF(G91&gt;=50,"Significatif","Modéré")))</f>
        <v/>
      </c>
      <c r="K91" s="2" t="n"/>
      <c r="L91" t="inlineStr">
        <is>
          <t>Ouvert</t>
        </is>
      </c>
    </row>
    <row r="92">
      <c r="G92">
        <f>IFERROR(D92*E92*F92,"")</f>
        <v/>
      </c>
      <c r="H92">
        <f>IF(G92="","",IF(G92&gt;150,"Critique",IF(G92&gt;=50,"Significatif","Modéré")))</f>
        <v/>
      </c>
      <c r="K92" s="2" t="n"/>
      <c r="L92" t="inlineStr">
        <is>
          <t>Ouvert</t>
        </is>
      </c>
    </row>
    <row r="93">
      <c r="G93">
        <f>IFERROR(D93*E93*F93,"")</f>
        <v/>
      </c>
      <c r="H93">
        <f>IF(G93="","",IF(G93&gt;150,"Critique",IF(G93&gt;=50,"Significatif","Modéré")))</f>
        <v/>
      </c>
      <c r="K93" s="2" t="n"/>
      <c r="L93" t="inlineStr">
        <is>
          <t>Ouvert</t>
        </is>
      </c>
    </row>
    <row r="94">
      <c r="G94">
        <f>IFERROR(D94*E94*F94,"")</f>
        <v/>
      </c>
      <c r="H94">
        <f>IF(G94="","",IF(G94&gt;150,"Critique",IF(G94&gt;=50,"Significatif","Modéré")))</f>
        <v/>
      </c>
      <c r="K94" s="2" t="n"/>
      <c r="L94" t="inlineStr">
        <is>
          <t>Ouvert</t>
        </is>
      </c>
    </row>
    <row r="95">
      <c r="G95">
        <f>IFERROR(D95*E95*F95,"")</f>
        <v/>
      </c>
      <c r="H95">
        <f>IF(G95="","",IF(G95&gt;150,"Critique",IF(G95&gt;=50,"Significatif","Modéré")))</f>
        <v/>
      </c>
      <c r="K95" s="2" t="n"/>
      <c r="L95" t="inlineStr">
        <is>
          <t>Ouvert</t>
        </is>
      </c>
    </row>
    <row r="96">
      <c r="G96">
        <f>IFERROR(D96*E96*F96,"")</f>
        <v/>
      </c>
      <c r="H96">
        <f>IF(G96="","",IF(G96&gt;150,"Critique",IF(G96&gt;=50,"Significatif","Modéré")))</f>
        <v/>
      </c>
      <c r="K96" s="2" t="n"/>
      <c r="L96" t="inlineStr">
        <is>
          <t>Ouvert</t>
        </is>
      </c>
    </row>
    <row r="97">
      <c r="G97">
        <f>IFERROR(D97*E97*F97,"")</f>
        <v/>
      </c>
      <c r="H97">
        <f>IF(G97="","",IF(G97&gt;150,"Critique",IF(G97&gt;=50,"Significatif","Modéré")))</f>
        <v/>
      </c>
      <c r="K97" s="2" t="n"/>
      <c r="L97" t="inlineStr">
        <is>
          <t>Ouvert</t>
        </is>
      </c>
    </row>
    <row r="98">
      <c r="G98">
        <f>IFERROR(D98*E98*F98,"")</f>
        <v/>
      </c>
      <c r="H98">
        <f>IF(G98="","",IF(G98&gt;150,"Critique",IF(G98&gt;=50,"Significatif","Modéré")))</f>
        <v/>
      </c>
      <c r="K98" s="2" t="n"/>
      <c r="L98" t="inlineStr">
        <is>
          <t>Ouvert</t>
        </is>
      </c>
    </row>
    <row r="99">
      <c r="G99">
        <f>IFERROR(D99*E99*F99,"")</f>
        <v/>
      </c>
      <c r="H99">
        <f>IF(G99="","",IF(G99&gt;150,"Critique",IF(G99&gt;=50,"Significatif","Modéré")))</f>
        <v/>
      </c>
      <c r="K99" s="2" t="n"/>
      <c r="L99" t="inlineStr">
        <is>
          <t>Ouvert</t>
        </is>
      </c>
    </row>
    <row r="100">
      <c r="G100">
        <f>IFERROR(D100*E100*F100,"")</f>
        <v/>
      </c>
      <c r="H100">
        <f>IF(G100="","",IF(G100&gt;150,"Critique",IF(G100&gt;=50,"Significatif","Modéré")))</f>
        <v/>
      </c>
      <c r="K100" s="2" t="n"/>
      <c r="L100" t="inlineStr">
        <is>
          <t>Ouvert</t>
        </is>
      </c>
    </row>
    <row r="101">
      <c r="G101">
        <f>IFERROR(D101*E101*F101,"")</f>
        <v/>
      </c>
      <c r="H101">
        <f>IF(G101="","",IF(G101&gt;150,"Critique",IF(G101&gt;=50,"Significatif","Modéré")))</f>
        <v/>
      </c>
      <c r="K101" s="2" t="n"/>
      <c r="L101" t="inlineStr">
        <is>
          <t>Ouvert</t>
        </is>
      </c>
    </row>
    <row r="102">
      <c r="G102">
        <f>IFERROR(D102*E102*F102,"")</f>
        <v/>
      </c>
      <c r="H102">
        <f>IF(G102="","",IF(G102&gt;150,"Critique",IF(G102&gt;=50,"Significatif","Modéré")))</f>
        <v/>
      </c>
      <c r="K102" s="2" t="n"/>
      <c r="L102" t="inlineStr">
        <is>
          <t>Ouvert</t>
        </is>
      </c>
    </row>
    <row r="103">
      <c r="G103">
        <f>IFERROR(D103*E103*F103,"")</f>
        <v/>
      </c>
      <c r="H103">
        <f>IF(G103="","",IF(G103&gt;150,"Critique",IF(G103&gt;=50,"Significatif","Modéré")))</f>
        <v/>
      </c>
      <c r="K103" s="2" t="n"/>
      <c r="L103" t="inlineStr">
        <is>
          <t>Ouvert</t>
        </is>
      </c>
    </row>
    <row r="104">
      <c r="G104">
        <f>IFERROR(D104*E104*F104,"")</f>
        <v/>
      </c>
      <c r="H104">
        <f>IF(G104="","",IF(G104&gt;150,"Critique",IF(G104&gt;=50,"Significatif","Modéré")))</f>
        <v/>
      </c>
      <c r="K104" s="2" t="n"/>
      <c r="L104" t="inlineStr">
        <is>
          <t>Ouvert</t>
        </is>
      </c>
    </row>
    <row r="105">
      <c r="G105">
        <f>IFERROR(D105*E105*F105,"")</f>
        <v/>
      </c>
      <c r="H105">
        <f>IF(G105="","",IF(G105&gt;150,"Critique",IF(G105&gt;=50,"Significatif","Modéré")))</f>
        <v/>
      </c>
      <c r="K105" s="2" t="n"/>
      <c r="L105" t="inlineStr">
        <is>
          <t>Ouvert</t>
        </is>
      </c>
    </row>
    <row r="106">
      <c r="G106">
        <f>IFERROR(D106*E106*F106,"")</f>
        <v/>
      </c>
      <c r="H106">
        <f>IF(G106="","",IF(G106&gt;150,"Critique",IF(G106&gt;=50,"Significatif","Modéré")))</f>
        <v/>
      </c>
      <c r="K106" s="2" t="n"/>
      <c r="L106" t="inlineStr">
        <is>
          <t>Ouvert</t>
        </is>
      </c>
    </row>
    <row r="107">
      <c r="G107">
        <f>IFERROR(D107*E107*F107,"")</f>
        <v/>
      </c>
      <c r="H107">
        <f>IF(G107="","",IF(G107&gt;150,"Critique",IF(G107&gt;=50,"Significatif","Modéré")))</f>
        <v/>
      </c>
      <c r="K107" s="2" t="n"/>
      <c r="L107" t="inlineStr">
        <is>
          <t>Ouvert</t>
        </is>
      </c>
    </row>
    <row r="108">
      <c r="G108">
        <f>IFERROR(D108*E108*F108,"")</f>
        <v/>
      </c>
      <c r="H108">
        <f>IF(G108="","",IF(G108&gt;150,"Critique",IF(G108&gt;=50,"Significatif","Modéré")))</f>
        <v/>
      </c>
      <c r="K108" s="2" t="n"/>
      <c r="L108" t="inlineStr">
        <is>
          <t>Ouvert</t>
        </is>
      </c>
    </row>
    <row r="109">
      <c r="G109">
        <f>IFERROR(D109*E109*F109,"")</f>
        <v/>
      </c>
      <c r="H109">
        <f>IF(G109="","",IF(G109&gt;150,"Critique",IF(G109&gt;=50,"Significatif","Modéré")))</f>
        <v/>
      </c>
      <c r="K109" s="2" t="n"/>
      <c r="L109" t="inlineStr">
        <is>
          <t>Ouvert</t>
        </is>
      </c>
    </row>
    <row r="110">
      <c r="G110">
        <f>IFERROR(D110*E110*F110,"")</f>
        <v/>
      </c>
      <c r="H110">
        <f>IF(G110="","",IF(G110&gt;150,"Critique",IF(G110&gt;=50,"Significatif","Modéré")))</f>
        <v/>
      </c>
      <c r="K110" s="2" t="n"/>
      <c r="L110" t="inlineStr">
        <is>
          <t>Ouvert</t>
        </is>
      </c>
    </row>
    <row r="111">
      <c r="G111">
        <f>IFERROR(D111*E111*F111,"")</f>
        <v/>
      </c>
      <c r="H111">
        <f>IF(G111="","",IF(G111&gt;150,"Critique",IF(G111&gt;=50,"Significatif","Modéré")))</f>
        <v/>
      </c>
      <c r="K111" s="2" t="n"/>
      <c r="L111" t="inlineStr">
        <is>
          <t>Ouvert</t>
        </is>
      </c>
    </row>
    <row r="112">
      <c r="G112">
        <f>IFERROR(D112*E112*F112,"")</f>
        <v/>
      </c>
      <c r="H112">
        <f>IF(G112="","",IF(G112&gt;150,"Critique",IF(G112&gt;=50,"Significatif","Modéré")))</f>
        <v/>
      </c>
      <c r="K112" s="2" t="n"/>
      <c r="L112" t="inlineStr">
        <is>
          <t>Ouvert</t>
        </is>
      </c>
    </row>
    <row r="113">
      <c r="G113">
        <f>IFERROR(D113*E113*F113,"")</f>
        <v/>
      </c>
      <c r="H113">
        <f>IF(G113="","",IF(G113&gt;150,"Critique",IF(G113&gt;=50,"Significatif","Modéré")))</f>
        <v/>
      </c>
      <c r="K113" s="2" t="n"/>
      <c r="L113" t="inlineStr">
        <is>
          <t>Ouvert</t>
        </is>
      </c>
    </row>
    <row r="114">
      <c r="G114">
        <f>IFERROR(D114*E114*F114,"")</f>
        <v/>
      </c>
      <c r="H114">
        <f>IF(G114="","",IF(G114&gt;150,"Critique",IF(G114&gt;=50,"Significatif","Modéré")))</f>
        <v/>
      </c>
      <c r="K114" s="2" t="n"/>
      <c r="L114" t="inlineStr">
        <is>
          <t>Ouvert</t>
        </is>
      </c>
    </row>
    <row r="115">
      <c r="G115">
        <f>IFERROR(D115*E115*F115,"")</f>
        <v/>
      </c>
      <c r="H115">
        <f>IF(G115="","",IF(G115&gt;150,"Critique",IF(G115&gt;=50,"Significatif","Modéré")))</f>
        <v/>
      </c>
      <c r="K115" s="2" t="n"/>
      <c r="L115" t="inlineStr">
        <is>
          <t>Ouvert</t>
        </is>
      </c>
    </row>
    <row r="116">
      <c r="G116">
        <f>IFERROR(D116*E116*F116,"")</f>
        <v/>
      </c>
      <c r="H116">
        <f>IF(G116="","",IF(G116&gt;150,"Critique",IF(G116&gt;=50,"Significatif","Modéré")))</f>
        <v/>
      </c>
      <c r="K116" s="2" t="n"/>
      <c r="L116" t="inlineStr">
        <is>
          <t>Ouvert</t>
        </is>
      </c>
    </row>
    <row r="117">
      <c r="G117">
        <f>IFERROR(D117*E117*F117,"")</f>
        <v/>
      </c>
      <c r="H117">
        <f>IF(G117="","",IF(G117&gt;150,"Critique",IF(G117&gt;=50,"Significatif","Modéré")))</f>
        <v/>
      </c>
      <c r="K117" s="2" t="n"/>
      <c r="L117" t="inlineStr">
        <is>
          <t>Ouvert</t>
        </is>
      </c>
    </row>
    <row r="118">
      <c r="G118">
        <f>IFERROR(D118*E118*F118,"")</f>
        <v/>
      </c>
      <c r="H118">
        <f>IF(G118="","",IF(G118&gt;150,"Critique",IF(G118&gt;=50,"Significatif","Modéré")))</f>
        <v/>
      </c>
      <c r="K118" s="2" t="n"/>
      <c r="L118" t="inlineStr">
        <is>
          <t>Ouvert</t>
        </is>
      </c>
    </row>
    <row r="119">
      <c r="G119">
        <f>IFERROR(D119*E119*F119,"")</f>
        <v/>
      </c>
      <c r="H119">
        <f>IF(G119="","",IF(G119&gt;150,"Critique",IF(G119&gt;=50,"Significatif","Modéré")))</f>
        <v/>
      </c>
      <c r="K119" s="2" t="n"/>
      <c r="L119" t="inlineStr">
        <is>
          <t>Ouvert</t>
        </is>
      </c>
    </row>
    <row r="120">
      <c r="G120">
        <f>IFERROR(D120*E120*F120,"")</f>
        <v/>
      </c>
      <c r="H120">
        <f>IF(G120="","",IF(G120&gt;150,"Critique",IF(G120&gt;=50,"Significatif","Modéré")))</f>
        <v/>
      </c>
      <c r="K120" s="2" t="n"/>
      <c r="L120" t="inlineStr">
        <is>
          <t>Ouvert</t>
        </is>
      </c>
    </row>
    <row r="121">
      <c r="G121">
        <f>IFERROR(D121*E121*F121,"")</f>
        <v/>
      </c>
      <c r="H121">
        <f>IF(G121="","",IF(G121&gt;150,"Critique",IF(G121&gt;=50,"Significatif","Modéré")))</f>
        <v/>
      </c>
      <c r="K121" s="2" t="n"/>
      <c r="L121" t="inlineStr">
        <is>
          <t>Ouvert</t>
        </is>
      </c>
    </row>
    <row r="122">
      <c r="G122">
        <f>IFERROR(D122*E122*F122,"")</f>
        <v/>
      </c>
      <c r="H122">
        <f>IF(G122="","",IF(G122&gt;150,"Critique",IF(G122&gt;=50,"Significatif","Modéré")))</f>
        <v/>
      </c>
      <c r="K122" s="2" t="n"/>
      <c r="L122" t="inlineStr">
        <is>
          <t>Ouvert</t>
        </is>
      </c>
    </row>
    <row r="123">
      <c r="G123">
        <f>IFERROR(D123*E123*F123,"")</f>
        <v/>
      </c>
      <c r="H123">
        <f>IF(G123="","",IF(G123&gt;150,"Critique",IF(G123&gt;=50,"Significatif","Modéré")))</f>
        <v/>
      </c>
      <c r="K123" s="2" t="n"/>
      <c r="L123" t="inlineStr">
        <is>
          <t>Ouvert</t>
        </is>
      </c>
    </row>
    <row r="124">
      <c r="G124">
        <f>IFERROR(D124*E124*F124,"")</f>
        <v/>
      </c>
      <c r="H124">
        <f>IF(G124="","",IF(G124&gt;150,"Critique",IF(G124&gt;=50,"Significatif","Modéré")))</f>
        <v/>
      </c>
      <c r="K124" s="2" t="n"/>
      <c r="L124" t="inlineStr">
        <is>
          <t>Ouvert</t>
        </is>
      </c>
    </row>
    <row r="125">
      <c r="G125">
        <f>IFERROR(D125*E125*F125,"")</f>
        <v/>
      </c>
      <c r="H125">
        <f>IF(G125="","",IF(G125&gt;150,"Critique",IF(G125&gt;=50,"Significatif","Modéré")))</f>
        <v/>
      </c>
      <c r="K125" s="2" t="n"/>
      <c r="L125" t="inlineStr">
        <is>
          <t>Ouvert</t>
        </is>
      </c>
    </row>
    <row r="126">
      <c r="G126">
        <f>IFERROR(D126*E126*F126,"")</f>
        <v/>
      </c>
      <c r="H126">
        <f>IF(G126="","",IF(G126&gt;150,"Critique",IF(G126&gt;=50,"Significatif","Modéré")))</f>
        <v/>
      </c>
      <c r="K126" s="2" t="n"/>
      <c r="L126" t="inlineStr">
        <is>
          <t>Ouvert</t>
        </is>
      </c>
    </row>
    <row r="127">
      <c r="G127">
        <f>IFERROR(D127*E127*F127,"")</f>
        <v/>
      </c>
      <c r="H127">
        <f>IF(G127="","",IF(G127&gt;150,"Critique",IF(G127&gt;=50,"Significatif","Modéré")))</f>
        <v/>
      </c>
      <c r="K127" s="2" t="n"/>
      <c r="L127" t="inlineStr">
        <is>
          <t>Ouvert</t>
        </is>
      </c>
    </row>
    <row r="128">
      <c r="G128">
        <f>IFERROR(D128*E128*F128,"")</f>
        <v/>
      </c>
      <c r="H128">
        <f>IF(G128="","",IF(G128&gt;150,"Critique",IF(G128&gt;=50,"Significatif","Modéré")))</f>
        <v/>
      </c>
      <c r="K128" s="2" t="n"/>
      <c r="L128" t="inlineStr">
        <is>
          <t>Ouvert</t>
        </is>
      </c>
    </row>
    <row r="129">
      <c r="G129">
        <f>IFERROR(D129*E129*F129,"")</f>
        <v/>
      </c>
      <c r="H129">
        <f>IF(G129="","",IF(G129&gt;150,"Critique",IF(G129&gt;=50,"Significatif","Modéré")))</f>
        <v/>
      </c>
      <c r="K129" s="2" t="n"/>
      <c r="L129" t="inlineStr">
        <is>
          <t>Ouvert</t>
        </is>
      </c>
    </row>
    <row r="130">
      <c r="G130">
        <f>IFERROR(D130*E130*F130,"")</f>
        <v/>
      </c>
      <c r="H130">
        <f>IF(G130="","",IF(G130&gt;150,"Critique",IF(G130&gt;=50,"Significatif","Modéré")))</f>
        <v/>
      </c>
      <c r="K130" s="2" t="n"/>
      <c r="L130" t="inlineStr">
        <is>
          <t>Ouvert</t>
        </is>
      </c>
    </row>
    <row r="131">
      <c r="G131">
        <f>IFERROR(D131*E131*F131,"")</f>
        <v/>
      </c>
      <c r="H131">
        <f>IF(G131="","",IF(G131&gt;150,"Critique",IF(G131&gt;=50,"Significatif","Modéré")))</f>
        <v/>
      </c>
      <c r="K131" s="2" t="n"/>
      <c r="L131" t="inlineStr">
        <is>
          <t>Ouvert</t>
        </is>
      </c>
    </row>
    <row r="132">
      <c r="G132">
        <f>IFERROR(D132*E132*F132,"")</f>
        <v/>
      </c>
      <c r="H132">
        <f>IF(G132="","",IF(G132&gt;150,"Critique",IF(G132&gt;=50,"Significatif","Modéré")))</f>
        <v/>
      </c>
      <c r="K132" s="2" t="n"/>
      <c r="L132" t="inlineStr">
        <is>
          <t>Ouvert</t>
        </is>
      </c>
    </row>
    <row r="133">
      <c r="G133">
        <f>IFERROR(D133*E133*F133,"")</f>
        <v/>
      </c>
      <c r="H133">
        <f>IF(G133="","",IF(G133&gt;150,"Critique",IF(G133&gt;=50,"Significatif","Modéré")))</f>
        <v/>
      </c>
      <c r="K133" s="2" t="n"/>
      <c r="L133" t="inlineStr">
        <is>
          <t>Ouvert</t>
        </is>
      </c>
    </row>
    <row r="134">
      <c r="G134">
        <f>IFERROR(D134*E134*F134,"")</f>
        <v/>
      </c>
      <c r="H134">
        <f>IF(G134="","",IF(G134&gt;150,"Critique",IF(G134&gt;=50,"Significatif","Modéré")))</f>
        <v/>
      </c>
      <c r="K134" s="2" t="n"/>
      <c r="L134" t="inlineStr">
        <is>
          <t>Ouvert</t>
        </is>
      </c>
    </row>
    <row r="135">
      <c r="G135">
        <f>IFERROR(D135*E135*F135,"")</f>
        <v/>
      </c>
      <c r="H135">
        <f>IF(G135="","",IF(G135&gt;150,"Critique",IF(G135&gt;=50,"Significatif","Modéré")))</f>
        <v/>
      </c>
      <c r="K135" s="2" t="n"/>
      <c r="L135" t="inlineStr">
        <is>
          <t>Ouvert</t>
        </is>
      </c>
    </row>
    <row r="136">
      <c r="G136">
        <f>IFERROR(D136*E136*F136,"")</f>
        <v/>
      </c>
      <c r="H136">
        <f>IF(G136="","",IF(G136&gt;150,"Critique",IF(G136&gt;=50,"Significatif","Modéré")))</f>
        <v/>
      </c>
      <c r="K136" s="2" t="n"/>
      <c r="L136" t="inlineStr">
        <is>
          <t>Ouvert</t>
        </is>
      </c>
    </row>
    <row r="137">
      <c r="G137">
        <f>IFERROR(D137*E137*F137,"")</f>
        <v/>
      </c>
      <c r="H137">
        <f>IF(G137="","",IF(G137&gt;150,"Critique",IF(G137&gt;=50,"Significatif","Modéré")))</f>
        <v/>
      </c>
      <c r="K137" s="2" t="n"/>
      <c r="L137" t="inlineStr">
        <is>
          <t>Ouvert</t>
        </is>
      </c>
    </row>
    <row r="138">
      <c r="G138">
        <f>IFERROR(D138*E138*F138,"")</f>
        <v/>
      </c>
      <c r="H138">
        <f>IF(G138="","",IF(G138&gt;150,"Critique",IF(G138&gt;=50,"Significatif","Modéré")))</f>
        <v/>
      </c>
      <c r="K138" s="2" t="n"/>
      <c r="L138" t="inlineStr">
        <is>
          <t>Ouvert</t>
        </is>
      </c>
    </row>
    <row r="139">
      <c r="G139">
        <f>IFERROR(D139*E139*F139,"")</f>
        <v/>
      </c>
      <c r="H139">
        <f>IF(G139="","",IF(G139&gt;150,"Critique",IF(G139&gt;=50,"Significatif","Modéré")))</f>
        <v/>
      </c>
      <c r="K139" s="2" t="n"/>
      <c r="L139" t="inlineStr">
        <is>
          <t>Ouvert</t>
        </is>
      </c>
    </row>
    <row r="140">
      <c r="G140">
        <f>IFERROR(D140*E140*F140,"")</f>
        <v/>
      </c>
      <c r="H140">
        <f>IF(G140="","",IF(G140&gt;150,"Critique",IF(G140&gt;=50,"Significatif","Modéré")))</f>
        <v/>
      </c>
      <c r="K140" s="2" t="n"/>
      <c r="L140" t="inlineStr">
        <is>
          <t>Ouvert</t>
        </is>
      </c>
    </row>
    <row r="141">
      <c r="G141">
        <f>IFERROR(D141*E141*F141,"")</f>
        <v/>
      </c>
      <c r="H141">
        <f>IF(G141="","",IF(G141&gt;150,"Critique",IF(G141&gt;=50,"Significatif","Modéré")))</f>
        <v/>
      </c>
      <c r="K141" s="2" t="n"/>
      <c r="L141" t="inlineStr">
        <is>
          <t>Ouvert</t>
        </is>
      </c>
    </row>
    <row r="142">
      <c r="G142">
        <f>IFERROR(D142*E142*F142,"")</f>
        <v/>
      </c>
      <c r="H142">
        <f>IF(G142="","",IF(G142&gt;150,"Critique",IF(G142&gt;=50,"Significatif","Modéré")))</f>
        <v/>
      </c>
      <c r="K142" s="2" t="n"/>
      <c r="L142" t="inlineStr">
        <is>
          <t>Ouvert</t>
        </is>
      </c>
    </row>
    <row r="143">
      <c r="G143">
        <f>IFERROR(D143*E143*F143,"")</f>
        <v/>
      </c>
      <c r="H143">
        <f>IF(G143="","",IF(G143&gt;150,"Critique",IF(G143&gt;=50,"Significatif","Modéré")))</f>
        <v/>
      </c>
      <c r="K143" s="2" t="n"/>
      <c r="L143" t="inlineStr">
        <is>
          <t>Ouvert</t>
        </is>
      </c>
    </row>
    <row r="144">
      <c r="G144">
        <f>IFERROR(D144*E144*F144,"")</f>
        <v/>
      </c>
      <c r="H144">
        <f>IF(G144="","",IF(G144&gt;150,"Critique",IF(G144&gt;=50,"Significatif","Modéré")))</f>
        <v/>
      </c>
      <c r="K144" s="2" t="n"/>
      <c r="L144" t="inlineStr">
        <is>
          <t>Ouvert</t>
        </is>
      </c>
    </row>
    <row r="145">
      <c r="G145">
        <f>IFERROR(D145*E145*F145,"")</f>
        <v/>
      </c>
      <c r="H145">
        <f>IF(G145="","",IF(G145&gt;150,"Critique",IF(G145&gt;=50,"Significatif","Modéré")))</f>
        <v/>
      </c>
      <c r="K145" s="2" t="n"/>
      <c r="L145" t="inlineStr">
        <is>
          <t>Ouvert</t>
        </is>
      </c>
    </row>
    <row r="146">
      <c r="G146">
        <f>IFERROR(D146*E146*F146,"")</f>
        <v/>
      </c>
      <c r="H146">
        <f>IF(G146="","",IF(G146&gt;150,"Critique",IF(G146&gt;=50,"Significatif","Modéré")))</f>
        <v/>
      </c>
      <c r="K146" s="2" t="n"/>
      <c r="L146" t="inlineStr">
        <is>
          <t>Ouvert</t>
        </is>
      </c>
    </row>
    <row r="147">
      <c r="G147">
        <f>IFERROR(D147*E147*F147,"")</f>
        <v/>
      </c>
      <c r="H147">
        <f>IF(G147="","",IF(G147&gt;150,"Critique",IF(G147&gt;=50,"Significatif","Modéré")))</f>
        <v/>
      </c>
      <c r="K147" s="2" t="n"/>
      <c r="L147" t="inlineStr">
        <is>
          <t>Ouvert</t>
        </is>
      </c>
    </row>
    <row r="148">
      <c r="G148">
        <f>IFERROR(D148*E148*F148,"")</f>
        <v/>
      </c>
      <c r="H148">
        <f>IF(G148="","",IF(G148&gt;150,"Critique",IF(G148&gt;=50,"Significatif","Modéré")))</f>
        <v/>
      </c>
      <c r="K148" s="2" t="n"/>
      <c r="L148" t="inlineStr">
        <is>
          <t>Ouvert</t>
        </is>
      </c>
    </row>
    <row r="149">
      <c r="G149">
        <f>IFERROR(D149*E149*F149,"")</f>
        <v/>
      </c>
      <c r="H149">
        <f>IF(G149="","",IF(G149&gt;150,"Critique",IF(G149&gt;=50,"Significatif","Modéré")))</f>
        <v/>
      </c>
      <c r="K149" s="2" t="n"/>
      <c r="L149" t="inlineStr">
        <is>
          <t>Ouvert</t>
        </is>
      </c>
    </row>
    <row r="150">
      <c r="G150">
        <f>IFERROR(D150*E150*F150,"")</f>
        <v/>
      </c>
      <c r="H150">
        <f>IF(G150="","",IF(G150&gt;150,"Critique",IF(G150&gt;=50,"Significatif","Modéré")))</f>
        <v/>
      </c>
      <c r="K150" s="2" t="n"/>
      <c r="L150" t="inlineStr">
        <is>
          <t>Ouvert</t>
        </is>
      </c>
    </row>
    <row r="151">
      <c r="G151">
        <f>IFERROR(D151*E151*F151,"")</f>
        <v/>
      </c>
      <c r="H151">
        <f>IF(G151="","",IF(G151&gt;150,"Critique",IF(G151&gt;=50,"Significatif","Modéré")))</f>
        <v/>
      </c>
      <c r="K151" s="2" t="n"/>
      <c r="L151" t="inlineStr">
        <is>
          <t>Ouvert</t>
        </is>
      </c>
    </row>
    <row r="152">
      <c r="G152">
        <f>IFERROR(D152*E152*F152,"")</f>
        <v/>
      </c>
      <c r="H152">
        <f>IF(G152="","",IF(G152&gt;150,"Critique",IF(G152&gt;=50,"Significatif","Modéré")))</f>
        <v/>
      </c>
      <c r="K152" s="2" t="n"/>
      <c r="L152" t="inlineStr">
        <is>
          <t>Ouvert</t>
        </is>
      </c>
    </row>
    <row r="153">
      <c r="G153">
        <f>IFERROR(D153*E153*F153,"")</f>
        <v/>
      </c>
      <c r="H153">
        <f>IF(G153="","",IF(G153&gt;150,"Critique",IF(G153&gt;=50,"Significatif","Modéré")))</f>
        <v/>
      </c>
      <c r="K153" s="2" t="n"/>
      <c r="L153" t="inlineStr">
        <is>
          <t>Ouvert</t>
        </is>
      </c>
    </row>
    <row r="154">
      <c r="G154">
        <f>IFERROR(D154*E154*F154,"")</f>
        <v/>
      </c>
      <c r="H154">
        <f>IF(G154="","",IF(G154&gt;150,"Critique",IF(G154&gt;=50,"Significatif","Modéré")))</f>
        <v/>
      </c>
      <c r="K154" s="2" t="n"/>
      <c r="L154" t="inlineStr">
        <is>
          <t>Ouvert</t>
        </is>
      </c>
    </row>
    <row r="155">
      <c r="G155">
        <f>IFERROR(D155*E155*F155,"")</f>
        <v/>
      </c>
      <c r="H155">
        <f>IF(G155="","",IF(G155&gt;150,"Critique",IF(G155&gt;=50,"Significatif","Modéré")))</f>
        <v/>
      </c>
      <c r="K155" s="2" t="n"/>
      <c r="L155" t="inlineStr">
        <is>
          <t>Ouvert</t>
        </is>
      </c>
    </row>
    <row r="156">
      <c r="G156">
        <f>IFERROR(D156*E156*F156,"")</f>
        <v/>
      </c>
      <c r="H156">
        <f>IF(G156="","",IF(G156&gt;150,"Critique",IF(G156&gt;=50,"Significatif","Modéré")))</f>
        <v/>
      </c>
      <c r="K156" s="2" t="n"/>
      <c r="L156" t="inlineStr">
        <is>
          <t>Ouvert</t>
        </is>
      </c>
    </row>
    <row r="157">
      <c r="G157">
        <f>IFERROR(D157*E157*F157,"")</f>
        <v/>
      </c>
      <c r="H157">
        <f>IF(G157="","",IF(G157&gt;150,"Critique",IF(G157&gt;=50,"Significatif","Modéré")))</f>
        <v/>
      </c>
      <c r="K157" s="2" t="n"/>
      <c r="L157" t="inlineStr">
        <is>
          <t>Ouvert</t>
        </is>
      </c>
    </row>
    <row r="158">
      <c r="G158">
        <f>IFERROR(D158*E158*F158,"")</f>
        <v/>
      </c>
      <c r="H158">
        <f>IF(G158="","",IF(G158&gt;150,"Critique",IF(G158&gt;=50,"Significatif","Modéré")))</f>
        <v/>
      </c>
      <c r="K158" s="2" t="n"/>
      <c r="L158" t="inlineStr">
        <is>
          <t>Ouvert</t>
        </is>
      </c>
    </row>
    <row r="159">
      <c r="G159">
        <f>IFERROR(D159*E159*F159,"")</f>
        <v/>
      </c>
      <c r="H159">
        <f>IF(G159="","",IF(G159&gt;150,"Critique",IF(G159&gt;=50,"Significatif","Modéré")))</f>
        <v/>
      </c>
      <c r="K159" s="2" t="n"/>
      <c r="L159" t="inlineStr">
        <is>
          <t>Ouvert</t>
        </is>
      </c>
    </row>
    <row r="160">
      <c r="G160">
        <f>IFERROR(D160*E160*F160,"")</f>
        <v/>
      </c>
      <c r="H160">
        <f>IF(G160="","",IF(G160&gt;150,"Critique",IF(G160&gt;=50,"Significatif","Modéré")))</f>
        <v/>
      </c>
      <c r="K160" s="2" t="n"/>
      <c r="L160" t="inlineStr">
        <is>
          <t>Ouvert</t>
        </is>
      </c>
    </row>
    <row r="161">
      <c r="G161">
        <f>IFERROR(D161*E161*F161,"")</f>
        <v/>
      </c>
      <c r="H161">
        <f>IF(G161="","",IF(G161&gt;150,"Critique",IF(G161&gt;=50,"Significatif","Modéré")))</f>
        <v/>
      </c>
      <c r="K161" s="2" t="n"/>
      <c r="L161" t="inlineStr">
        <is>
          <t>Ouvert</t>
        </is>
      </c>
    </row>
    <row r="162">
      <c r="G162">
        <f>IFERROR(D162*E162*F162,"")</f>
        <v/>
      </c>
      <c r="H162">
        <f>IF(G162="","",IF(G162&gt;150,"Critique",IF(G162&gt;=50,"Significatif","Modéré")))</f>
        <v/>
      </c>
      <c r="K162" s="2" t="n"/>
      <c r="L162" t="inlineStr">
        <is>
          <t>Ouvert</t>
        </is>
      </c>
    </row>
    <row r="163">
      <c r="G163">
        <f>IFERROR(D163*E163*F163,"")</f>
        <v/>
      </c>
      <c r="H163">
        <f>IF(G163="","",IF(G163&gt;150,"Critique",IF(G163&gt;=50,"Significatif","Modéré")))</f>
        <v/>
      </c>
      <c r="K163" s="2" t="n"/>
      <c r="L163" t="inlineStr">
        <is>
          <t>Ouvert</t>
        </is>
      </c>
    </row>
    <row r="164">
      <c r="G164">
        <f>IFERROR(D164*E164*F164,"")</f>
        <v/>
      </c>
      <c r="H164">
        <f>IF(G164="","",IF(G164&gt;150,"Critique",IF(G164&gt;=50,"Significatif","Modéré")))</f>
        <v/>
      </c>
      <c r="K164" s="2" t="n"/>
      <c r="L164" t="inlineStr">
        <is>
          <t>Ouvert</t>
        </is>
      </c>
    </row>
    <row r="165">
      <c r="G165">
        <f>IFERROR(D165*E165*F165,"")</f>
        <v/>
      </c>
      <c r="H165">
        <f>IF(G165="","",IF(G165&gt;150,"Critique",IF(G165&gt;=50,"Significatif","Modéré")))</f>
        <v/>
      </c>
      <c r="K165" s="2" t="n"/>
      <c r="L165" t="inlineStr">
        <is>
          <t>Ouvert</t>
        </is>
      </c>
    </row>
    <row r="166">
      <c r="G166">
        <f>IFERROR(D166*E166*F166,"")</f>
        <v/>
      </c>
      <c r="H166">
        <f>IF(G166="","",IF(G166&gt;150,"Critique",IF(G166&gt;=50,"Significatif","Modéré")))</f>
        <v/>
      </c>
      <c r="K166" s="2" t="n"/>
      <c r="L166" t="inlineStr">
        <is>
          <t>Ouvert</t>
        </is>
      </c>
    </row>
    <row r="167">
      <c r="G167">
        <f>IFERROR(D167*E167*F167,"")</f>
        <v/>
      </c>
      <c r="H167">
        <f>IF(G167="","",IF(G167&gt;150,"Critique",IF(G167&gt;=50,"Significatif","Modéré")))</f>
        <v/>
      </c>
      <c r="K167" s="2" t="n"/>
      <c r="L167" t="inlineStr">
        <is>
          <t>Ouvert</t>
        </is>
      </c>
    </row>
    <row r="168">
      <c r="G168">
        <f>IFERROR(D168*E168*F168,"")</f>
        <v/>
      </c>
      <c r="H168">
        <f>IF(G168="","",IF(G168&gt;150,"Critique",IF(G168&gt;=50,"Significatif","Modéré")))</f>
        <v/>
      </c>
      <c r="K168" s="2" t="n"/>
      <c r="L168" t="inlineStr">
        <is>
          <t>Ouvert</t>
        </is>
      </c>
    </row>
    <row r="169">
      <c r="G169">
        <f>IFERROR(D169*E169*F169,"")</f>
        <v/>
      </c>
      <c r="H169">
        <f>IF(G169="","",IF(G169&gt;150,"Critique",IF(G169&gt;=50,"Significatif","Modéré")))</f>
        <v/>
      </c>
      <c r="K169" s="2" t="n"/>
      <c r="L169" t="inlineStr">
        <is>
          <t>Ouvert</t>
        </is>
      </c>
    </row>
    <row r="170">
      <c r="G170">
        <f>IFERROR(D170*E170*F170,"")</f>
        <v/>
      </c>
      <c r="H170">
        <f>IF(G170="","",IF(G170&gt;150,"Critique",IF(G170&gt;=50,"Significatif","Modéré")))</f>
        <v/>
      </c>
      <c r="K170" s="2" t="n"/>
      <c r="L170" t="inlineStr">
        <is>
          <t>Ouvert</t>
        </is>
      </c>
    </row>
    <row r="171">
      <c r="G171">
        <f>IFERROR(D171*E171*F171,"")</f>
        <v/>
      </c>
      <c r="H171">
        <f>IF(G171="","",IF(G171&gt;150,"Critique",IF(G171&gt;=50,"Significatif","Modéré")))</f>
        <v/>
      </c>
      <c r="K171" s="2" t="n"/>
      <c r="L171" t="inlineStr">
        <is>
          <t>Ouvert</t>
        </is>
      </c>
    </row>
    <row r="172">
      <c r="G172">
        <f>IFERROR(D172*E172*F172,"")</f>
        <v/>
      </c>
      <c r="H172">
        <f>IF(G172="","",IF(G172&gt;150,"Critique",IF(G172&gt;=50,"Significatif","Modéré")))</f>
        <v/>
      </c>
      <c r="K172" s="2" t="n"/>
      <c r="L172" t="inlineStr">
        <is>
          <t>Ouvert</t>
        </is>
      </c>
    </row>
    <row r="173">
      <c r="G173">
        <f>IFERROR(D173*E173*F173,"")</f>
        <v/>
      </c>
      <c r="H173">
        <f>IF(G173="","",IF(G173&gt;150,"Critique",IF(G173&gt;=50,"Significatif","Modéré")))</f>
        <v/>
      </c>
      <c r="K173" s="2" t="n"/>
      <c r="L173" t="inlineStr">
        <is>
          <t>Ouvert</t>
        </is>
      </c>
    </row>
    <row r="174">
      <c r="G174">
        <f>IFERROR(D174*E174*F174,"")</f>
        <v/>
      </c>
      <c r="H174">
        <f>IF(G174="","",IF(G174&gt;150,"Critique",IF(G174&gt;=50,"Significatif","Modéré")))</f>
        <v/>
      </c>
      <c r="K174" s="2" t="n"/>
      <c r="L174" t="inlineStr">
        <is>
          <t>Ouvert</t>
        </is>
      </c>
    </row>
    <row r="175">
      <c r="G175">
        <f>IFERROR(D175*E175*F175,"")</f>
        <v/>
      </c>
      <c r="H175">
        <f>IF(G175="","",IF(G175&gt;150,"Critique",IF(G175&gt;=50,"Significatif","Modéré")))</f>
        <v/>
      </c>
      <c r="K175" s="2" t="n"/>
      <c r="L175" t="inlineStr">
        <is>
          <t>Ouvert</t>
        </is>
      </c>
    </row>
    <row r="176">
      <c r="G176">
        <f>IFERROR(D176*E176*F176,"")</f>
        <v/>
      </c>
      <c r="H176">
        <f>IF(G176="","",IF(G176&gt;150,"Critique",IF(G176&gt;=50,"Significatif","Modéré")))</f>
        <v/>
      </c>
      <c r="K176" s="2" t="n"/>
      <c r="L176" t="inlineStr">
        <is>
          <t>Ouvert</t>
        </is>
      </c>
    </row>
    <row r="177">
      <c r="G177">
        <f>IFERROR(D177*E177*F177,"")</f>
        <v/>
      </c>
      <c r="H177">
        <f>IF(G177="","",IF(G177&gt;150,"Critique",IF(G177&gt;=50,"Significatif","Modéré")))</f>
        <v/>
      </c>
      <c r="K177" s="2" t="n"/>
      <c r="L177" t="inlineStr">
        <is>
          <t>Ouvert</t>
        </is>
      </c>
    </row>
    <row r="178">
      <c r="G178">
        <f>IFERROR(D178*E178*F178,"")</f>
        <v/>
      </c>
      <c r="H178">
        <f>IF(G178="","",IF(G178&gt;150,"Critique",IF(G178&gt;=50,"Significatif","Modéré")))</f>
        <v/>
      </c>
      <c r="K178" s="2" t="n"/>
      <c r="L178" t="inlineStr">
        <is>
          <t>Ouvert</t>
        </is>
      </c>
    </row>
    <row r="179">
      <c r="G179">
        <f>IFERROR(D179*E179*F179,"")</f>
        <v/>
      </c>
      <c r="H179">
        <f>IF(G179="","",IF(G179&gt;150,"Critique",IF(G179&gt;=50,"Significatif","Modéré")))</f>
        <v/>
      </c>
      <c r="K179" s="2" t="n"/>
      <c r="L179" t="inlineStr">
        <is>
          <t>Ouvert</t>
        </is>
      </c>
    </row>
    <row r="180">
      <c r="G180">
        <f>IFERROR(D180*E180*F180,"")</f>
        <v/>
      </c>
      <c r="H180">
        <f>IF(G180="","",IF(G180&gt;150,"Critique",IF(G180&gt;=50,"Significatif","Modéré")))</f>
        <v/>
      </c>
      <c r="K180" s="2" t="n"/>
      <c r="L180" t="inlineStr">
        <is>
          <t>Ouvert</t>
        </is>
      </c>
    </row>
    <row r="181">
      <c r="G181">
        <f>IFERROR(D181*E181*F181,"")</f>
        <v/>
      </c>
      <c r="H181">
        <f>IF(G181="","",IF(G181&gt;150,"Critique",IF(G181&gt;=50,"Significatif","Modéré")))</f>
        <v/>
      </c>
      <c r="K181" s="2" t="n"/>
      <c r="L181" t="inlineStr">
        <is>
          <t>Ouvert</t>
        </is>
      </c>
    </row>
    <row r="182">
      <c r="G182">
        <f>IFERROR(D182*E182*F182,"")</f>
        <v/>
      </c>
      <c r="H182">
        <f>IF(G182="","",IF(G182&gt;150,"Critique",IF(G182&gt;=50,"Significatif","Modéré")))</f>
        <v/>
      </c>
      <c r="K182" s="2" t="n"/>
      <c r="L182" t="inlineStr">
        <is>
          <t>Ouvert</t>
        </is>
      </c>
    </row>
    <row r="183">
      <c r="G183">
        <f>IFERROR(D183*E183*F183,"")</f>
        <v/>
      </c>
      <c r="H183">
        <f>IF(G183="","",IF(G183&gt;150,"Critique",IF(G183&gt;=50,"Significatif","Modéré")))</f>
        <v/>
      </c>
      <c r="K183" s="2" t="n"/>
      <c r="L183" t="inlineStr">
        <is>
          <t>Ouvert</t>
        </is>
      </c>
    </row>
    <row r="184">
      <c r="G184">
        <f>IFERROR(D184*E184*F184,"")</f>
        <v/>
      </c>
      <c r="H184">
        <f>IF(G184="","",IF(G184&gt;150,"Critique",IF(G184&gt;=50,"Significatif","Modéré")))</f>
        <v/>
      </c>
      <c r="K184" s="2" t="n"/>
      <c r="L184" t="inlineStr">
        <is>
          <t>Ouvert</t>
        </is>
      </c>
    </row>
    <row r="185">
      <c r="G185">
        <f>IFERROR(D185*E185*F185,"")</f>
        <v/>
      </c>
      <c r="H185">
        <f>IF(G185="","",IF(G185&gt;150,"Critique",IF(G185&gt;=50,"Significatif","Modéré")))</f>
        <v/>
      </c>
      <c r="K185" s="2" t="n"/>
      <c r="L185" t="inlineStr">
        <is>
          <t>Ouvert</t>
        </is>
      </c>
    </row>
    <row r="186">
      <c r="G186">
        <f>IFERROR(D186*E186*F186,"")</f>
        <v/>
      </c>
      <c r="H186">
        <f>IF(G186="","",IF(G186&gt;150,"Critique",IF(G186&gt;=50,"Significatif","Modéré")))</f>
        <v/>
      </c>
      <c r="K186" s="2" t="n"/>
      <c r="L186" t="inlineStr">
        <is>
          <t>Ouvert</t>
        </is>
      </c>
    </row>
    <row r="187">
      <c r="G187">
        <f>IFERROR(D187*E187*F187,"")</f>
        <v/>
      </c>
      <c r="H187">
        <f>IF(G187="","",IF(G187&gt;150,"Critique",IF(G187&gt;=50,"Significatif","Modéré")))</f>
        <v/>
      </c>
      <c r="K187" s="2" t="n"/>
      <c r="L187" t="inlineStr">
        <is>
          <t>Ouvert</t>
        </is>
      </c>
    </row>
    <row r="188">
      <c r="G188">
        <f>IFERROR(D188*E188*F188,"")</f>
        <v/>
      </c>
      <c r="H188">
        <f>IF(G188="","",IF(G188&gt;150,"Critique",IF(G188&gt;=50,"Significatif","Modéré")))</f>
        <v/>
      </c>
      <c r="K188" s="2" t="n"/>
      <c r="L188" t="inlineStr">
        <is>
          <t>Ouvert</t>
        </is>
      </c>
    </row>
    <row r="189">
      <c r="G189">
        <f>IFERROR(D189*E189*F189,"")</f>
        <v/>
      </c>
      <c r="H189">
        <f>IF(G189="","",IF(G189&gt;150,"Critique",IF(G189&gt;=50,"Significatif","Modéré")))</f>
        <v/>
      </c>
      <c r="K189" s="2" t="n"/>
      <c r="L189" t="inlineStr">
        <is>
          <t>Ouvert</t>
        </is>
      </c>
    </row>
    <row r="190">
      <c r="G190">
        <f>IFERROR(D190*E190*F190,"")</f>
        <v/>
      </c>
      <c r="H190">
        <f>IF(G190="","",IF(G190&gt;150,"Critique",IF(G190&gt;=50,"Significatif","Modéré")))</f>
        <v/>
      </c>
      <c r="K190" s="2" t="n"/>
      <c r="L190" t="inlineStr">
        <is>
          <t>Ouvert</t>
        </is>
      </c>
    </row>
    <row r="191">
      <c r="G191">
        <f>IFERROR(D191*E191*F191,"")</f>
        <v/>
      </c>
      <c r="H191">
        <f>IF(G191="","",IF(G191&gt;150,"Critique",IF(G191&gt;=50,"Significatif","Modéré")))</f>
        <v/>
      </c>
      <c r="K191" s="2" t="n"/>
      <c r="L191" t="inlineStr">
        <is>
          <t>Ouvert</t>
        </is>
      </c>
    </row>
    <row r="192">
      <c r="G192">
        <f>IFERROR(D192*E192*F192,"")</f>
        <v/>
      </c>
      <c r="H192">
        <f>IF(G192="","",IF(G192&gt;150,"Critique",IF(G192&gt;=50,"Significatif","Modéré")))</f>
        <v/>
      </c>
      <c r="K192" s="2" t="n"/>
      <c r="L192" t="inlineStr">
        <is>
          <t>Ouvert</t>
        </is>
      </c>
    </row>
    <row r="193">
      <c r="G193">
        <f>IFERROR(D193*E193*F193,"")</f>
        <v/>
      </c>
      <c r="H193">
        <f>IF(G193="","",IF(G193&gt;150,"Critique",IF(G193&gt;=50,"Significatif","Modéré")))</f>
        <v/>
      </c>
      <c r="K193" s="2" t="n"/>
      <c r="L193" t="inlineStr">
        <is>
          <t>Ouvert</t>
        </is>
      </c>
    </row>
    <row r="194">
      <c r="G194">
        <f>IFERROR(D194*E194*F194,"")</f>
        <v/>
      </c>
      <c r="H194">
        <f>IF(G194="","",IF(G194&gt;150,"Critique",IF(G194&gt;=50,"Significatif","Modéré")))</f>
        <v/>
      </c>
      <c r="K194" s="2" t="n"/>
      <c r="L194" t="inlineStr">
        <is>
          <t>Ouvert</t>
        </is>
      </c>
    </row>
    <row r="195">
      <c r="G195">
        <f>IFERROR(D195*E195*F195,"")</f>
        <v/>
      </c>
      <c r="H195">
        <f>IF(G195="","",IF(G195&gt;150,"Critique",IF(G195&gt;=50,"Significatif","Modéré")))</f>
        <v/>
      </c>
      <c r="K195" s="2" t="n"/>
      <c r="L195" t="inlineStr">
        <is>
          <t>Ouvert</t>
        </is>
      </c>
    </row>
    <row r="196">
      <c r="G196">
        <f>IFERROR(D196*E196*F196,"")</f>
        <v/>
      </c>
      <c r="H196">
        <f>IF(G196="","",IF(G196&gt;150,"Critique",IF(G196&gt;=50,"Significatif","Modéré")))</f>
        <v/>
      </c>
      <c r="K196" s="2" t="n"/>
      <c r="L196" t="inlineStr">
        <is>
          <t>Ouvert</t>
        </is>
      </c>
    </row>
    <row r="197">
      <c r="G197">
        <f>IFERROR(D197*E197*F197,"")</f>
        <v/>
      </c>
      <c r="H197">
        <f>IF(G197="","",IF(G197&gt;150,"Critique",IF(G197&gt;=50,"Significatif","Modéré")))</f>
        <v/>
      </c>
      <c r="K197" s="2" t="n"/>
      <c r="L197" t="inlineStr">
        <is>
          <t>Ouvert</t>
        </is>
      </c>
    </row>
    <row r="198">
      <c r="G198">
        <f>IFERROR(D198*E198*F198,"")</f>
        <v/>
      </c>
      <c r="H198">
        <f>IF(G198="","",IF(G198&gt;150,"Critique",IF(G198&gt;=50,"Significatif","Modéré")))</f>
        <v/>
      </c>
      <c r="K198" s="2" t="n"/>
      <c r="L198" t="inlineStr">
        <is>
          <t>Ouvert</t>
        </is>
      </c>
    </row>
    <row r="199">
      <c r="G199">
        <f>IFERROR(D199*E199*F199,"")</f>
        <v/>
      </c>
      <c r="H199">
        <f>IF(G199="","",IF(G199&gt;150,"Critique",IF(G199&gt;=50,"Significatif","Modéré")))</f>
        <v/>
      </c>
      <c r="K199" s="2" t="n"/>
      <c r="L199" t="inlineStr">
        <is>
          <t>Ouvert</t>
        </is>
      </c>
    </row>
    <row r="200">
      <c r="G200">
        <f>IFERROR(D200*E200*F200,"")</f>
        <v/>
      </c>
      <c r="H200">
        <f>IF(G200="","",IF(G200&gt;150,"Critique",IF(G200&gt;=50,"Significatif","Modéré")))</f>
        <v/>
      </c>
      <c r="K200" s="2" t="n"/>
      <c r="L200" t="inlineStr">
        <is>
          <t>Ouvert</t>
        </is>
      </c>
    </row>
  </sheetData>
  <conditionalFormatting sqref="G2:G200">
    <cfRule type="colorScale" priority="1">
      <colorScale>
        <cfvo type="min"/>
        <cfvo type="percentile" val="50"/>
        <cfvo type="max"/>
        <color rgb="00C6EFCE"/>
        <color rgb="00FFF2CC"/>
        <color rgb="00F4CCCC"/>
      </colorScale>
    </cfRule>
  </conditionalFormatting>
  <conditionalFormatting sqref="H2:H200">
    <cfRule type="expression" priority="2" dxfId="0">
      <formula>$H2="Critique"</formula>
    </cfRule>
    <cfRule type="expression" priority="3" dxfId="1">
      <formula>$H2="Significatif"</formula>
    </cfRule>
    <cfRule type="expression" priority="4" dxfId="2">
      <formula>$H2="Modéré"</formula>
    </cfRule>
  </conditionalFormatting>
  <conditionalFormatting sqref="K2:K200">
    <cfRule type="expression" priority="5" dxfId="3">
      <formula>AND(TODAY()&gt;$K2,$L2&lt;&gt;"Fermé")</formula>
    </cfRule>
  </conditionalFormatting>
  <conditionalFormatting sqref="A2:L200">
    <cfRule type="expression" priority="6" dxfId="4">
      <formula>MOD(ROW(),2)=1</formula>
    </cfRule>
  </conditionalFormatting>
  <dataValidations count="2">
    <dataValidation sqref="D2:D200 E2:E200 F2:F200" showErrorMessage="1" showInputMessage="1" allowBlank="1" type="whole" operator="between">
      <formula1>1</formula1>
      <formula2>10</formula2>
    </dataValidation>
    <dataValidation sqref="L2:L200" showErrorMessage="1" showInputMessage="1" allowBlank="1" type="list">
      <formula1>"Ouvert,En cours,Fermé"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00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s="1" t="inlineStr">
        <is>
          <t>Date</t>
        </is>
      </c>
      <c r="B1" s="1" t="inlineStr">
        <is>
          <t>Mesure</t>
        </is>
      </c>
      <c r="C1" s="1" t="inlineStr">
        <is>
          <t>Moyenne Globale</t>
        </is>
      </c>
      <c r="D1" s="1" t="inlineStr">
        <is>
          <t>LSC</t>
        </is>
      </c>
      <c r="E1" s="1" t="inlineStr">
        <is>
          <t>LIC</t>
        </is>
      </c>
      <c r="F1" s="1" t="inlineStr">
        <is>
          <t>Statut</t>
        </is>
      </c>
      <c r="H1" s="3" t="inlineStr">
        <is>
          <t>PARAMÈTRES SPC</t>
        </is>
      </c>
    </row>
    <row r="2">
      <c r="A2" s="2" t="n"/>
      <c r="C2">
        <f>IF($I$2="","",$I$2)</f>
        <v/>
      </c>
      <c r="D2">
        <f>IF($I$4="","",$I$4)</f>
        <v/>
      </c>
      <c r="E2">
        <f>IF($I$5="","",$I$5)</f>
        <v/>
      </c>
      <c r="F2">
        <f>IF(OR(B2&gt;$I$4,B2&lt;$I$5),"Hors contrôle","OK")</f>
        <v/>
      </c>
      <c r="H2" t="inlineStr">
        <is>
          <t>Moyenne</t>
        </is>
      </c>
      <c r="I2">
        <f>IFERROR(AVERAGE(B2:B200),"")</f>
        <v/>
      </c>
    </row>
    <row r="3">
      <c r="A3" s="2" t="n"/>
      <c r="C3">
        <f>IF($I$2="","",$I$2)</f>
        <v/>
      </c>
      <c r="D3">
        <f>IF($I$4="","",$I$4)</f>
        <v/>
      </c>
      <c r="E3">
        <f>IF($I$5="","",$I$5)</f>
        <v/>
      </c>
      <c r="F3">
        <f>IF(OR(B3&gt;$I$4,B3&lt;$I$5),"Hors contrôle","OK")</f>
        <v/>
      </c>
      <c r="H3" t="inlineStr">
        <is>
          <t>Écart-type</t>
        </is>
      </c>
      <c r="I3">
        <f>IFERROR(STDEV.P(B2:B200),"")</f>
        <v/>
      </c>
    </row>
    <row r="4">
      <c r="A4" s="2" t="n"/>
      <c r="C4">
        <f>IF($I$2="","",$I$2)</f>
        <v/>
      </c>
      <c r="D4">
        <f>IF($I$4="","",$I$4)</f>
        <v/>
      </c>
      <c r="E4">
        <f>IF($I$5="","",$I$5)</f>
        <v/>
      </c>
      <c r="F4">
        <f>IF(OR(B4&gt;$I$4,B4&lt;$I$5),"Hors contrôle","OK")</f>
        <v/>
      </c>
      <c r="H4" t="inlineStr">
        <is>
          <t>LSC (µ+3σ)</t>
        </is>
      </c>
      <c r="I4">
        <f>IF(I2&lt;&gt;"",I2+3*I3,"")</f>
        <v/>
      </c>
    </row>
    <row r="5">
      <c r="A5" s="2" t="n"/>
      <c r="C5">
        <f>IF($I$2="","",$I$2)</f>
        <v/>
      </c>
      <c r="D5">
        <f>IF($I$4="","",$I$4)</f>
        <v/>
      </c>
      <c r="E5">
        <f>IF($I$5="","",$I$5)</f>
        <v/>
      </c>
      <c r="F5">
        <f>IF(OR(B5&gt;$I$4,B5&lt;$I$5),"Hors contrôle","OK")</f>
        <v/>
      </c>
      <c r="H5" t="inlineStr">
        <is>
          <t>LIC (µ-3σ)</t>
        </is>
      </c>
      <c r="I5">
        <f>IF(I2&lt;&gt;"",I2-3*I3,"")</f>
        <v/>
      </c>
    </row>
    <row r="6">
      <c r="A6" s="2" t="n"/>
      <c r="C6">
        <f>IF($I$2="","",$I$2)</f>
        <v/>
      </c>
      <c r="D6">
        <f>IF($I$4="","",$I$4)</f>
        <v/>
      </c>
      <c r="E6">
        <f>IF($I$5="","",$I$5)</f>
        <v/>
      </c>
      <c r="F6">
        <f>IF(OR(B6&gt;$I$4,B6&lt;$I$5),"Hors contrôle","OK")</f>
        <v/>
      </c>
    </row>
    <row r="7">
      <c r="A7" s="2" t="n"/>
      <c r="C7">
        <f>IF($I$2="","",$I$2)</f>
        <v/>
      </c>
      <c r="D7">
        <f>IF($I$4="","",$I$4)</f>
        <v/>
      </c>
      <c r="E7">
        <f>IF($I$5="","",$I$5)</f>
        <v/>
      </c>
      <c r="F7">
        <f>IF(OR(B7&gt;$I$4,B7&lt;$I$5),"Hors contrôle","OK")</f>
        <v/>
      </c>
    </row>
    <row r="8">
      <c r="A8" s="2" t="n"/>
      <c r="C8">
        <f>IF($I$2="","",$I$2)</f>
        <v/>
      </c>
      <c r="D8">
        <f>IF($I$4="","",$I$4)</f>
        <v/>
      </c>
      <c r="E8">
        <f>IF($I$5="","",$I$5)</f>
        <v/>
      </c>
      <c r="F8">
        <f>IF(OR(B8&gt;$I$4,B8&lt;$I$5),"Hors contrôle","OK")</f>
        <v/>
      </c>
    </row>
    <row r="9">
      <c r="A9" s="2" t="n"/>
      <c r="C9">
        <f>IF($I$2="","",$I$2)</f>
        <v/>
      </c>
      <c r="D9">
        <f>IF($I$4="","",$I$4)</f>
        <v/>
      </c>
      <c r="E9">
        <f>IF($I$5="","",$I$5)</f>
        <v/>
      </c>
      <c r="F9">
        <f>IF(OR(B9&gt;$I$4,B9&lt;$I$5),"Hors contrôle","OK")</f>
        <v/>
      </c>
    </row>
    <row r="10">
      <c r="A10" s="2" t="n"/>
      <c r="C10">
        <f>IF($I$2="","",$I$2)</f>
        <v/>
      </c>
      <c r="D10">
        <f>IF($I$4="","",$I$4)</f>
        <v/>
      </c>
      <c r="E10">
        <f>IF($I$5="","",$I$5)</f>
        <v/>
      </c>
      <c r="F10">
        <f>IF(OR(B10&gt;$I$4,B10&lt;$I$5),"Hors contrôle","OK")</f>
        <v/>
      </c>
    </row>
    <row r="11">
      <c r="A11" s="2" t="n"/>
      <c r="C11">
        <f>IF($I$2="","",$I$2)</f>
        <v/>
      </c>
      <c r="D11">
        <f>IF($I$4="","",$I$4)</f>
        <v/>
      </c>
      <c r="E11">
        <f>IF($I$5="","",$I$5)</f>
        <v/>
      </c>
      <c r="F11">
        <f>IF(OR(B11&gt;$I$4,B11&lt;$I$5),"Hors contrôle","OK")</f>
        <v/>
      </c>
    </row>
    <row r="12">
      <c r="A12" s="2" t="n"/>
      <c r="C12">
        <f>IF($I$2="","",$I$2)</f>
        <v/>
      </c>
      <c r="D12">
        <f>IF($I$4="","",$I$4)</f>
        <v/>
      </c>
      <c r="E12">
        <f>IF($I$5="","",$I$5)</f>
        <v/>
      </c>
      <c r="F12">
        <f>IF(OR(B12&gt;$I$4,B12&lt;$I$5),"Hors contrôle","OK")</f>
        <v/>
      </c>
    </row>
    <row r="13">
      <c r="A13" s="2" t="n"/>
      <c r="C13">
        <f>IF($I$2="","",$I$2)</f>
        <v/>
      </c>
      <c r="D13">
        <f>IF($I$4="","",$I$4)</f>
        <v/>
      </c>
      <c r="E13">
        <f>IF($I$5="","",$I$5)</f>
        <v/>
      </c>
      <c r="F13">
        <f>IF(OR(B13&gt;$I$4,B13&lt;$I$5),"Hors contrôle","OK")</f>
        <v/>
      </c>
    </row>
    <row r="14">
      <c r="A14" s="2" t="n"/>
      <c r="C14">
        <f>IF($I$2="","",$I$2)</f>
        <v/>
      </c>
      <c r="D14">
        <f>IF($I$4="","",$I$4)</f>
        <v/>
      </c>
      <c r="E14">
        <f>IF($I$5="","",$I$5)</f>
        <v/>
      </c>
      <c r="F14">
        <f>IF(OR(B14&gt;$I$4,B14&lt;$I$5),"Hors contrôle","OK")</f>
        <v/>
      </c>
    </row>
    <row r="15">
      <c r="A15" s="2" t="n"/>
      <c r="C15">
        <f>IF($I$2="","",$I$2)</f>
        <v/>
      </c>
      <c r="D15">
        <f>IF($I$4="","",$I$4)</f>
        <v/>
      </c>
      <c r="E15">
        <f>IF($I$5="","",$I$5)</f>
        <v/>
      </c>
      <c r="F15">
        <f>IF(OR(B15&gt;$I$4,B15&lt;$I$5),"Hors contrôle","OK")</f>
        <v/>
      </c>
    </row>
    <row r="16">
      <c r="A16" s="2" t="n"/>
      <c r="C16">
        <f>IF($I$2="","",$I$2)</f>
        <v/>
      </c>
      <c r="D16">
        <f>IF($I$4="","",$I$4)</f>
        <v/>
      </c>
      <c r="E16">
        <f>IF($I$5="","",$I$5)</f>
        <v/>
      </c>
      <c r="F16">
        <f>IF(OR(B16&gt;$I$4,B16&lt;$I$5),"Hors contrôle","OK")</f>
        <v/>
      </c>
    </row>
    <row r="17">
      <c r="A17" s="2" t="n"/>
      <c r="C17">
        <f>IF($I$2="","",$I$2)</f>
        <v/>
      </c>
      <c r="D17">
        <f>IF($I$4="","",$I$4)</f>
        <v/>
      </c>
      <c r="E17">
        <f>IF($I$5="","",$I$5)</f>
        <v/>
      </c>
      <c r="F17">
        <f>IF(OR(B17&gt;$I$4,B17&lt;$I$5),"Hors contrôle","OK")</f>
        <v/>
      </c>
    </row>
    <row r="18">
      <c r="A18" s="2" t="n"/>
      <c r="C18">
        <f>IF($I$2="","",$I$2)</f>
        <v/>
      </c>
      <c r="D18">
        <f>IF($I$4="","",$I$4)</f>
        <v/>
      </c>
      <c r="E18">
        <f>IF($I$5="","",$I$5)</f>
        <v/>
      </c>
      <c r="F18">
        <f>IF(OR(B18&gt;$I$4,B18&lt;$I$5),"Hors contrôle","OK")</f>
        <v/>
      </c>
    </row>
    <row r="19">
      <c r="A19" s="2" t="n"/>
      <c r="C19">
        <f>IF($I$2="","",$I$2)</f>
        <v/>
      </c>
      <c r="D19">
        <f>IF($I$4="","",$I$4)</f>
        <v/>
      </c>
      <c r="E19">
        <f>IF($I$5="","",$I$5)</f>
        <v/>
      </c>
      <c r="F19">
        <f>IF(OR(B19&gt;$I$4,B19&lt;$I$5),"Hors contrôle","OK")</f>
        <v/>
      </c>
    </row>
    <row r="20">
      <c r="A20" s="2" t="n"/>
      <c r="C20">
        <f>IF($I$2="","",$I$2)</f>
        <v/>
      </c>
      <c r="D20">
        <f>IF($I$4="","",$I$4)</f>
        <v/>
      </c>
      <c r="E20">
        <f>IF($I$5="","",$I$5)</f>
        <v/>
      </c>
      <c r="F20">
        <f>IF(OR(B20&gt;$I$4,B20&lt;$I$5),"Hors contrôle","OK")</f>
        <v/>
      </c>
    </row>
    <row r="21">
      <c r="A21" s="2" t="n"/>
      <c r="C21">
        <f>IF($I$2="","",$I$2)</f>
        <v/>
      </c>
      <c r="D21">
        <f>IF($I$4="","",$I$4)</f>
        <v/>
      </c>
      <c r="E21">
        <f>IF($I$5="","",$I$5)</f>
        <v/>
      </c>
      <c r="F21">
        <f>IF(OR(B21&gt;$I$4,B21&lt;$I$5),"Hors contrôle","OK")</f>
        <v/>
      </c>
    </row>
    <row r="22">
      <c r="A22" s="2" t="n"/>
      <c r="C22">
        <f>IF($I$2="","",$I$2)</f>
        <v/>
      </c>
      <c r="D22">
        <f>IF($I$4="","",$I$4)</f>
        <v/>
      </c>
      <c r="E22">
        <f>IF($I$5="","",$I$5)</f>
        <v/>
      </c>
      <c r="F22">
        <f>IF(OR(B22&gt;$I$4,B22&lt;$I$5),"Hors contrôle","OK")</f>
        <v/>
      </c>
    </row>
    <row r="23">
      <c r="A23" s="2" t="n"/>
      <c r="C23">
        <f>IF($I$2="","",$I$2)</f>
        <v/>
      </c>
      <c r="D23">
        <f>IF($I$4="","",$I$4)</f>
        <v/>
      </c>
      <c r="E23">
        <f>IF($I$5="","",$I$5)</f>
        <v/>
      </c>
      <c r="F23">
        <f>IF(OR(B23&gt;$I$4,B23&lt;$I$5),"Hors contrôle","OK")</f>
        <v/>
      </c>
    </row>
    <row r="24">
      <c r="A24" s="2" t="n"/>
      <c r="C24">
        <f>IF($I$2="","",$I$2)</f>
        <v/>
      </c>
      <c r="D24">
        <f>IF($I$4="","",$I$4)</f>
        <v/>
      </c>
      <c r="E24">
        <f>IF($I$5="","",$I$5)</f>
        <v/>
      </c>
      <c r="F24">
        <f>IF(OR(B24&gt;$I$4,B24&lt;$I$5),"Hors contrôle","OK")</f>
        <v/>
      </c>
    </row>
    <row r="25">
      <c r="A25" s="2" t="n"/>
      <c r="C25">
        <f>IF($I$2="","",$I$2)</f>
        <v/>
      </c>
      <c r="D25">
        <f>IF($I$4="","",$I$4)</f>
        <v/>
      </c>
      <c r="E25">
        <f>IF($I$5="","",$I$5)</f>
        <v/>
      </c>
      <c r="F25">
        <f>IF(OR(B25&gt;$I$4,B25&lt;$I$5),"Hors contrôle","OK")</f>
        <v/>
      </c>
    </row>
    <row r="26">
      <c r="A26" s="2" t="n"/>
      <c r="C26">
        <f>IF($I$2="","",$I$2)</f>
        <v/>
      </c>
      <c r="D26">
        <f>IF($I$4="","",$I$4)</f>
        <v/>
      </c>
      <c r="E26">
        <f>IF($I$5="","",$I$5)</f>
        <v/>
      </c>
      <c r="F26">
        <f>IF(OR(B26&gt;$I$4,B26&lt;$I$5),"Hors contrôle","OK")</f>
        <v/>
      </c>
    </row>
    <row r="27">
      <c r="A27" s="2" t="n"/>
      <c r="C27">
        <f>IF($I$2="","",$I$2)</f>
        <v/>
      </c>
      <c r="D27">
        <f>IF($I$4="","",$I$4)</f>
        <v/>
      </c>
      <c r="E27">
        <f>IF($I$5="","",$I$5)</f>
        <v/>
      </c>
      <c r="F27">
        <f>IF(OR(B27&gt;$I$4,B27&lt;$I$5),"Hors contrôle","OK")</f>
        <v/>
      </c>
    </row>
    <row r="28">
      <c r="A28" s="2" t="n"/>
      <c r="C28">
        <f>IF($I$2="","",$I$2)</f>
        <v/>
      </c>
      <c r="D28">
        <f>IF($I$4="","",$I$4)</f>
        <v/>
      </c>
      <c r="E28">
        <f>IF($I$5="","",$I$5)</f>
        <v/>
      </c>
      <c r="F28">
        <f>IF(OR(B28&gt;$I$4,B28&lt;$I$5),"Hors contrôle","OK")</f>
        <v/>
      </c>
    </row>
    <row r="29">
      <c r="A29" s="2" t="n"/>
      <c r="C29">
        <f>IF($I$2="","",$I$2)</f>
        <v/>
      </c>
      <c r="D29">
        <f>IF($I$4="","",$I$4)</f>
        <v/>
      </c>
      <c r="E29">
        <f>IF($I$5="","",$I$5)</f>
        <v/>
      </c>
      <c r="F29">
        <f>IF(OR(B29&gt;$I$4,B29&lt;$I$5),"Hors contrôle","OK")</f>
        <v/>
      </c>
    </row>
    <row r="30">
      <c r="A30" s="2" t="n"/>
      <c r="C30">
        <f>IF($I$2="","",$I$2)</f>
        <v/>
      </c>
      <c r="D30">
        <f>IF($I$4="","",$I$4)</f>
        <v/>
      </c>
      <c r="E30">
        <f>IF($I$5="","",$I$5)</f>
        <v/>
      </c>
      <c r="F30">
        <f>IF(OR(B30&gt;$I$4,B30&lt;$I$5),"Hors contrôle","OK")</f>
        <v/>
      </c>
    </row>
    <row r="31">
      <c r="A31" s="2" t="n"/>
      <c r="C31">
        <f>IF($I$2="","",$I$2)</f>
        <v/>
      </c>
      <c r="D31">
        <f>IF($I$4="","",$I$4)</f>
        <v/>
      </c>
      <c r="E31">
        <f>IF($I$5="","",$I$5)</f>
        <v/>
      </c>
      <c r="F31">
        <f>IF(OR(B31&gt;$I$4,B31&lt;$I$5),"Hors contrôle","OK")</f>
        <v/>
      </c>
    </row>
    <row r="32">
      <c r="A32" s="2" t="n"/>
      <c r="C32">
        <f>IF($I$2="","",$I$2)</f>
        <v/>
      </c>
      <c r="D32">
        <f>IF($I$4="","",$I$4)</f>
        <v/>
      </c>
      <c r="E32">
        <f>IF($I$5="","",$I$5)</f>
        <v/>
      </c>
      <c r="F32">
        <f>IF(OR(B32&gt;$I$4,B32&lt;$I$5),"Hors contrôle","OK")</f>
        <v/>
      </c>
    </row>
    <row r="33">
      <c r="A33" s="2" t="n"/>
      <c r="C33">
        <f>IF($I$2="","",$I$2)</f>
        <v/>
      </c>
      <c r="D33">
        <f>IF($I$4="","",$I$4)</f>
        <v/>
      </c>
      <c r="E33">
        <f>IF($I$5="","",$I$5)</f>
        <v/>
      </c>
      <c r="F33">
        <f>IF(OR(B33&gt;$I$4,B33&lt;$I$5),"Hors contrôle","OK")</f>
        <v/>
      </c>
    </row>
    <row r="34">
      <c r="A34" s="2" t="n"/>
      <c r="C34">
        <f>IF($I$2="","",$I$2)</f>
        <v/>
      </c>
      <c r="D34">
        <f>IF($I$4="","",$I$4)</f>
        <v/>
      </c>
      <c r="E34">
        <f>IF($I$5="","",$I$5)</f>
        <v/>
      </c>
      <c r="F34">
        <f>IF(OR(B34&gt;$I$4,B34&lt;$I$5),"Hors contrôle","OK")</f>
        <v/>
      </c>
    </row>
    <row r="35">
      <c r="A35" s="2" t="n"/>
      <c r="C35">
        <f>IF($I$2="","",$I$2)</f>
        <v/>
      </c>
      <c r="D35">
        <f>IF($I$4="","",$I$4)</f>
        <v/>
      </c>
      <c r="E35">
        <f>IF($I$5="","",$I$5)</f>
        <v/>
      </c>
      <c r="F35">
        <f>IF(OR(B35&gt;$I$4,B35&lt;$I$5),"Hors contrôle","OK")</f>
        <v/>
      </c>
    </row>
    <row r="36">
      <c r="A36" s="2" t="n"/>
      <c r="C36">
        <f>IF($I$2="","",$I$2)</f>
        <v/>
      </c>
      <c r="D36">
        <f>IF($I$4="","",$I$4)</f>
        <v/>
      </c>
      <c r="E36">
        <f>IF($I$5="","",$I$5)</f>
        <v/>
      </c>
      <c r="F36">
        <f>IF(OR(B36&gt;$I$4,B36&lt;$I$5),"Hors contrôle","OK")</f>
        <v/>
      </c>
    </row>
    <row r="37">
      <c r="A37" s="2" t="n"/>
      <c r="C37">
        <f>IF($I$2="","",$I$2)</f>
        <v/>
      </c>
      <c r="D37">
        <f>IF($I$4="","",$I$4)</f>
        <v/>
      </c>
      <c r="E37">
        <f>IF($I$5="","",$I$5)</f>
        <v/>
      </c>
      <c r="F37">
        <f>IF(OR(B37&gt;$I$4,B37&lt;$I$5),"Hors contrôle","OK")</f>
        <v/>
      </c>
    </row>
    <row r="38">
      <c r="A38" s="2" t="n"/>
      <c r="C38">
        <f>IF($I$2="","",$I$2)</f>
        <v/>
      </c>
      <c r="D38">
        <f>IF($I$4="","",$I$4)</f>
        <v/>
      </c>
      <c r="E38">
        <f>IF($I$5="","",$I$5)</f>
        <v/>
      </c>
      <c r="F38">
        <f>IF(OR(B38&gt;$I$4,B38&lt;$I$5),"Hors contrôle","OK")</f>
        <v/>
      </c>
    </row>
    <row r="39">
      <c r="A39" s="2" t="n"/>
      <c r="C39">
        <f>IF($I$2="","",$I$2)</f>
        <v/>
      </c>
      <c r="D39">
        <f>IF($I$4="","",$I$4)</f>
        <v/>
      </c>
      <c r="E39">
        <f>IF($I$5="","",$I$5)</f>
        <v/>
      </c>
      <c r="F39">
        <f>IF(OR(B39&gt;$I$4,B39&lt;$I$5),"Hors contrôle","OK")</f>
        <v/>
      </c>
    </row>
    <row r="40">
      <c r="A40" s="2" t="n"/>
      <c r="C40">
        <f>IF($I$2="","",$I$2)</f>
        <v/>
      </c>
      <c r="D40">
        <f>IF($I$4="","",$I$4)</f>
        <v/>
      </c>
      <c r="E40">
        <f>IF($I$5="","",$I$5)</f>
        <v/>
      </c>
      <c r="F40">
        <f>IF(OR(B40&gt;$I$4,B40&lt;$I$5),"Hors contrôle","OK")</f>
        <v/>
      </c>
    </row>
    <row r="41">
      <c r="A41" s="2" t="n"/>
      <c r="C41">
        <f>IF($I$2="","",$I$2)</f>
        <v/>
      </c>
      <c r="D41">
        <f>IF($I$4="","",$I$4)</f>
        <v/>
      </c>
      <c r="E41">
        <f>IF($I$5="","",$I$5)</f>
        <v/>
      </c>
      <c r="F41">
        <f>IF(OR(B41&gt;$I$4,B41&lt;$I$5),"Hors contrôle","OK")</f>
        <v/>
      </c>
    </row>
    <row r="42">
      <c r="A42" s="2" t="n"/>
      <c r="C42">
        <f>IF($I$2="","",$I$2)</f>
        <v/>
      </c>
      <c r="D42">
        <f>IF($I$4="","",$I$4)</f>
        <v/>
      </c>
      <c r="E42">
        <f>IF($I$5="","",$I$5)</f>
        <v/>
      </c>
      <c r="F42">
        <f>IF(OR(B42&gt;$I$4,B42&lt;$I$5),"Hors contrôle","OK")</f>
        <v/>
      </c>
    </row>
    <row r="43">
      <c r="A43" s="2" t="n"/>
      <c r="C43">
        <f>IF($I$2="","",$I$2)</f>
        <v/>
      </c>
      <c r="D43">
        <f>IF($I$4="","",$I$4)</f>
        <v/>
      </c>
      <c r="E43">
        <f>IF($I$5="","",$I$5)</f>
        <v/>
      </c>
      <c r="F43">
        <f>IF(OR(B43&gt;$I$4,B43&lt;$I$5),"Hors contrôle","OK")</f>
        <v/>
      </c>
    </row>
    <row r="44">
      <c r="A44" s="2" t="n"/>
      <c r="C44">
        <f>IF($I$2="","",$I$2)</f>
        <v/>
      </c>
      <c r="D44">
        <f>IF($I$4="","",$I$4)</f>
        <v/>
      </c>
      <c r="E44">
        <f>IF($I$5="","",$I$5)</f>
        <v/>
      </c>
      <c r="F44">
        <f>IF(OR(B44&gt;$I$4,B44&lt;$I$5),"Hors contrôle","OK")</f>
        <v/>
      </c>
    </row>
    <row r="45">
      <c r="A45" s="2" t="n"/>
      <c r="C45">
        <f>IF($I$2="","",$I$2)</f>
        <v/>
      </c>
      <c r="D45">
        <f>IF($I$4="","",$I$4)</f>
        <v/>
      </c>
      <c r="E45">
        <f>IF($I$5="","",$I$5)</f>
        <v/>
      </c>
      <c r="F45">
        <f>IF(OR(B45&gt;$I$4,B45&lt;$I$5),"Hors contrôle","OK")</f>
        <v/>
      </c>
    </row>
    <row r="46">
      <c r="A46" s="2" t="n"/>
      <c r="C46">
        <f>IF($I$2="","",$I$2)</f>
        <v/>
      </c>
      <c r="D46">
        <f>IF($I$4="","",$I$4)</f>
        <v/>
      </c>
      <c r="E46">
        <f>IF($I$5="","",$I$5)</f>
        <v/>
      </c>
      <c r="F46">
        <f>IF(OR(B46&gt;$I$4,B46&lt;$I$5),"Hors contrôle","OK")</f>
        <v/>
      </c>
    </row>
    <row r="47">
      <c r="A47" s="2" t="n"/>
      <c r="C47">
        <f>IF($I$2="","",$I$2)</f>
        <v/>
      </c>
      <c r="D47">
        <f>IF($I$4="","",$I$4)</f>
        <v/>
      </c>
      <c r="E47">
        <f>IF($I$5="","",$I$5)</f>
        <v/>
      </c>
      <c r="F47">
        <f>IF(OR(B47&gt;$I$4,B47&lt;$I$5),"Hors contrôle","OK")</f>
        <v/>
      </c>
    </row>
    <row r="48">
      <c r="A48" s="2" t="n"/>
      <c r="C48">
        <f>IF($I$2="","",$I$2)</f>
        <v/>
      </c>
      <c r="D48">
        <f>IF($I$4="","",$I$4)</f>
        <v/>
      </c>
      <c r="E48">
        <f>IF($I$5="","",$I$5)</f>
        <v/>
      </c>
      <c r="F48">
        <f>IF(OR(B48&gt;$I$4,B48&lt;$I$5),"Hors contrôle","OK")</f>
        <v/>
      </c>
    </row>
    <row r="49">
      <c r="A49" s="2" t="n"/>
      <c r="C49">
        <f>IF($I$2="","",$I$2)</f>
        <v/>
      </c>
      <c r="D49">
        <f>IF($I$4="","",$I$4)</f>
        <v/>
      </c>
      <c r="E49">
        <f>IF($I$5="","",$I$5)</f>
        <v/>
      </c>
      <c r="F49">
        <f>IF(OR(B49&gt;$I$4,B49&lt;$I$5),"Hors contrôle","OK")</f>
        <v/>
      </c>
    </row>
    <row r="50">
      <c r="A50" s="2" t="n"/>
      <c r="C50">
        <f>IF($I$2="","",$I$2)</f>
        <v/>
      </c>
      <c r="D50">
        <f>IF($I$4="","",$I$4)</f>
        <v/>
      </c>
      <c r="E50">
        <f>IF($I$5="","",$I$5)</f>
        <v/>
      </c>
      <c r="F50">
        <f>IF(OR(B50&gt;$I$4,B50&lt;$I$5),"Hors contrôle","OK")</f>
        <v/>
      </c>
    </row>
    <row r="51">
      <c r="A51" s="2" t="n"/>
      <c r="C51">
        <f>IF($I$2="","",$I$2)</f>
        <v/>
      </c>
      <c r="D51">
        <f>IF($I$4="","",$I$4)</f>
        <v/>
      </c>
      <c r="E51">
        <f>IF($I$5="","",$I$5)</f>
        <v/>
      </c>
      <c r="F51">
        <f>IF(OR(B51&gt;$I$4,B51&lt;$I$5),"Hors contrôle","OK")</f>
        <v/>
      </c>
    </row>
    <row r="52">
      <c r="A52" s="2" t="n"/>
      <c r="C52">
        <f>IF($I$2="","",$I$2)</f>
        <v/>
      </c>
      <c r="D52">
        <f>IF($I$4="","",$I$4)</f>
        <v/>
      </c>
      <c r="E52">
        <f>IF($I$5="","",$I$5)</f>
        <v/>
      </c>
      <c r="F52">
        <f>IF(OR(B52&gt;$I$4,B52&lt;$I$5),"Hors contrôle","OK")</f>
        <v/>
      </c>
    </row>
    <row r="53">
      <c r="A53" s="2" t="n"/>
      <c r="C53">
        <f>IF($I$2="","",$I$2)</f>
        <v/>
      </c>
      <c r="D53">
        <f>IF($I$4="","",$I$4)</f>
        <v/>
      </c>
      <c r="E53">
        <f>IF($I$5="","",$I$5)</f>
        <v/>
      </c>
      <c r="F53">
        <f>IF(OR(B53&gt;$I$4,B53&lt;$I$5),"Hors contrôle","OK")</f>
        <v/>
      </c>
    </row>
    <row r="54">
      <c r="A54" s="2" t="n"/>
      <c r="C54">
        <f>IF($I$2="","",$I$2)</f>
        <v/>
      </c>
      <c r="D54">
        <f>IF($I$4="","",$I$4)</f>
        <v/>
      </c>
      <c r="E54">
        <f>IF($I$5="","",$I$5)</f>
        <v/>
      </c>
      <c r="F54">
        <f>IF(OR(B54&gt;$I$4,B54&lt;$I$5),"Hors contrôle","OK")</f>
        <v/>
      </c>
    </row>
    <row r="55">
      <c r="A55" s="2" t="n"/>
      <c r="C55">
        <f>IF($I$2="","",$I$2)</f>
        <v/>
      </c>
      <c r="D55">
        <f>IF($I$4="","",$I$4)</f>
        <v/>
      </c>
      <c r="E55">
        <f>IF($I$5="","",$I$5)</f>
        <v/>
      </c>
      <c r="F55">
        <f>IF(OR(B55&gt;$I$4,B55&lt;$I$5),"Hors contrôle","OK")</f>
        <v/>
      </c>
    </row>
    <row r="56">
      <c r="A56" s="2" t="n"/>
      <c r="C56">
        <f>IF($I$2="","",$I$2)</f>
        <v/>
      </c>
      <c r="D56">
        <f>IF($I$4="","",$I$4)</f>
        <v/>
      </c>
      <c r="E56">
        <f>IF($I$5="","",$I$5)</f>
        <v/>
      </c>
      <c r="F56">
        <f>IF(OR(B56&gt;$I$4,B56&lt;$I$5),"Hors contrôle","OK")</f>
        <v/>
      </c>
    </row>
    <row r="57">
      <c r="A57" s="2" t="n"/>
      <c r="C57">
        <f>IF($I$2="","",$I$2)</f>
        <v/>
      </c>
      <c r="D57">
        <f>IF($I$4="","",$I$4)</f>
        <v/>
      </c>
      <c r="E57">
        <f>IF($I$5="","",$I$5)</f>
        <v/>
      </c>
      <c r="F57">
        <f>IF(OR(B57&gt;$I$4,B57&lt;$I$5),"Hors contrôle","OK")</f>
        <v/>
      </c>
    </row>
    <row r="58">
      <c r="A58" s="2" t="n"/>
      <c r="C58">
        <f>IF($I$2="","",$I$2)</f>
        <v/>
      </c>
      <c r="D58">
        <f>IF($I$4="","",$I$4)</f>
        <v/>
      </c>
      <c r="E58">
        <f>IF($I$5="","",$I$5)</f>
        <v/>
      </c>
      <c r="F58">
        <f>IF(OR(B58&gt;$I$4,B58&lt;$I$5),"Hors contrôle","OK")</f>
        <v/>
      </c>
    </row>
    <row r="59">
      <c r="A59" s="2" t="n"/>
      <c r="C59">
        <f>IF($I$2="","",$I$2)</f>
        <v/>
      </c>
      <c r="D59">
        <f>IF($I$4="","",$I$4)</f>
        <v/>
      </c>
      <c r="E59">
        <f>IF($I$5="","",$I$5)</f>
        <v/>
      </c>
      <c r="F59">
        <f>IF(OR(B59&gt;$I$4,B59&lt;$I$5),"Hors contrôle","OK")</f>
        <v/>
      </c>
    </row>
    <row r="60">
      <c r="A60" s="2" t="n"/>
      <c r="C60">
        <f>IF($I$2="","",$I$2)</f>
        <v/>
      </c>
      <c r="D60">
        <f>IF($I$4="","",$I$4)</f>
        <v/>
      </c>
      <c r="E60">
        <f>IF($I$5="","",$I$5)</f>
        <v/>
      </c>
      <c r="F60">
        <f>IF(OR(B60&gt;$I$4,B60&lt;$I$5),"Hors contrôle","OK")</f>
        <v/>
      </c>
    </row>
    <row r="61">
      <c r="A61" s="2" t="n"/>
      <c r="C61">
        <f>IF($I$2="","",$I$2)</f>
        <v/>
      </c>
      <c r="D61">
        <f>IF($I$4="","",$I$4)</f>
        <v/>
      </c>
      <c r="E61">
        <f>IF($I$5="","",$I$5)</f>
        <v/>
      </c>
      <c r="F61">
        <f>IF(OR(B61&gt;$I$4,B61&lt;$I$5),"Hors contrôle","OK")</f>
        <v/>
      </c>
    </row>
    <row r="62">
      <c r="A62" s="2" t="n"/>
      <c r="C62">
        <f>IF($I$2="","",$I$2)</f>
        <v/>
      </c>
      <c r="D62">
        <f>IF($I$4="","",$I$4)</f>
        <v/>
      </c>
      <c r="E62">
        <f>IF($I$5="","",$I$5)</f>
        <v/>
      </c>
      <c r="F62">
        <f>IF(OR(B62&gt;$I$4,B62&lt;$I$5),"Hors contrôle","OK")</f>
        <v/>
      </c>
    </row>
    <row r="63">
      <c r="A63" s="2" t="n"/>
      <c r="C63">
        <f>IF($I$2="","",$I$2)</f>
        <v/>
      </c>
      <c r="D63">
        <f>IF($I$4="","",$I$4)</f>
        <v/>
      </c>
      <c r="E63">
        <f>IF($I$5="","",$I$5)</f>
        <v/>
      </c>
      <c r="F63">
        <f>IF(OR(B63&gt;$I$4,B63&lt;$I$5),"Hors contrôle","OK")</f>
        <v/>
      </c>
    </row>
    <row r="64">
      <c r="A64" s="2" t="n"/>
      <c r="C64">
        <f>IF($I$2="","",$I$2)</f>
        <v/>
      </c>
      <c r="D64">
        <f>IF($I$4="","",$I$4)</f>
        <v/>
      </c>
      <c r="E64">
        <f>IF($I$5="","",$I$5)</f>
        <v/>
      </c>
      <c r="F64">
        <f>IF(OR(B64&gt;$I$4,B64&lt;$I$5),"Hors contrôle","OK")</f>
        <v/>
      </c>
    </row>
    <row r="65">
      <c r="A65" s="2" t="n"/>
      <c r="C65">
        <f>IF($I$2="","",$I$2)</f>
        <v/>
      </c>
      <c r="D65">
        <f>IF($I$4="","",$I$4)</f>
        <v/>
      </c>
      <c r="E65">
        <f>IF($I$5="","",$I$5)</f>
        <v/>
      </c>
      <c r="F65">
        <f>IF(OR(B65&gt;$I$4,B65&lt;$I$5),"Hors contrôle","OK")</f>
        <v/>
      </c>
    </row>
    <row r="66">
      <c r="A66" s="2" t="n"/>
      <c r="C66">
        <f>IF($I$2="","",$I$2)</f>
        <v/>
      </c>
      <c r="D66">
        <f>IF($I$4="","",$I$4)</f>
        <v/>
      </c>
      <c r="E66">
        <f>IF($I$5="","",$I$5)</f>
        <v/>
      </c>
      <c r="F66">
        <f>IF(OR(B66&gt;$I$4,B66&lt;$I$5),"Hors contrôle","OK")</f>
        <v/>
      </c>
    </row>
    <row r="67">
      <c r="A67" s="2" t="n"/>
      <c r="C67">
        <f>IF($I$2="","",$I$2)</f>
        <v/>
      </c>
      <c r="D67">
        <f>IF($I$4="","",$I$4)</f>
        <v/>
      </c>
      <c r="E67">
        <f>IF($I$5="","",$I$5)</f>
        <v/>
      </c>
      <c r="F67">
        <f>IF(OR(B67&gt;$I$4,B67&lt;$I$5),"Hors contrôle","OK")</f>
        <v/>
      </c>
    </row>
    <row r="68">
      <c r="A68" s="2" t="n"/>
      <c r="C68">
        <f>IF($I$2="","",$I$2)</f>
        <v/>
      </c>
      <c r="D68">
        <f>IF($I$4="","",$I$4)</f>
        <v/>
      </c>
      <c r="E68">
        <f>IF($I$5="","",$I$5)</f>
        <v/>
      </c>
      <c r="F68">
        <f>IF(OR(B68&gt;$I$4,B68&lt;$I$5),"Hors contrôle","OK")</f>
        <v/>
      </c>
    </row>
    <row r="69">
      <c r="A69" s="2" t="n"/>
      <c r="C69">
        <f>IF($I$2="","",$I$2)</f>
        <v/>
      </c>
      <c r="D69">
        <f>IF($I$4="","",$I$4)</f>
        <v/>
      </c>
      <c r="E69">
        <f>IF($I$5="","",$I$5)</f>
        <v/>
      </c>
      <c r="F69">
        <f>IF(OR(B69&gt;$I$4,B69&lt;$I$5),"Hors contrôle","OK")</f>
        <v/>
      </c>
    </row>
    <row r="70">
      <c r="A70" s="2" t="n"/>
      <c r="C70">
        <f>IF($I$2="","",$I$2)</f>
        <v/>
      </c>
      <c r="D70">
        <f>IF($I$4="","",$I$4)</f>
        <v/>
      </c>
      <c r="E70">
        <f>IF($I$5="","",$I$5)</f>
        <v/>
      </c>
      <c r="F70">
        <f>IF(OR(B70&gt;$I$4,B70&lt;$I$5),"Hors contrôle","OK")</f>
        <v/>
      </c>
    </row>
    <row r="71">
      <c r="A71" s="2" t="n"/>
      <c r="C71">
        <f>IF($I$2="","",$I$2)</f>
        <v/>
      </c>
      <c r="D71">
        <f>IF($I$4="","",$I$4)</f>
        <v/>
      </c>
      <c r="E71">
        <f>IF($I$5="","",$I$5)</f>
        <v/>
      </c>
      <c r="F71">
        <f>IF(OR(B71&gt;$I$4,B71&lt;$I$5),"Hors contrôle","OK")</f>
        <v/>
      </c>
    </row>
    <row r="72">
      <c r="A72" s="2" t="n"/>
      <c r="C72">
        <f>IF($I$2="","",$I$2)</f>
        <v/>
      </c>
      <c r="D72">
        <f>IF($I$4="","",$I$4)</f>
        <v/>
      </c>
      <c r="E72">
        <f>IF($I$5="","",$I$5)</f>
        <v/>
      </c>
      <c r="F72">
        <f>IF(OR(B72&gt;$I$4,B72&lt;$I$5),"Hors contrôle","OK")</f>
        <v/>
      </c>
    </row>
    <row r="73">
      <c r="A73" s="2" t="n"/>
      <c r="C73">
        <f>IF($I$2="","",$I$2)</f>
        <v/>
      </c>
      <c r="D73">
        <f>IF($I$4="","",$I$4)</f>
        <v/>
      </c>
      <c r="E73">
        <f>IF($I$5="","",$I$5)</f>
        <v/>
      </c>
      <c r="F73">
        <f>IF(OR(B73&gt;$I$4,B73&lt;$I$5),"Hors contrôle","OK")</f>
        <v/>
      </c>
    </row>
    <row r="74">
      <c r="A74" s="2" t="n"/>
      <c r="C74">
        <f>IF($I$2="","",$I$2)</f>
        <v/>
      </c>
      <c r="D74">
        <f>IF($I$4="","",$I$4)</f>
        <v/>
      </c>
      <c r="E74">
        <f>IF($I$5="","",$I$5)</f>
        <v/>
      </c>
      <c r="F74">
        <f>IF(OR(B74&gt;$I$4,B74&lt;$I$5),"Hors contrôle","OK")</f>
        <v/>
      </c>
    </row>
    <row r="75">
      <c r="A75" s="2" t="n"/>
      <c r="C75">
        <f>IF($I$2="","",$I$2)</f>
        <v/>
      </c>
      <c r="D75">
        <f>IF($I$4="","",$I$4)</f>
        <v/>
      </c>
      <c r="E75">
        <f>IF($I$5="","",$I$5)</f>
        <v/>
      </c>
      <c r="F75">
        <f>IF(OR(B75&gt;$I$4,B75&lt;$I$5),"Hors contrôle","OK")</f>
        <v/>
      </c>
    </row>
    <row r="76">
      <c r="A76" s="2" t="n"/>
      <c r="C76">
        <f>IF($I$2="","",$I$2)</f>
        <v/>
      </c>
      <c r="D76">
        <f>IF($I$4="","",$I$4)</f>
        <v/>
      </c>
      <c r="E76">
        <f>IF($I$5="","",$I$5)</f>
        <v/>
      </c>
      <c r="F76">
        <f>IF(OR(B76&gt;$I$4,B76&lt;$I$5),"Hors contrôle","OK")</f>
        <v/>
      </c>
    </row>
    <row r="77">
      <c r="A77" s="2" t="n"/>
      <c r="C77">
        <f>IF($I$2="","",$I$2)</f>
        <v/>
      </c>
      <c r="D77">
        <f>IF($I$4="","",$I$4)</f>
        <v/>
      </c>
      <c r="E77">
        <f>IF($I$5="","",$I$5)</f>
        <v/>
      </c>
      <c r="F77">
        <f>IF(OR(B77&gt;$I$4,B77&lt;$I$5),"Hors contrôle","OK")</f>
        <v/>
      </c>
    </row>
    <row r="78">
      <c r="A78" s="2" t="n"/>
      <c r="C78">
        <f>IF($I$2="","",$I$2)</f>
        <v/>
      </c>
      <c r="D78">
        <f>IF($I$4="","",$I$4)</f>
        <v/>
      </c>
      <c r="E78">
        <f>IF($I$5="","",$I$5)</f>
        <v/>
      </c>
      <c r="F78">
        <f>IF(OR(B78&gt;$I$4,B78&lt;$I$5),"Hors contrôle","OK")</f>
        <v/>
      </c>
    </row>
    <row r="79">
      <c r="A79" s="2" t="n"/>
      <c r="C79">
        <f>IF($I$2="","",$I$2)</f>
        <v/>
      </c>
      <c r="D79">
        <f>IF($I$4="","",$I$4)</f>
        <v/>
      </c>
      <c r="E79">
        <f>IF($I$5="","",$I$5)</f>
        <v/>
      </c>
      <c r="F79">
        <f>IF(OR(B79&gt;$I$4,B79&lt;$I$5),"Hors contrôle","OK")</f>
        <v/>
      </c>
    </row>
    <row r="80">
      <c r="A80" s="2" t="n"/>
      <c r="C80">
        <f>IF($I$2="","",$I$2)</f>
        <v/>
      </c>
      <c r="D80">
        <f>IF($I$4="","",$I$4)</f>
        <v/>
      </c>
      <c r="E80">
        <f>IF($I$5="","",$I$5)</f>
        <v/>
      </c>
      <c r="F80">
        <f>IF(OR(B80&gt;$I$4,B80&lt;$I$5),"Hors contrôle","OK")</f>
        <v/>
      </c>
    </row>
    <row r="81">
      <c r="A81" s="2" t="n"/>
      <c r="C81">
        <f>IF($I$2="","",$I$2)</f>
        <v/>
      </c>
      <c r="D81">
        <f>IF($I$4="","",$I$4)</f>
        <v/>
      </c>
      <c r="E81">
        <f>IF($I$5="","",$I$5)</f>
        <v/>
      </c>
      <c r="F81">
        <f>IF(OR(B81&gt;$I$4,B81&lt;$I$5),"Hors contrôle","OK")</f>
        <v/>
      </c>
    </row>
    <row r="82">
      <c r="A82" s="2" t="n"/>
      <c r="C82">
        <f>IF($I$2="","",$I$2)</f>
        <v/>
      </c>
      <c r="D82">
        <f>IF($I$4="","",$I$4)</f>
        <v/>
      </c>
      <c r="E82">
        <f>IF($I$5="","",$I$5)</f>
        <v/>
      </c>
      <c r="F82">
        <f>IF(OR(B82&gt;$I$4,B82&lt;$I$5),"Hors contrôle","OK")</f>
        <v/>
      </c>
    </row>
    <row r="83">
      <c r="A83" s="2" t="n"/>
      <c r="C83">
        <f>IF($I$2="","",$I$2)</f>
        <v/>
      </c>
      <c r="D83">
        <f>IF($I$4="","",$I$4)</f>
        <v/>
      </c>
      <c r="E83">
        <f>IF($I$5="","",$I$5)</f>
        <v/>
      </c>
      <c r="F83">
        <f>IF(OR(B83&gt;$I$4,B83&lt;$I$5),"Hors contrôle","OK")</f>
        <v/>
      </c>
    </row>
    <row r="84">
      <c r="A84" s="2" t="n"/>
      <c r="C84">
        <f>IF($I$2="","",$I$2)</f>
        <v/>
      </c>
      <c r="D84">
        <f>IF($I$4="","",$I$4)</f>
        <v/>
      </c>
      <c r="E84">
        <f>IF($I$5="","",$I$5)</f>
        <v/>
      </c>
      <c r="F84">
        <f>IF(OR(B84&gt;$I$4,B84&lt;$I$5),"Hors contrôle","OK")</f>
        <v/>
      </c>
    </row>
    <row r="85">
      <c r="A85" s="2" t="n"/>
      <c r="C85">
        <f>IF($I$2="","",$I$2)</f>
        <v/>
      </c>
      <c r="D85">
        <f>IF($I$4="","",$I$4)</f>
        <v/>
      </c>
      <c r="E85">
        <f>IF($I$5="","",$I$5)</f>
        <v/>
      </c>
      <c r="F85">
        <f>IF(OR(B85&gt;$I$4,B85&lt;$I$5),"Hors contrôle","OK")</f>
        <v/>
      </c>
    </row>
    <row r="86">
      <c r="A86" s="2" t="n"/>
      <c r="C86">
        <f>IF($I$2="","",$I$2)</f>
        <v/>
      </c>
      <c r="D86">
        <f>IF($I$4="","",$I$4)</f>
        <v/>
      </c>
      <c r="E86">
        <f>IF($I$5="","",$I$5)</f>
        <v/>
      </c>
      <c r="F86">
        <f>IF(OR(B86&gt;$I$4,B86&lt;$I$5),"Hors contrôle","OK")</f>
        <v/>
      </c>
    </row>
    <row r="87">
      <c r="A87" s="2" t="n"/>
      <c r="C87">
        <f>IF($I$2="","",$I$2)</f>
        <v/>
      </c>
      <c r="D87">
        <f>IF($I$4="","",$I$4)</f>
        <v/>
      </c>
      <c r="E87">
        <f>IF($I$5="","",$I$5)</f>
        <v/>
      </c>
      <c r="F87">
        <f>IF(OR(B87&gt;$I$4,B87&lt;$I$5),"Hors contrôle","OK")</f>
        <v/>
      </c>
    </row>
    <row r="88">
      <c r="A88" s="2" t="n"/>
      <c r="C88">
        <f>IF($I$2="","",$I$2)</f>
        <v/>
      </c>
      <c r="D88">
        <f>IF($I$4="","",$I$4)</f>
        <v/>
      </c>
      <c r="E88">
        <f>IF($I$5="","",$I$5)</f>
        <v/>
      </c>
      <c r="F88">
        <f>IF(OR(B88&gt;$I$4,B88&lt;$I$5),"Hors contrôle","OK")</f>
        <v/>
      </c>
    </row>
    <row r="89">
      <c r="A89" s="2" t="n"/>
      <c r="C89">
        <f>IF($I$2="","",$I$2)</f>
        <v/>
      </c>
      <c r="D89">
        <f>IF($I$4="","",$I$4)</f>
        <v/>
      </c>
      <c r="E89">
        <f>IF($I$5="","",$I$5)</f>
        <v/>
      </c>
      <c r="F89">
        <f>IF(OR(B89&gt;$I$4,B89&lt;$I$5),"Hors contrôle","OK")</f>
        <v/>
      </c>
    </row>
    <row r="90">
      <c r="A90" s="2" t="n"/>
      <c r="C90">
        <f>IF($I$2="","",$I$2)</f>
        <v/>
      </c>
      <c r="D90">
        <f>IF($I$4="","",$I$4)</f>
        <v/>
      </c>
      <c r="E90">
        <f>IF($I$5="","",$I$5)</f>
        <v/>
      </c>
      <c r="F90">
        <f>IF(OR(B90&gt;$I$4,B90&lt;$I$5),"Hors contrôle","OK")</f>
        <v/>
      </c>
    </row>
    <row r="91">
      <c r="A91" s="2" t="n"/>
      <c r="C91">
        <f>IF($I$2="","",$I$2)</f>
        <v/>
      </c>
      <c r="D91">
        <f>IF($I$4="","",$I$4)</f>
        <v/>
      </c>
      <c r="E91">
        <f>IF($I$5="","",$I$5)</f>
        <v/>
      </c>
      <c r="F91">
        <f>IF(OR(B91&gt;$I$4,B91&lt;$I$5),"Hors contrôle","OK")</f>
        <v/>
      </c>
    </row>
    <row r="92">
      <c r="A92" s="2" t="n"/>
      <c r="C92">
        <f>IF($I$2="","",$I$2)</f>
        <v/>
      </c>
      <c r="D92">
        <f>IF($I$4="","",$I$4)</f>
        <v/>
      </c>
      <c r="E92">
        <f>IF($I$5="","",$I$5)</f>
        <v/>
      </c>
      <c r="F92">
        <f>IF(OR(B92&gt;$I$4,B92&lt;$I$5),"Hors contrôle","OK")</f>
        <v/>
      </c>
    </row>
    <row r="93">
      <c r="A93" s="2" t="n"/>
      <c r="C93">
        <f>IF($I$2="","",$I$2)</f>
        <v/>
      </c>
      <c r="D93">
        <f>IF($I$4="","",$I$4)</f>
        <v/>
      </c>
      <c r="E93">
        <f>IF($I$5="","",$I$5)</f>
        <v/>
      </c>
      <c r="F93">
        <f>IF(OR(B93&gt;$I$4,B93&lt;$I$5),"Hors contrôle","OK")</f>
        <v/>
      </c>
    </row>
    <row r="94">
      <c r="A94" s="2" t="n"/>
      <c r="C94">
        <f>IF($I$2="","",$I$2)</f>
        <v/>
      </c>
      <c r="D94">
        <f>IF($I$4="","",$I$4)</f>
        <v/>
      </c>
      <c r="E94">
        <f>IF($I$5="","",$I$5)</f>
        <v/>
      </c>
      <c r="F94">
        <f>IF(OR(B94&gt;$I$4,B94&lt;$I$5),"Hors contrôle","OK")</f>
        <v/>
      </c>
    </row>
    <row r="95">
      <c r="A95" s="2" t="n"/>
      <c r="C95">
        <f>IF($I$2="","",$I$2)</f>
        <v/>
      </c>
      <c r="D95">
        <f>IF($I$4="","",$I$4)</f>
        <v/>
      </c>
      <c r="E95">
        <f>IF($I$5="","",$I$5)</f>
        <v/>
      </c>
      <c r="F95">
        <f>IF(OR(B95&gt;$I$4,B95&lt;$I$5),"Hors contrôle","OK")</f>
        <v/>
      </c>
    </row>
    <row r="96">
      <c r="A96" s="2" t="n"/>
      <c r="C96">
        <f>IF($I$2="","",$I$2)</f>
        <v/>
      </c>
      <c r="D96">
        <f>IF($I$4="","",$I$4)</f>
        <v/>
      </c>
      <c r="E96">
        <f>IF($I$5="","",$I$5)</f>
        <v/>
      </c>
      <c r="F96">
        <f>IF(OR(B96&gt;$I$4,B96&lt;$I$5),"Hors contrôle","OK")</f>
        <v/>
      </c>
    </row>
    <row r="97">
      <c r="A97" s="2" t="n"/>
      <c r="C97">
        <f>IF($I$2="","",$I$2)</f>
        <v/>
      </c>
      <c r="D97">
        <f>IF($I$4="","",$I$4)</f>
        <v/>
      </c>
      <c r="E97">
        <f>IF($I$5="","",$I$5)</f>
        <v/>
      </c>
      <c r="F97">
        <f>IF(OR(B97&gt;$I$4,B97&lt;$I$5),"Hors contrôle","OK")</f>
        <v/>
      </c>
    </row>
    <row r="98">
      <c r="A98" s="2" t="n"/>
      <c r="C98">
        <f>IF($I$2="","",$I$2)</f>
        <v/>
      </c>
      <c r="D98">
        <f>IF($I$4="","",$I$4)</f>
        <v/>
      </c>
      <c r="E98">
        <f>IF($I$5="","",$I$5)</f>
        <v/>
      </c>
      <c r="F98">
        <f>IF(OR(B98&gt;$I$4,B98&lt;$I$5),"Hors contrôle","OK")</f>
        <v/>
      </c>
    </row>
    <row r="99">
      <c r="A99" s="2" t="n"/>
      <c r="C99">
        <f>IF($I$2="","",$I$2)</f>
        <v/>
      </c>
      <c r="D99">
        <f>IF($I$4="","",$I$4)</f>
        <v/>
      </c>
      <c r="E99">
        <f>IF($I$5="","",$I$5)</f>
        <v/>
      </c>
      <c r="F99">
        <f>IF(OR(B99&gt;$I$4,B99&lt;$I$5),"Hors contrôle","OK")</f>
        <v/>
      </c>
    </row>
    <row r="100">
      <c r="A100" s="2" t="n"/>
      <c r="C100">
        <f>IF($I$2="","",$I$2)</f>
        <v/>
      </c>
      <c r="D100">
        <f>IF($I$4="","",$I$4)</f>
        <v/>
      </c>
      <c r="E100">
        <f>IF($I$5="","",$I$5)</f>
        <v/>
      </c>
      <c r="F100">
        <f>IF(OR(B100&gt;$I$4,B100&lt;$I$5),"Hors contrôle","OK")</f>
        <v/>
      </c>
    </row>
    <row r="101">
      <c r="A101" s="2" t="n"/>
      <c r="C101">
        <f>IF($I$2="","",$I$2)</f>
        <v/>
      </c>
      <c r="D101">
        <f>IF($I$4="","",$I$4)</f>
        <v/>
      </c>
      <c r="E101">
        <f>IF($I$5="","",$I$5)</f>
        <v/>
      </c>
      <c r="F101">
        <f>IF(OR(B101&gt;$I$4,B101&lt;$I$5),"Hors contrôle","OK")</f>
        <v/>
      </c>
    </row>
    <row r="102">
      <c r="A102" s="2" t="n"/>
      <c r="C102">
        <f>IF($I$2="","",$I$2)</f>
        <v/>
      </c>
      <c r="D102">
        <f>IF($I$4="","",$I$4)</f>
        <v/>
      </c>
      <c r="E102">
        <f>IF($I$5="","",$I$5)</f>
        <v/>
      </c>
      <c r="F102">
        <f>IF(OR(B102&gt;$I$4,B102&lt;$I$5),"Hors contrôle","OK")</f>
        <v/>
      </c>
    </row>
    <row r="103">
      <c r="A103" s="2" t="n"/>
      <c r="C103">
        <f>IF($I$2="","",$I$2)</f>
        <v/>
      </c>
      <c r="D103">
        <f>IF($I$4="","",$I$4)</f>
        <v/>
      </c>
      <c r="E103">
        <f>IF($I$5="","",$I$5)</f>
        <v/>
      </c>
      <c r="F103">
        <f>IF(OR(B103&gt;$I$4,B103&lt;$I$5),"Hors contrôle","OK")</f>
        <v/>
      </c>
    </row>
    <row r="104">
      <c r="A104" s="2" t="n"/>
      <c r="C104">
        <f>IF($I$2="","",$I$2)</f>
        <v/>
      </c>
      <c r="D104">
        <f>IF($I$4="","",$I$4)</f>
        <v/>
      </c>
      <c r="E104">
        <f>IF($I$5="","",$I$5)</f>
        <v/>
      </c>
      <c r="F104">
        <f>IF(OR(B104&gt;$I$4,B104&lt;$I$5),"Hors contrôle","OK")</f>
        <v/>
      </c>
    </row>
    <row r="105">
      <c r="A105" s="2" t="n"/>
      <c r="C105">
        <f>IF($I$2="","",$I$2)</f>
        <v/>
      </c>
      <c r="D105">
        <f>IF($I$4="","",$I$4)</f>
        <v/>
      </c>
      <c r="E105">
        <f>IF($I$5="","",$I$5)</f>
        <v/>
      </c>
      <c r="F105">
        <f>IF(OR(B105&gt;$I$4,B105&lt;$I$5),"Hors contrôle","OK")</f>
        <v/>
      </c>
    </row>
    <row r="106">
      <c r="A106" s="2" t="n"/>
      <c r="C106">
        <f>IF($I$2="","",$I$2)</f>
        <v/>
      </c>
      <c r="D106">
        <f>IF($I$4="","",$I$4)</f>
        <v/>
      </c>
      <c r="E106">
        <f>IF($I$5="","",$I$5)</f>
        <v/>
      </c>
      <c r="F106">
        <f>IF(OR(B106&gt;$I$4,B106&lt;$I$5),"Hors contrôle","OK")</f>
        <v/>
      </c>
    </row>
    <row r="107">
      <c r="A107" s="2" t="n"/>
      <c r="C107">
        <f>IF($I$2="","",$I$2)</f>
        <v/>
      </c>
      <c r="D107">
        <f>IF($I$4="","",$I$4)</f>
        <v/>
      </c>
      <c r="E107">
        <f>IF($I$5="","",$I$5)</f>
        <v/>
      </c>
      <c r="F107">
        <f>IF(OR(B107&gt;$I$4,B107&lt;$I$5),"Hors contrôle","OK")</f>
        <v/>
      </c>
    </row>
    <row r="108">
      <c r="A108" s="2" t="n"/>
      <c r="C108">
        <f>IF($I$2="","",$I$2)</f>
        <v/>
      </c>
      <c r="D108">
        <f>IF($I$4="","",$I$4)</f>
        <v/>
      </c>
      <c r="E108">
        <f>IF($I$5="","",$I$5)</f>
        <v/>
      </c>
      <c r="F108">
        <f>IF(OR(B108&gt;$I$4,B108&lt;$I$5),"Hors contrôle","OK")</f>
        <v/>
      </c>
    </row>
    <row r="109">
      <c r="A109" s="2" t="n"/>
      <c r="C109">
        <f>IF($I$2="","",$I$2)</f>
        <v/>
      </c>
      <c r="D109">
        <f>IF($I$4="","",$I$4)</f>
        <v/>
      </c>
      <c r="E109">
        <f>IF($I$5="","",$I$5)</f>
        <v/>
      </c>
      <c r="F109">
        <f>IF(OR(B109&gt;$I$4,B109&lt;$I$5),"Hors contrôle","OK")</f>
        <v/>
      </c>
    </row>
    <row r="110">
      <c r="A110" s="2" t="n"/>
      <c r="C110">
        <f>IF($I$2="","",$I$2)</f>
        <v/>
      </c>
      <c r="D110">
        <f>IF($I$4="","",$I$4)</f>
        <v/>
      </c>
      <c r="E110">
        <f>IF($I$5="","",$I$5)</f>
        <v/>
      </c>
      <c r="F110">
        <f>IF(OR(B110&gt;$I$4,B110&lt;$I$5),"Hors contrôle","OK")</f>
        <v/>
      </c>
    </row>
    <row r="111">
      <c r="A111" s="2" t="n"/>
      <c r="C111">
        <f>IF($I$2="","",$I$2)</f>
        <v/>
      </c>
      <c r="D111">
        <f>IF($I$4="","",$I$4)</f>
        <v/>
      </c>
      <c r="E111">
        <f>IF($I$5="","",$I$5)</f>
        <v/>
      </c>
      <c r="F111">
        <f>IF(OR(B111&gt;$I$4,B111&lt;$I$5),"Hors contrôle","OK")</f>
        <v/>
      </c>
    </row>
    <row r="112">
      <c r="A112" s="2" t="n"/>
      <c r="C112">
        <f>IF($I$2="","",$I$2)</f>
        <v/>
      </c>
      <c r="D112">
        <f>IF($I$4="","",$I$4)</f>
        <v/>
      </c>
      <c r="E112">
        <f>IF($I$5="","",$I$5)</f>
        <v/>
      </c>
      <c r="F112">
        <f>IF(OR(B112&gt;$I$4,B112&lt;$I$5),"Hors contrôle","OK")</f>
        <v/>
      </c>
    </row>
    <row r="113">
      <c r="A113" s="2" t="n"/>
      <c r="C113">
        <f>IF($I$2="","",$I$2)</f>
        <v/>
      </c>
      <c r="D113">
        <f>IF($I$4="","",$I$4)</f>
        <v/>
      </c>
      <c r="E113">
        <f>IF($I$5="","",$I$5)</f>
        <v/>
      </c>
      <c r="F113">
        <f>IF(OR(B113&gt;$I$4,B113&lt;$I$5),"Hors contrôle","OK")</f>
        <v/>
      </c>
    </row>
    <row r="114">
      <c r="A114" s="2" t="n"/>
      <c r="C114">
        <f>IF($I$2="","",$I$2)</f>
        <v/>
      </c>
      <c r="D114">
        <f>IF($I$4="","",$I$4)</f>
        <v/>
      </c>
      <c r="E114">
        <f>IF($I$5="","",$I$5)</f>
        <v/>
      </c>
      <c r="F114">
        <f>IF(OR(B114&gt;$I$4,B114&lt;$I$5),"Hors contrôle","OK")</f>
        <v/>
      </c>
    </row>
    <row r="115">
      <c r="A115" s="2" t="n"/>
      <c r="C115">
        <f>IF($I$2="","",$I$2)</f>
        <v/>
      </c>
      <c r="D115">
        <f>IF($I$4="","",$I$4)</f>
        <v/>
      </c>
      <c r="E115">
        <f>IF($I$5="","",$I$5)</f>
        <v/>
      </c>
      <c r="F115">
        <f>IF(OR(B115&gt;$I$4,B115&lt;$I$5),"Hors contrôle","OK")</f>
        <v/>
      </c>
    </row>
    <row r="116">
      <c r="A116" s="2" t="n"/>
      <c r="C116">
        <f>IF($I$2="","",$I$2)</f>
        <v/>
      </c>
      <c r="D116">
        <f>IF($I$4="","",$I$4)</f>
        <v/>
      </c>
      <c r="E116">
        <f>IF($I$5="","",$I$5)</f>
        <v/>
      </c>
      <c r="F116">
        <f>IF(OR(B116&gt;$I$4,B116&lt;$I$5),"Hors contrôle","OK")</f>
        <v/>
      </c>
    </row>
    <row r="117">
      <c r="A117" s="2" t="n"/>
      <c r="C117">
        <f>IF($I$2="","",$I$2)</f>
        <v/>
      </c>
      <c r="D117">
        <f>IF($I$4="","",$I$4)</f>
        <v/>
      </c>
      <c r="E117">
        <f>IF($I$5="","",$I$5)</f>
        <v/>
      </c>
      <c r="F117">
        <f>IF(OR(B117&gt;$I$4,B117&lt;$I$5),"Hors contrôle","OK")</f>
        <v/>
      </c>
    </row>
    <row r="118">
      <c r="A118" s="2" t="n"/>
      <c r="C118">
        <f>IF($I$2="","",$I$2)</f>
        <v/>
      </c>
      <c r="D118">
        <f>IF($I$4="","",$I$4)</f>
        <v/>
      </c>
      <c r="E118">
        <f>IF($I$5="","",$I$5)</f>
        <v/>
      </c>
      <c r="F118">
        <f>IF(OR(B118&gt;$I$4,B118&lt;$I$5),"Hors contrôle","OK")</f>
        <v/>
      </c>
    </row>
    <row r="119">
      <c r="A119" s="2" t="n"/>
      <c r="C119">
        <f>IF($I$2="","",$I$2)</f>
        <v/>
      </c>
      <c r="D119">
        <f>IF($I$4="","",$I$4)</f>
        <v/>
      </c>
      <c r="E119">
        <f>IF($I$5="","",$I$5)</f>
        <v/>
      </c>
      <c r="F119">
        <f>IF(OR(B119&gt;$I$4,B119&lt;$I$5),"Hors contrôle","OK")</f>
        <v/>
      </c>
    </row>
    <row r="120">
      <c r="A120" s="2" t="n"/>
      <c r="C120">
        <f>IF($I$2="","",$I$2)</f>
        <v/>
      </c>
      <c r="D120">
        <f>IF($I$4="","",$I$4)</f>
        <v/>
      </c>
      <c r="E120">
        <f>IF($I$5="","",$I$5)</f>
        <v/>
      </c>
      <c r="F120">
        <f>IF(OR(B120&gt;$I$4,B120&lt;$I$5),"Hors contrôle","OK")</f>
        <v/>
      </c>
    </row>
    <row r="121">
      <c r="A121" s="2" t="n"/>
      <c r="C121">
        <f>IF($I$2="","",$I$2)</f>
        <v/>
      </c>
      <c r="D121">
        <f>IF($I$4="","",$I$4)</f>
        <v/>
      </c>
      <c r="E121">
        <f>IF($I$5="","",$I$5)</f>
        <v/>
      </c>
      <c r="F121">
        <f>IF(OR(B121&gt;$I$4,B121&lt;$I$5),"Hors contrôle","OK")</f>
        <v/>
      </c>
    </row>
    <row r="122">
      <c r="A122" s="2" t="n"/>
      <c r="C122">
        <f>IF($I$2="","",$I$2)</f>
        <v/>
      </c>
      <c r="D122">
        <f>IF($I$4="","",$I$4)</f>
        <v/>
      </c>
      <c r="E122">
        <f>IF($I$5="","",$I$5)</f>
        <v/>
      </c>
      <c r="F122">
        <f>IF(OR(B122&gt;$I$4,B122&lt;$I$5),"Hors contrôle","OK")</f>
        <v/>
      </c>
    </row>
    <row r="123">
      <c r="A123" s="2" t="n"/>
      <c r="C123">
        <f>IF($I$2="","",$I$2)</f>
        <v/>
      </c>
      <c r="D123">
        <f>IF($I$4="","",$I$4)</f>
        <v/>
      </c>
      <c r="E123">
        <f>IF($I$5="","",$I$5)</f>
        <v/>
      </c>
      <c r="F123">
        <f>IF(OR(B123&gt;$I$4,B123&lt;$I$5),"Hors contrôle","OK")</f>
        <v/>
      </c>
    </row>
    <row r="124">
      <c r="A124" s="2" t="n"/>
      <c r="C124">
        <f>IF($I$2="","",$I$2)</f>
        <v/>
      </c>
      <c r="D124">
        <f>IF($I$4="","",$I$4)</f>
        <v/>
      </c>
      <c r="E124">
        <f>IF($I$5="","",$I$5)</f>
        <v/>
      </c>
      <c r="F124">
        <f>IF(OR(B124&gt;$I$4,B124&lt;$I$5),"Hors contrôle","OK")</f>
        <v/>
      </c>
    </row>
    <row r="125">
      <c r="A125" s="2" t="n"/>
      <c r="C125">
        <f>IF($I$2="","",$I$2)</f>
        <v/>
      </c>
      <c r="D125">
        <f>IF($I$4="","",$I$4)</f>
        <v/>
      </c>
      <c r="E125">
        <f>IF($I$5="","",$I$5)</f>
        <v/>
      </c>
      <c r="F125">
        <f>IF(OR(B125&gt;$I$4,B125&lt;$I$5),"Hors contrôle","OK")</f>
        <v/>
      </c>
    </row>
    <row r="126">
      <c r="A126" s="2" t="n"/>
      <c r="C126">
        <f>IF($I$2="","",$I$2)</f>
        <v/>
      </c>
      <c r="D126">
        <f>IF($I$4="","",$I$4)</f>
        <v/>
      </c>
      <c r="E126">
        <f>IF($I$5="","",$I$5)</f>
        <v/>
      </c>
      <c r="F126">
        <f>IF(OR(B126&gt;$I$4,B126&lt;$I$5),"Hors contrôle","OK")</f>
        <v/>
      </c>
    </row>
    <row r="127">
      <c r="A127" s="2" t="n"/>
      <c r="C127">
        <f>IF($I$2="","",$I$2)</f>
        <v/>
      </c>
      <c r="D127">
        <f>IF($I$4="","",$I$4)</f>
        <v/>
      </c>
      <c r="E127">
        <f>IF($I$5="","",$I$5)</f>
        <v/>
      </c>
      <c r="F127">
        <f>IF(OR(B127&gt;$I$4,B127&lt;$I$5),"Hors contrôle","OK")</f>
        <v/>
      </c>
    </row>
    <row r="128">
      <c r="A128" s="2" t="n"/>
      <c r="C128">
        <f>IF($I$2="","",$I$2)</f>
        <v/>
      </c>
      <c r="D128">
        <f>IF($I$4="","",$I$4)</f>
        <v/>
      </c>
      <c r="E128">
        <f>IF($I$5="","",$I$5)</f>
        <v/>
      </c>
      <c r="F128">
        <f>IF(OR(B128&gt;$I$4,B128&lt;$I$5),"Hors contrôle","OK")</f>
        <v/>
      </c>
    </row>
    <row r="129">
      <c r="A129" s="2" t="n"/>
      <c r="C129">
        <f>IF($I$2="","",$I$2)</f>
        <v/>
      </c>
      <c r="D129">
        <f>IF($I$4="","",$I$4)</f>
        <v/>
      </c>
      <c r="E129">
        <f>IF($I$5="","",$I$5)</f>
        <v/>
      </c>
      <c r="F129">
        <f>IF(OR(B129&gt;$I$4,B129&lt;$I$5),"Hors contrôle","OK")</f>
        <v/>
      </c>
    </row>
    <row r="130">
      <c r="A130" s="2" t="n"/>
      <c r="C130">
        <f>IF($I$2="","",$I$2)</f>
        <v/>
      </c>
      <c r="D130">
        <f>IF($I$4="","",$I$4)</f>
        <v/>
      </c>
      <c r="E130">
        <f>IF($I$5="","",$I$5)</f>
        <v/>
      </c>
      <c r="F130">
        <f>IF(OR(B130&gt;$I$4,B130&lt;$I$5),"Hors contrôle","OK")</f>
        <v/>
      </c>
    </row>
    <row r="131">
      <c r="A131" s="2" t="n"/>
      <c r="C131">
        <f>IF($I$2="","",$I$2)</f>
        <v/>
      </c>
      <c r="D131">
        <f>IF($I$4="","",$I$4)</f>
        <v/>
      </c>
      <c r="E131">
        <f>IF($I$5="","",$I$5)</f>
        <v/>
      </c>
      <c r="F131">
        <f>IF(OR(B131&gt;$I$4,B131&lt;$I$5),"Hors contrôle","OK")</f>
        <v/>
      </c>
    </row>
    <row r="132">
      <c r="A132" s="2" t="n"/>
      <c r="C132">
        <f>IF($I$2="","",$I$2)</f>
        <v/>
      </c>
      <c r="D132">
        <f>IF($I$4="","",$I$4)</f>
        <v/>
      </c>
      <c r="E132">
        <f>IF($I$5="","",$I$5)</f>
        <v/>
      </c>
      <c r="F132">
        <f>IF(OR(B132&gt;$I$4,B132&lt;$I$5),"Hors contrôle","OK")</f>
        <v/>
      </c>
    </row>
    <row r="133">
      <c r="A133" s="2" t="n"/>
      <c r="C133">
        <f>IF($I$2="","",$I$2)</f>
        <v/>
      </c>
      <c r="D133">
        <f>IF($I$4="","",$I$4)</f>
        <v/>
      </c>
      <c r="E133">
        <f>IF($I$5="","",$I$5)</f>
        <v/>
      </c>
      <c r="F133">
        <f>IF(OR(B133&gt;$I$4,B133&lt;$I$5),"Hors contrôle","OK")</f>
        <v/>
      </c>
    </row>
    <row r="134">
      <c r="A134" s="2" t="n"/>
      <c r="C134">
        <f>IF($I$2="","",$I$2)</f>
        <v/>
      </c>
      <c r="D134">
        <f>IF($I$4="","",$I$4)</f>
        <v/>
      </c>
      <c r="E134">
        <f>IF($I$5="","",$I$5)</f>
        <v/>
      </c>
      <c r="F134">
        <f>IF(OR(B134&gt;$I$4,B134&lt;$I$5),"Hors contrôle","OK")</f>
        <v/>
      </c>
    </row>
    <row r="135">
      <c r="A135" s="2" t="n"/>
      <c r="C135">
        <f>IF($I$2="","",$I$2)</f>
        <v/>
      </c>
      <c r="D135">
        <f>IF($I$4="","",$I$4)</f>
        <v/>
      </c>
      <c r="E135">
        <f>IF($I$5="","",$I$5)</f>
        <v/>
      </c>
      <c r="F135">
        <f>IF(OR(B135&gt;$I$4,B135&lt;$I$5),"Hors contrôle","OK")</f>
        <v/>
      </c>
    </row>
    <row r="136">
      <c r="A136" s="2" t="n"/>
      <c r="C136">
        <f>IF($I$2="","",$I$2)</f>
        <v/>
      </c>
      <c r="D136">
        <f>IF($I$4="","",$I$4)</f>
        <v/>
      </c>
      <c r="E136">
        <f>IF($I$5="","",$I$5)</f>
        <v/>
      </c>
      <c r="F136">
        <f>IF(OR(B136&gt;$I$4,B136&lt;$I$5),"Hors contrôle","OK")</f>
        <v/>
      </c>
    </row>
    <row r="137">
      <c r="A137" s="2" t="n"/>
      <c r="C137">
        <f>IF($I$2="","",$I$2)</f>
        <v/>
      </c>
      <c r="D137">
        <f>IF($I$4="","",$I$4)</f>
        <v/>
      </c>
      <c r="E137">
        <f>IF($I$5="","",$I$5)</f>
        <v/>
      </c>
      <c r="F137">
        <f>IF(OR(B137&gt;$I$4,B137&lt;$I$5),"Hors contrôle","OK")</f>
        <v/>
      </c>
    </row>
    <row r="138">
      <c r="A138" s="2" t="n"/>
      <c r="C138">
        <f>IF($I$2="","",$I$2)</f>
        <v/>
      </c>
      <c r="D138">
        <f>IF($I$4="","",$I$4)</f>
        <v/>
      </c>
      <c r="E138">
        <f>IF($I$5="","",$I$5)</f>
        <v/>
      </c>
      <c r="F138">
        <f>IF(OR(B138&gt;$I$4,B138&lt;$I$5),"Hors contrôle","OK")</f>
        <v/>
      </c>
    </row>
    <row r="139">
      <c r="A139" s="2" t="n"/>
      <c r="C139">
        <f>IF($I$2="","",$I$2)</f>
        <v/>
      </c>
      <c r="D139">
        <f>IF($I$4="","",$I$4)</f>
        <v/>
      </c>
      <c r="E139">
        <f>IF($I$5="","",$I$5)</f>
        <v/>
      </c>
      <c r="F139">
        <f>IF(OR(B139&gt;$I$4,B139&lt;$I$5),"Hors contrôle","OK")</f>
        <v/>
      </c>
    </row>
    <row r="140">
      <c r="A140" s="2" t="n"/>
      <c r="C140">
        <f>IF($I$2="","",$I$2)</f>
        <v/>
      </c>
      <c r="D140">
        <f>IF($I$4="","",$I$4)</f>
        <v/>
      </c>
      <c r="E140">
        <f>IF($I$5="","",$I$5)</f>
        <v/>
      </c>
      <c r="F140">
        <f>IF(OR(B140&gt;$I$4,B140&lt;$I$5),"Hors contrôle","OK")</f>
        <v/>
      </c>
    </row>
    <row r="141">
      <c r="A141" s="2" t="n"/>
      <c r="C141">
        <f>IF($I$2="","",$I$2)</f>
        <v/>
      </c>
      <c r="D141">
        <f>IF($I$4="","",$I$4)</f>
        <v/>
      </c>
      <c r="E141">
        <f>IF($I$5="","",$I$5)</f>
        <v/>
      </c>
      <c r="F141">
        <f>IF(OR(B141&gt;$I$4,B141&lt;$I$5),"Hors contrôle","OK")</f>
        <v/>
      </c>
    </row>
    <row r="142">
      <c r="A142" s="2" t="n"/>
      <c r="C142">
        <f>IF($I$2="","",$I$2)</f>
        <v/>
      </c>
      <c r="D142">
        <f>IF($I$4="","",$I$4)</f>
        <v/>
      </c>
      <c r="E142">
        <f>IF($I$5="","",$I$5)</f>
        <v/>
      </c>
      <c r="F142">
        <f>IF(OR(B142&gt;$I$4,B142&lt;$I$5),"Hors contrôle","OK")</f>
        <v/>
      </c>
    </row>
    <row r="143">
      <c r="A143" s="2" t="n"/>
      <c r="C143">
        <f>IF($I$2="","",$I$2)</f>
        <v/>
      </c>
      <c r="D143">
        <f>IF($I$4="","",$I$4)</f>
        <v/>
      </c>
      <c r="E143">
        <f>IF($I$5="","",$I$5)</f>
        <v/>
      </c>
      <c r="F143">
        <f>IF(OR(B143&gt;$I$4,B143&lt;$I$5),"Hors contrôle","OK")</f>
        <v/>
      </c>
    </row>
    <row r="144">
      <c r="A144" s="2" t="n"/>
      <c r="C144">
        <f>IF($I$2="","",$I$2)</f>
        <v/>
      </c>
      <c r="D144">
        <f>IF($I$4="","",$I$4)</f>
        <v/>
      </c>
      <c r="E144">
        <f>IF($I$5="","",$I$5)</f>
        <v/>
      </c>
      <c r="F144">
        <f>IF(OR(B144&gt;$I$4,B144&lt;$I$5),"Hors contrôle","OK")</f>
        <v/>
      </c>
    </row>
    <row r="145">
      <c r="A145" s="2" t="n"/>
      <c r="C145">
        <f>IF($I$2="","",$I$2)</f>
        <v/>
      </c>
      <c r="D145">
        <f>IF($I$4="","",$I$4)</f>
        <v/>
      </c>
      <c r="E145">
        <f>IF($I$5="","",$I$5)</f>
        <v/>
      </c>
      <c r="F145">
        <f>IF(OR(B145&gt;$I$4,B145&lt;$I$5),"Hors contrôle","OK")</f>
        <v/>
      </c>
    </row>
    <row r="146">
      <c r="A146" s="2" t="n"/>
      <c r="C146">
        <f>IF($I$2="","",$I$2)</f>
        <v/>
      </c>
      <c r="D146">
        <f>IF($I$4="","",$I$4)</f>
        <v/>
      </c>
      <c r="E146">
        <f>IF($I$5="","",$I$5)</f>
        <v/>
      </c>
      <c r="F146">
        <f>IF(OR(B146&gt;$I$4,B146&lt;$I$5),"Hors contrôle","OK")</f>
        <v/>
      </c>
    </row>
    <row r="147">
      <c r="A147" s="2" t="n"/>
      <c r="C147">
        <f>IF($I$2="","",$I$2)</f>
        <v/>
      </c>
      <c r="D147">
        <f>IF($I$4="","",$I$4)</f>
        <v/>
      </c>
      <c r="E147">
        <f>IF($I$5="","",$I$5)</f>
        <v/>
      </c>
      <c r="F147">
        <f>IF(OR(B147&gt;$I$4,B147&lt;$I$5),"Hors contrôle","OK")</f>
        <v/>
      </c>
    </row>
    <row r="148">
      <c r="A148" s="2" t="n"/>
      <c r="C148">
        <f>IF($I$2="","",$I$2)</f>
        <v/>
      </c>
      <c r="D148">
        <f>IF($I$4="","",$I$4)</f>
        <v/>
      </c>
      <c r="E148">
        <f>IF($I$5="","",$I$5)</f>
        <v/>
      </c>
      <c r="F148">
        <f>IF(OR(B148&gt;$I$4,B148&lt;$I$5),"Hors contrôle","OK")</f>
        <v/>
      </c>
    </row>
    <row r="149">
      <c r="A149" s="2" t="n"/>
      <c r="C149">
        <f>IF($I$2="","",$I$2)</f>
        <v/>
      </c>
      <c r="D149">
        <f>IF($I$4="","",$I$4)</f>
        <v/>
      </c>
      <c r="E149">
        <f>IF($I$5="","",$I$5)</f>
        <v/>
      </c>
      <c r="F149">
        <f>IF(OR(B149&gt;$I$4,B149&lt;$I$5),"Hors contrôle","OK")</f>
        <v/>
      </c>
    </row>
    <row r="150">
      <c r="A150" s="2" t="n"/>
      <c r="C150">
        <f>IF($I$2="","",$I$2)</f>
        <v/>
      </c>
      <c r="D150">
        <f>IF($I$4="","",$I$4)</f>
        <v/>
      </c>
      <c r="E150">
        <f>IF($I$5="","",$I$5)</f>
        <v/>
      </c>
      <c r="F150">
        <f>IF(OR(B150&gt;$I$4,B150&lt;$I$5),"Hors contrôle","OK")</f>
        <v/>
      </c>
    </row>
    <row r="151">
      <c r="A151" s="2" t="n"/>
      <c r="C151">
        <f>IF($I$2="","",$I$2)</f>
        <v/>
      </c>
      <c r="D151">
        <f>IF($I$4="","",$I$4)</f>
        <v/>
      </c>
      <c r="E151">
        <f>IF($I$5="","",$I$5)</f>
        <v/>
      </c>
      <c r="F151">
        <f>IF(OR(B151&gt;$I$4,B151&lt;$I$5),"Hors contrôle","OK")</f>
        <v/>
      </c>
    </row>
    <row r="152">
      <c r="A152" s="2" t="n"/>
      <c r="C152">
        <f>IF($I$2="","",$I$2)</f>
        <v/>
      </c>
      <c r="D152">
        <f>IF($I$4="","",$I$4)</f>
        <v/>
      </c>
      <c r="E152">
        <f>IF($I$5="","",$I$5)</f>
        <v/>
      </c>
      <c r="F152">
        <f>IF(OR(B152&gt;$I$4,B152&lt;$I$5),"Hors contrôle","OK")</f>
        <v/>
      </c>
    </row>
    <row r="153">
      <c r="A153" s="2" t="n"/>
      <c r="C153">
        <f>IF($I$2="","",$I$2)</f>
        <v/>
      </c>
      <c r="D153">
        <f>IF($I$4="","",$I$4)</f>
        <v/>
      </c>
      <c r="E153">
        <f>IF($I$5="","",$I$5)</f>
        <v/>
      </c>
      <c r="F153">
        <f>IF(OR(B153&gt;$I$4,B153&lt;$I$5),"Hors contrôle","OK")</f>
        <v/>
      </c>
    </row>
    <row r="154">
      <c r="A154" s="2" t="n"/>
      <c r="C154">
        <f>IF($I$2="","",$I$2)</f>
        <v/>
      </c>
      <c r="D154">
        <f>IF($I$4="","",$I$4)</f>
        <v/>
      </c>
      <c r="E154">
        <f>IF($I$5="","",$I$5)</f>
        <v/>
      </c>
      <c r="F154">
        <f>IF(OR(B154&gt;$I$4,B154&lt;$I$5),"Hors contrôle","OK")</f>
        <v/>
      </c>
    </row>
    <row r="155">
      <c r="A155" s="2" t="n"/>
      <c r="C155">
        <f>IF($I$2="","",$I$2)</f>
        <v/>
      </c>
      <c r="D155">
        <f>IF($I$4="","",$I$4)</f>
        <v/>
      </c>
      <c r="E155">
        <f>IF($I$5="","",$I$5)</f>
        <v/>
      </c>
      <c r="F155">
        <f>IF(OR(B155&gt;$I$4,B155&lt;$I$5),"Hors contrôle","OK")</f>
        <v/>
      </c>
    </row>
    <row r="156">
      <c r="A156" s="2" t="n"/>
      <c r="C156">
        <f>IF($I$2="","",$I$2)</f>
        <v/>
      </c>
      <c r="D156">
        <f>IF($I$4="","",$I$4)</f>
        <v/>
      </c>
      <c r="E156">
        <f>IF($I$5="","",$I$5)</f>
        <v/>
      </c>
      <c r="F156">
        <f>IF(OR(B156&gt;$I$4,B156&lt;$I$5),"Hors contrôle","OK")</f>
        <v/>
      </c>
    </row>
    <row r="157">
      <c r="A157" s="2" t="n"/>
      <c r="C157">
        <f>IF($I$2="","",$I$2)</f>
        <v/>
      </c>
      <c r="D157">
        <f>IF($I$4="","",$I$4)</f>
        <v/>
      </c>
      <c r="E157">
        <f>IF($I$5="","",$I$5)</f>
        <v/>
      </c>
      <c r="F157">
        <f>IF(OR(B157&gt;$I$4,B157&lt;$I$5),"Hors contrôle","OK")</f>
        <v/>
      </c>
    </row>
    <row r="158">
      <c r="A158" s="2" t="n"/>
      <c r="C158">
        <f>IF($I$2="","",$I$2)</f>
        <v/>
      </c>
      <c r="D158">
        <f>IF($I$4="","",$I$4)</f>
        <v/>
      </c>
      <c r="E158">
        <f>IF($I$5="","",$I$5)</f>
        <v/>
      </c>
      <c r="F158">
        <f>IF(OR(B158&gt;$I$4,B158&lt;$I$5),"Hors contrôle","OK")</f>
        <v/>
      </c>
    </row>
    <row r="159">
      <c r="A159" s="2" t="n"/>
      <c r="C159">
        <f>IF($I$2="","",$I$2)</f>
        <v/>
      </c>
      <c r="D159">
        <f>IF($I$4="","",$I$4)</f>
        <v/>
      </c>
      <c r="E159">
        <f>IF($I$5="","",$I$5)</f>
        <v/>
      </c>
      <c r="F159">
        <f>IF(OR(B159&gt;$I$4,B159&lt;$I$5),"Hors contrôle","OK")</f>
        <v/>
      </c>
    </row>
    <row r="160">
      <c r="A160" s="2" t="n"/>
      <c r="C160">
        <f>IF($I$2="","",$I$2)</f>
        <v/>
      </c>
      <c r="D160">
        <f>IF($I$4="","",$I$4)</f>
        <v/>
      </c>
      <c r="E160">
        <f>IF($I$5="","",$I$5)</f>
        <v/>
      </c>
      <c r="F160">
        <f>IF(OR(B160&gt;$I$4,B160&lt;$I$5),"Hors contrôle","OK")</f>
        <v/>
      </c>
    </row>
    <row r="161">
      <c r="A161" s="2" t="n"/>
      <c r="C161">
        <f>IF($I$2="","",$I$2)</f>
        <v/>
      </c>
      <c r="D161">
        <f>IF($I$4="","",$I$4)</f>
        <v/>
      </c>
      <c r="E161">
        <f>IF($I$5="","",$I$5)</f>
        <v/>
      </c>
      <c r="F161">
        <f>IF(OR(B161&gt;$I$4,B161&lt;$I$5),"Hors contrôle","OK")</f>
        <v/>
      </c>
    </row>
    <row r="162">
      <c r="A162" s="2" t="n"/>
      <c r="C162">
        <f>IF($I$2="","",$I$2)</f>
        <v/>
      </c>
      <c r="D162">
        <f>IF($I$4="","",$I$4)</f>
        <v/>
      </c>
      <c r="E162">
        <f>IF($I$5="","",$I$5)</f>
        <v/>
      </c>
      <c r="F162">
        <f>IF(OR(B162&gt;$I$4,B162&lt;$I$5),"Hors contrôle","OK")</f>
        <v/>
      </c>
    </row>
    <row r="163">
      <c r="A163" s="2" t="n"/>
      <c r="C163">
        <f>IF($I$2="","",$I$2)</f>
        <v/>
      </c>
      <c r="D163">
        <f>IF($I$4="","",$I$4)</f>
        <v/>
      </c>
      <c r="E163">
        <f>IF($I$5="","",$I$5)</f>
        <v/>
      </c>
      <c r="F163">
        <f>IF(OR(B163&gt;$I$4,B163&lt;$I$5),"Hors contrôle","OK")</f>
        <v/>
      </c>
    </row>
    <row r="164">
      <c r="A164" s="2" t="n"/>
      <c r="C164">
        <f>IF($I$2="","",$I$2)</f>
        <v/>
      </c>
      <c r="D164">
        <f>IF($I$4="","",$I$4)</f>
        <v/>
      </c>
      <c r="E164">
        <f>IF($I$5="","",$I$5)</f>
        <v/>
      </c>
      <c r="F164">
        <f>IF(OR(B164&gt;$I$4,B164&lt;$I$5),"Hors contrôle","OK")</f>
        <v/>
      </c>
    </row>
    <row r="165">
      <c r="A165" s="2" t="n"/>
      <c r="C165">
        <f>IF($I$2="","",$I$2)</f>
        <v/>
      </c>
      <c r="D165">
        <f>IF($I$4="","",$I$4)</f>
        <v/>
      </c>
      <c r="E165">
        <f>IF($I$5="","",$I$5)</f>
        <v/>
      </c>
      <c r="F165">
        <f>IF(OR(B165&gt;$I$4,B165&lt;$I$5),"Hors contrôle","OK")</f>
        <v/>
      </c>
    </row>
    <row r="166">
      <c r="A166" s="2" t="n"/>
      <c r="C166">
        <f>IF($I$2="","",$I$2)</f>
        <v/>
      </c>
      <c r="D166">
        <f>IF($I$4="","",$I$4)</f>
        <v/>
      </c>
      <c r="E166">
        <f>IF($I$5="","",$I$5)</f>
        <v/>
      </c>
      <c r="F166">
        <f>IF(OR(B166&gt;$I$4,B166&lt;$I$5),"Hors contrôle","OK")</f>
        <v/>
      </c>
    </row>
    <row r="167">
      <c r="A167" s="2" t="n"/>
      <c r="C167">
        <f>IF($I$2="","",$I$2)</f>
        <v/>
      </c>
      <c r="D167">
        <f>IF($I$4="","",$I$4)</f>
        <v/>
      </c>
      <c r="E167">
        <f>IF($I$5="","",$I$5)</f>
        <v/>
      </c>
      <c r="F167">
        <f>IF(OR(B167&gt;$I$4,B167&lt;$I$5),"Hors contrôle","OK")</f>
        <v/>
      </c>
    </row>
    <row r="168">
      <c r="A168" s="2" t="n"/>
      <c r="C168">
        <f>IF($I$2="","",$I$2)</f>
        <v/>
      </c>
      <c r="D168">
        <f>IF($I$4="","",$I$4)</f>
        <v/>
      </c>
      <c r="E168">
        <f>IF($I$5="","",$I$5)</f>
        <v/>
      </c>
      <c r="F168">
        <f>IF(OR(B168&gt;$I$4,B168&lt;$I$5),"Hors contrôle","OK")</f>
        <v/>
      </c>
    </row>
    <row r="169">
      <c r="A169" s="2" t="n"/>
      <c r="C169">
        <f>IF($I$2="","",$I$2)</f>
        <v/>
      </c>
      <c r="D169">
        <f>IF($I$4="","",$I$4)</f>
        <v/>
      </c>
      <c r="E169">
        <f>IF($I$5="","",$I$5)</f>
        <v/>
      </c>
      <c r="F169">
        <f>IF(OR(B169&gt;$I$4,B169&lt;$I$5),"Hors contrôle","OK")</f>
        <v/>
      </c>
    </row>
    <row r="170">
      <c r="A170" s="2" t="n"/>
      <c r="C170">
        <f>IF($I$2="","",$I$2)</f>
        <v/>
      </c>
      <c r="D170">
        <f>IF($I$4="","",$I$4)</f>
        <v/>
      </c>
      <c r="E170">
        <f>IF($I$5="","",$I$5)</f>
        <v/>
      </c>
      <c r="F170">
        <f>IF(OR(B170&gt;$I$4,B170&lt;$I$5),"Hors contrôle","OK")</f>
        <v/>
      </c>
    </row>
    <row r="171">
      <c r="A171" s="2" t="n"/>
      <c r="C171">
        <f>IF($I$2="","",$I$2)</f>
        <v/>
      </c>
      <c r="D171">
        <f>IF($I$4="","",$I$4)</f>
        <v/>
      </c>
      <c r="E171">
        <f>IF($I$5="","",$I$5)</f>
        <v/>
      </c>
      <c r="F171">
        <f>IF(OR(B171&gt;$I$4,B171&lt;$I$5),"Hors contrôle","OK")</f>
        <v/>
      </c>
    </row>
    <row r="172">
      <c r="A172" s="2" t="n"/>
      <c r="C172">
        <f>IF($I$2="","",$I$2)</f>
        <v/>
      </c>
      <c r="D172">
        <f>IF($I$4="","",$I$4)</f>
        <v/>
      </c>
      <c r="E172">
        <f>IF($I$5="","",$I$5)</f>
        <v/>
      </c>
      <c r="F172">
        <f>IF(OR(B172&gt;$I$4,B172&lt;$I$5),"Hors contrôle","OK")</f>
        <v/>
      </c>
    </row>
    <row r="173">
      <c r="A173" s="2" t="n"/>
      <c r="C173">
        <f>IF($I$2="","",$I$2)</f>
        <v/>
      </c>
      <c r="D173">
        <f>IF($I$4="","",$I$4)</f>
        <v/>
      </c>
      <c r="E173">
        <f>IF($I$5="","",$I$5)</f>
        <v/>
      </c>
      <c r="F173">
        <f>IF(OR(B173&gt;$I$4,B173&lt;$I$5),"Hors contrôle","OK")</f>
        <v/>
      </c>
    </row>
    <row r="174">
      <c r="A174" s="2" t="n"/>
      <c r="C174">
        <f>IF($I$2="","",$I$2)</f>
        <v/>
      </c>
      <c r="D174">
        <f>IF($I$4="","",$I$4)</f>
        <v/>
      </c>
      <c r="E174">
        <f>IF($I$5="","",$I$5)</f>
        <v/>
      </c>
      <c r="F174">
        <f>IF(OR(B174&gt;$I$4,B174&lt;$I$5),"Hors contrôle","OK")</f>
        <v/>
      </c>
    </row>
    <row r="175">
      <c r="A175" s="2" t="n"/>
      <c r="C175">
        <f>IF($I$2="","",$I$2)</f>
        <v/>
      </c>
      <c r="D175">
        <f>IF($I$4="","",$I$4)</f>
        <v/>
      </c>
      <c r="E175">
        <f>IF($I$5="","",$I$5)</f>
        <v/>
      </c>
      <c r="F175">
        <f>IF(OR(B175&gt;$I$4,B175&lt;$I$5),"Hors contrôle","OK")</f>
        <v/>
      </c>
    </row>
    <row r="176">
      <c r="A176" s="2" t="n"/>
      <c r="C176">
        <f>IF($I$2="","",$I$2)</f>
        <v/>
      </c>
      <c r="D176">
        <f>IF($I$4="","",$I$4)</f>
        <v/>
      </c>
      <c r="E176">
        <f>IF($I$5="","",$I$5)</f>
        <v/>
      </c>
      <c r="F176">
        <f>IF(OR(B176&gt;$I$4,B176&lt;$I$5),"Hors contrôle","OK")</f>
        <v/>
      </c>
    </row>
    <row r="177">
      <c r="A177" s="2" t="n"/>
      <c r="C177">
        <f>IF($I$2="","",$I$2)</f>
        <v/>
      </c>
      <c r="D177">
        <f>IF($I$4="","",$I$4)</f>
        <v/>
      </c>
      <c r="E177">
        <f>IF($I$5="","",$I$5)</f>
        <v/>
      </c>
      <c r="F177">
        <f>IF(OR(B177&gt;$I$4,B177&lt;$I$5),"Hors contrôle","OK")</f>
        <v/>
      </c>
    </row>
    <row r="178">
      <c r="A178" s="2" t="n"/>
      <c r="C178">
        <f>IF($I$2="","",$I$2)</f>
        <v/>
      </c>
      <c r="D178">
        <f>IF($I$4="","",$I$4)</f>
        <v/>
      </c>
      <c r="E178">
        <f>IF($I$5="","",$I$5)</f>
        <v/>
      </c>
      <c r="F178">
        <f>IF(OR(B178&gt;$I$4,B178&lt;$I$5),"Hors contrôle","OK")</f>
        <v/>
      </c>
    </row>
    <row r="179">
      <c r="A179" s="2" t="n"/>
      <c r="C179">
        <f>IF($I$2="","",$I$2)</f>
        <v/>
      </c>
      <c r="D179">
        <f>IF($I$4="","",$I$4)</f>
        <v/>
      </c>
      <c r="E179">
        <f>IF($I$5="","",$I$5)</f>
        <v/>
      </c>
      <c r="F179">
        <f>IF(OR(B179&gt;$I$4,B179&lt;$I$5),"Hors contrôle","OK")</f>
        <v/>
      </c>
    </row>
    <row r="180">
      <c r="A180" s="2" t="n"/>
      <c r="C180">
        <f>IF($I$2="","",$I$2)</f>
        <v/>
      </c>
      <c r="D180">
        <f>IF($I$4="","",$I$4)</f>
        <v/>
      </c>
      <c r="E180">
        <f>IF($I$5="","",$I$5)</f>
        <v/>
      </c>
      <c r="F180">
        <f>IF(OR(B180&gt;$I$4,B180&lt;$I$5),"Hors contrôle","OK")</f>
        <v/>
      </c>
    </row>
    <row r="181">
      <c r="A181" s="2" t="n"/>
      <c r="C181">
        <f>IF($I$2="","",$I$2)</f>
        <v/>
      </c>
      <c r="D181">
        <f>IF($I$4="","",$I$4)</f>
        <v/>
      </c>
      <c r="E181">
        <f>IF($I$5="","",$I$5)</f>
        <v/>
      </c>
      <c r="F181">
        <f>IF(OR(B181&gt;$I$4,B181&lt;$I$5),"Hors contrôle","OK")</f>
        <v/>
      </c>
    </row>
    <row r="182">
      <c r="A182" s="2" t="n"/>
      <c r="C182">
        <f>IF($I$2="","",$I$2)</f>
        <v/>
      </c>
      <c r="D182">
        <f>IF($I$4="","",$I$4)</f>
        <v/>
      </c>
      <c r="E182">
        <f>IF($I$5="","",$I$5)</f>
        <v/>
      </c>
      <c r="F182">
        <f>IF(OR(B182&gt;$I$4,B182&lt;$I$5),"Hors contrôle","OK")</f>
        <v/>
      </c>
    </row>
    <row r="183">
      <c r="A183" s="2" t="n"/>
      <c r="C183">
        <f>IF($I$2="","",$I$2)</f>
        <v/>
      </c>
      <c r="D183">
        <f>IF($I$4="","",$I$4)</f>
        <v/>
      </c>
      <c r="E183">
        <f>IF($I$5="","",$I$5)</f>
        <v/>
      </c>
      <c r="F183">
        <f>IF(OR(B183&gt;$I$4,B183&lt;$I$5),"Hors contrôle","OK")</f>
        <v/>
      </c>
    </row>
    <row r="184">
      <c r="A184" s="2" t="n"/>
      <c r="C184">
        <f>IF($I$2="","",$I$2)</f>
        <v/>
      </c>
      <c r="D184">
        <f>IF($I$4="","",$I$4)</f>
        <v/>
      </c>
      <c r="E184">
        <f>IF($I$5="","",$I$5)</f>
        <v/>
      </c>
      <c r="F184">
        <f>IF(OR(B184&gt;$I$4,B184&lt;$I$5),"Hors contrôle","OK")</f>
        <v/>
      </c>
    </row>
    <row r="185">
      <c r="A185" s="2" t="n"/>
      <c r="C185">
        <f>IF($I$2="","",$I$2)</f>
        <v/>
      </c>
      <c r="D185">
        <f>IF($I$4="","",$I$4)</f>
        <v/>
      </c>
      <c r="E185">
        <f>IF($I$5="","",$I$5)</f>
        <v/>
      </c>
      <c r="F185">
        <f>IF(OR(B185&gt;$I$4,B185&lt;$I$5),"Hors contrôle","OK")</f>
        <v/>
      </c>
    </row>
    <row r="186">
      <c r="A186" s="2" t="n"/>
      <c r="C186">
        <f>IF($I$2="","",$I$2)</f>
        <v/>
      </c>
      <c r="D186">
        <f>IF($I$4="","",$I$4)</f>
        <v/>
      </c>
      <c r="E186">
        <f>IF($I$5="","",$I$5)</f>
        <v/>
      </c>
      <c r="F186">
        <f>IF(OR(B186&gt;$I$4,B186&lt;$I$5),"Hors contrôle","OK")</f>
        <v/>
      </c>
    </row>
    <row r="187">
      <c r="A187" s="2" t="n"/>
      <c r="C187">
        <f>IF($I$2="","",$I$2)</f>
        <v/>
      </c>
      <c r="D187">
        <f>IF($I$4="","",$I$4)</f>
        <v/>
      </c>
      <c r="E187">
        <f>IF($I$5="","",$I$5)</f>
        <v/>
      </c>
      <c r="F187">
        <f>IF(OR(B187&gt;$I$4,B187&lt;$I$5),"Hors contrôle","OK")</f>
        <v/>
      </c>
    </row>
    <row r="188">
      <c r="A188" s="2" t="n"/>
      <c r="C188">
        <f>IF($I$2="","",$I$2)</f>
        <v/>
      </c>
      <c r="D188">
        <f>IF($I$4="","",$I$4)</f>
        <v/>
      </c>
      <c r="E188">
        <f>IF($I$5="","",$I$5)</f>
        <v/>
      </c>
      <c r="F188">
        <f>IF(OR(B188&gt;$I$4,B188&lt;$I$5),"Hors contrôle","OK")</f>
        <v/>
      </c>
    </row>
    <row r="189">
      <c r="A189" s="2" t="n"/>
      <c r="C189">
        <f>IF($I$2="","",$I$2)</f>
        <v/>
      </c>
      <c r="D189">
        <f>IF($I$4="","",$I$4)</f>
        <v/>
      </c>
      <c r="E189">
        <f>IF($I$5="","",$I$5)</f>
        <v/>
      </c>
      <c r="F189">
        <f>IF(OR(B189&gt;$I$4,B189&lt;$I$5),"Hors contrôle","OK")</f>
        <v/>
      </c>
    </row>
    <row r="190">
      <c r="A190" s="2" t="n"/>
      <c r="C190">
        <f>IF($I$2="","",$I$2)</f>
        <v/>
      </c>
      <c r="D190">
        <f>IF($I$4="","",$I$4)</f>
        <v/>
      </c>
      <c r="E190">
        <f>IF($I$5="","",$I$5)</f>
        <v/>
      </c>
      <c r="F190">
        <f>IF(OR(B190&gt;$I$4,B190&lt;$I$5),"Hors contrôle","OK")</f>
        <v/>
      </c>
    </row>
    <row r="191">
      <c r="A191" s="2" t="n"/>
      <c r="C191">
        <f>IF($I$2="","",$I$2)</f>
        <v/>
      </c>
      <c r="D191">
        <f>IF($I$4="","",$I$4)</f>
        <v/>
      </c>
      <c r="E191">
        <f>IF($I$5="","",$I$5)</f>
        <v/>
      </c>
      <c r="F191">
        <f>IF(OR(B191&gt;$I$4,B191&lt;$I$5),"Hors contrôle","OK")</f>
        <v/>
      </c>
    </row>
    <row r="192">
      <c r="A192" s="2" t="n"/>
      <c r="C192">
        <f>IF($I$2="","",$I$2)</f>
        <v/>
      </c>
      <c r="D192">
        <f>IF($I$4="","",$I$4)</f>
        <v/>
      </c>
      <c r="E192">
        <f>IF($I$5="","",$I$5)</f>
        <v/>
      </c>
      <c r="F192">
        <f>IF(OR(B192&gt;$I$4,B192&lt;$I$5),"Hors contrôle","OK")</f>
        <v/>
      </c>
    </row>
    <row r="193">
      <c r="A193" s="2" t="n"/>
      <c r="C193">
        <f>IF($I$2="","",$I$2)</f>
        <v/>
      </c>
      <c r="D193">
        <f>IF($I$4="","",$I$4)</f>
        <v/>
      </c>
      <c r="E193">
        <f>IF($I$5="","",$I$5)</f>
        <v/>
      </c>
      <c r="F193">
        <f>IF(OR(B193&gt;$I$4,B193&lt;$I$5),"Hors contrôle","OK")</f>
        <v/>
      </c>
    </row>
    <row r="194">
      <c r="A194" s="2" t="n"/>
      <c r="C194">
        <f>IF($I$2="","",$I$2)</f>
        <v/>
      </c>
      <c r="D194">
        <f>IF($I$4="","",$I$4)</f>
        <v/>
      </c>
      <c r="E194">
        <f>IF($I$5="","",$I$5)</f>
        <v/>
      </c>
      <c r="F194">
        <f>IF(OR(B194&gt;$I$4,B194&lt;$I$5),"Hors contrôle","OK")</f>
        <v/>
      </c>
    </row>
    <row r="195">
      <c r="A195" s="2" t="n"/>
      <c r="C195">
        <f>IF($I$2="","",$I$2)</f>
        <v/>
      </c>
      <c r="D195">
        <f>IF($I$4="","",$I$4)</f>
        <v/>
      </c>
      <c r="E195">
        <f>IF($I$5="","",$I$5)</f>
        <v/>
      </c>
      <c r="F195">
        <f>IF(OR(B195&gt;$I$4,B195&lt;$I$5),"Hors contrôle","OK")</f>
        <v/>
      </c>
    </row>
    <row r="196">
      <c r="A196" s="2" t="n"/>
      <c r="C196">
        <f>IF($I$2="","",$I$2)</f>
        <v/>
      </c>
      <c r="D196">
        <f>IF($I$4="","",$I$4)</f>
        <v/>
      </c>
      <c r="E196">
        <f>IF($I$5="","",$I$5)</f>
        <v/>
      </c>
      <c r="F196">
        <f>IF(OR(B196&gt;$I$4,B196&lt;$I$5),"Hors contrôle","OK")</f>
        <v/>
      </c>
    </row>
    <row r="197">
      <c r="A197" s="2" t="n"/>
      <c r="C197">
        <f>IF($I$2="","",$I$2)</f>
        <v/>
      </c>
      <c r="D197">
        <f>IF($I$4="","",$I$4)</f>
        <v/>
      </c>
      <c r="E197">
        <f>IF($I$5="","",$I$5)</f>
        <v/>
      </c>
      <c r="F197">
        <f>IF(OR(B197&gt;$I$4,B197&lt;$I$5),"Hors contrôle","OK")</f>
        <v/>
      </c>
    </row>
    <row r="198">
      <c r="A198" s="2" t="n"/>
      <c r="C198">
        <f>IF($I$2="","",$I$2)</f>
        <v/>
      </c>
      <c r="D198">
        <f>IF($I$4="","",$I$4)</f>
        <v/>
      </c>
      <c r="E198">
        <f>IF($I$5="","",$I$5)</f>
        <v/>
      </c>
      <c r="F198">
        <f>IF(OR(B198&gt;$I$4,B198&lt;$I$5),"Hors contrôle","OK")</f>
        <v/>
      </c>
    </row>
    <row r="199">
      <c r="A199" s="2" t="n"/>
      <c r="C199">
        <f>IF($I$2="","",$I$2)</f>
        <v/>
      </c>
      <c r="D199">
        <f>IF($I$4="","",$I$4)</f>
        <v/>
      </c>
      <c r="E199">
        <f>IF($I$5="","",$I$5)</f>
        <v/>
      </c>
      <c r="F199">
        <f>IF(OR(B199&gt;$I$4,B199&lt;$I$5),"Hors contrôle","OK")</f>
        <v/>
      </c>
    </row>
    <row r="200">
      <c r="A200" s="2" t="n"/>
      <c r="C200">
        <f>IF($I$2="","",$I$2)</f>
        <v/>
      </c>
      <c r="D200">
        <f>IF($I$4="","",$I$4)</f>
        <v/>
      </c>
      <c r="E200">
        <f>IF($I$5="","",$I$5)</f>
        <v/>
      </c>
      <c r="F200">
        <f>IF(OR(B200&gt;$I$4,B200&lt;$I$5),"Hors contrôle","OK")</f>
        <v/>
      </c>
    </row>
  </sheetData>
  <conditionalFormatting sqref="F2:F200">
    <cfRule type="expression" priority="1" dxfId="0">
      <formula>$F2="Hors contrôle"</formula>
    </cfRule>
    <cfRule type="expression" priority="2" dxfId="2">
      <formula>$F2="OK"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33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Pareto des modes de défaillance (IPR)</t>
        </is>
      </c>
    </row>
    <row r="3">
      <c r="A3" s="5" t="inlineStr">
        <is>
          <t>Mode de Défaillance</t>
        </is>
      </c>
      <c r="B3" s="5" t="inlineStr">
        <is>
          <t>IPR</t>
        </is>
      </c>
      <c r="C3" s="5" t="inlineStr">
        <is>
          <t>Rang (IPR)</t>
        </is>
      </c>
      <c r="D3" s="5" t="inlineStr">
        <is>
          <t>Cumul</t>
        </is>
      </c>
      <c r="E3" s="5" t="inlineStr">
        <is>
          <t>Cumul %</t>
        </is>
      </c>
    </row>
    <row r="4">
      <c r="A4">
        <f>IFERROR(INDEX(AMDEC_Risques!$B$2:$B$200,MATCH(B4,AMDEC_Risques!$G$2:$G$200,0)),"")</f>
        <v/>
      </c>
      <c r="B4">
        <f>IFERROR(LARGE(AMDEC_Risques!$G$2:$G$200,1),"")</f>
        <v/>
      </c>
      <c r="C4" t="n">
        <v>1</v>
      </c>
      <c r="D4">
        <f>IF(B4="","",IF(4=4,B4,D3+B4))</f>
        <v/>
      </c>
      <c r="E4" s="6">
        <f>IFERROR(D4/SUM($B$4:$B$33),0)</f>
        <v/>
      </c>
    </row>
    <row r="5">
      <c r="A5">
        <f>IFERROR(INDEX(AMDEC_Risques!$B$2:$B$200,MATCH(B5,AMDEC_Risques!$G$2:$G$200,0)),"")</f>
        <v/>
      </c>
      <c r="B5">
        <f>IFERROR(LARGE(AMDEC_Risques!$G$2:$G$200,2),"")</f>
        <v/>
      </c>
      <c r="C5" t="n">
        <v>2</v>
      </c>
      <c r="D5">
        <f>IF(B5="","",IF(5=4,B5,D4+B5))</f>
        <v/>
      </c>
      <c r="E5" s="6">
        <f>IFERROR(D5/SUM($B$4:$B$33),0)</f>
        <v/>
      </c>
    </row>
    <row r="6">
      <c r="A6">
        <f>IFERROR(INDEX(AMDEC_Risques!$B$2:$B$200,MATCH(B6,AMDEC_Risques!$G$2:$G$200,0)),"")</f>
        <v/>
      </c>
      <c r="B6">
        <f>IFERROR(LARGE(AMDEC_Risques!$G$2:$G$200,3),"")</f>
        <v/>
      </c>
      <c r="C6" t="n">
        <v>3</v>
      </c>
      <c r="D6">
        <f>IF(B6="","",IF(6=4,B6,D5+B6))</f>
        <v/>
      </c>
      <c r="E6" s="6">
        <f>IFERROR(D6/SUM($B$4:$B$33),0)</f>
        <v/>
      </c>
    </row>
    <row r="7">
      <c r="A7">
        <f>IFERROR(INDEX(AMDEC_Risques!$B$2:$B$200,MATCH(B7,AMDEC_Risques!$G$2:$G$200,0)),"")</f>
        <v/>
      </c>
      <c r="B7">
        <f>IFERROR(LARGE(AMDEC_Risques!$G$2:$G$200,4),"")</f>
        <v/>
      </c>
      <c r="C7" t="n">
        <v>4</v>
      </c>
      <c r="D7">
        <f>IF(B7="","",IF(7=4,B7,D6+B7))</f>
        <v/>
      </c>
      <c r="E7" s="6">
        <f>IFERROR(D7/SUM($B$4:$B$33),0)</f>
        <v/>
      </c>
    </row>
    <row r="8">
      <c r="A8">
        <f>IFERROR(INDEX(AMDEC_Risques!$B$2:$B$200,MATCH(B8,AMDEC_Risques!$G$2:$G$200,0)),"")</f>
        <v/>
      </c>
      <c r="B8">
        <f>IFERROR(LARGE(AMDEC_Risques!$G$2:$G$200,5),"")</f>
        <v/>
      </c>
      <c r="C8" t="n">
        <v>5</v>
      </c>
      <c r="D8">
        <f>IF(B8="","",IF(8=4,B8,D7+B8))</f>
        <v/>
      </c>
      <c r="E8" s="6">
        <f>IFERROR(D8/SUM($B$4:$B$33),0)</f>
        <v/>
      </c>
    </row>
    <row r="9">
      <c r="A9">
        <f>IFERROR(INDEX(AMDEC_Risques!$B$2:$B$200,MATCH(B9,AMDEC_Risques!$G$2:$G$200,0)),"")</f>
        <v/>
      </c>
      <c r="B9">
        <f>IFERROR(LARGE(AMDEC_Risques!$G$2:$G$200,6),"")</f>
        <v/>
      </c>
      <c r="C9" t="n">
        <v>6</v>
      </c>
      <c r="D9">
        <f>IF(B9="","",IF(9=4,B9,D8+B9))</f>
        <v/>
      </c>
      <c r="E9" s="6">
        <f>IFERROR(D9/SUM($B$4:$B$33),0)</f>
        <v/>
      </c>
    </row>
    <row r="10">
      <c r="A10">
        <f>IFERROR(INDEX(AMDEC_Risques!$B$2:$B$200,MATCH(B10,AMDEC_Risques!$G$2:$G$200,0)),"")</f>
        <v/>
      </c>
      <c r="B10">
        <f>IFERROR(LARGE(AMDEC_Risques!$G$2:$G$200,7),"")</f>
        <v/>
      </c>
      <c r="C10" t="n">
        <v>7</v>
      </c>
      <c r="D10">
        <f>IF(B10="","",IF(10=4,B10,D9+B10))</f>
        <v/>
      </c>
      <c r="E10" s="6">
        <f>IFERROR(D10/SUM($B$4:$B$33),0)</f>
        <v/>
      </c>
    </row>
    <row r="11">
      <c r="A11">
        <f>IFERROR(INDEX(AMDEC_Risques!$B$2:$B$200,MATCH(B11,AMDEC_Risques!$G$2:$G$200,0)),"")</f>
        <v/>
      </c>
      <c r="B11">
        <f>IFERROR(LARGE(AMDEC_Risques!$G$2:$G$200,8),"")</f>
        <v/>
      </c>
      <c r="C11" t="n">
        <v>8</v>
      </c>
      <c r="D11">
        <f>IF(B11="","",IF(11=4,B11,D10+B11))</f>
        <v/>
      </c>
      <c r="E11" s="6">
        <f>IFERROR(D11/SUM($B$4:$B$33),0)</f>
        <v/>
      </c>
    </row>
    <row r="12">
      <c r="A12">
        <f>IFERROR(INDEX(AMDEC_Risques!$B$2:$B$200,MATCH(B12,AMDEC_Risques!$G$2:$G$200,0)),"")</f>
        <v/>
      </c>
      <c r="B12">
        <f>IFERROR(LARGE(AMDEC_Risques!$G$2:$G$200,9),"")</f>
        <v/>
      </c>
      <c r="C12" t="n">
        <v>9</v>
      </c>
      <c r="D12">
        <f>IF(B12="","",IF(12=4,B12,D11+B12))</f>
        <v/>
      </c>
      <c r="E12" s="6">
        <f>IFERROR(D12/SUM($B$4:$B$33),0)</f>
        <v/>
      </c>
    </row>
    <row r="13">
      <c r="A13">
        <f>IFERROR(INDEX(AMDEC_Risques!$B$2:$B$200,MATCH(B13,AMDEC_Risques!$G$2:$G$200,0)),"")</f>
        <v/>
      </c>
      <c r="B13">
        <f>IFERROR(LARGE(AMDEC_Risques!$G$2:$G$200,10),"")</f>
        <v/>
      </c>
      <c r="C13" t="n">
        <v>10</v>
      </c>
      <c r="D13">
        <f>IF(B13="","",IF(13=4,B13,D12+B13))</f>
        <v/>
      </c>
      <c r="E13" s="6">
        <f>IFERROR(D13/SUM($B$4:$B$33),0)</f>
        <v/>
      </c>
    </row>
    <row r="14">
      <c r="A14">
        <f>IFERROR(INDEX(AMDEC_Risques!$B$2:$B$200,MATCH(B14,AMDEC_Risques!$G$2:$G$200,0)),"")</f>
        <v/>
      </c>
      <c r="B14">
        <f>IFERROR(LARGE(AMDEC_Risques!$G$2:$G$200,11),"")</f>
        <v/>
      </c>
      <c r="C14" t="n">
        <v>11</v>
      </c>
      <c r="D14">
        <f>IF(B14="","",IF(14=4,B14,D13+B14))</f>
        <v/>
      </c>
      <c r="E14" s="6">
        <f>IFERROR(D14/SUM($B$4:$B$33),0)</f>
        <v/>
      </c>
    </row>
    <row r="15">
      <c r="A15">
        <f>IFERROR(INDEX(AMDEC_Risques!$B$2:$B$200,MATCH(B15,AMDEC_Risques!$G$2:$G$200,0)),"")</f>
        <v/>
      </c>
      <c r="B15">
        <f>IFERROR(LARGE(AMDEC_Risques!$G$2:$G$200,12),"")</f>
        <v/>
      </c>
      <c r="C15" t="n">
        <v>12</v>
      </c>
      <c r="D15">
        <f>IF(B15="","",IF(15=4,B15,D14+B15))</f>
        <v/>
      </c>
      <c r="E15" s="6">
        <f>IFERROR(D15/SUM($B$4:$B$33),0)</f>
        <v/>
      </c>
    </row>
    <row r="16">
      <c r="A16">
        <f>IFERROR(INDEX(AMDEC_Risques!$B$2:$B$200,MATCH(B16,AMDEC_Risques!$G$2:$G$200,0)),"")</f>
        <v/>
      </c>
      <c r="B16">
        <f>IFERROR(LARGE(AMDEC_Risques!$G$2:$G$200,13),"")</f>
        <v/>
      </c>
      <c r="C16" t="n">
        <v>13</v>
      </c>
      <c r="D16">
        <f>IF(B16="","",IF(16=4,B16,D15+B16))</f>
        <v/>
      </c>
      <c r="E16" s="6">
        <f>IFERROR(D16/SUM($B$4:$B$33),0)</f>
        <v/>
      </c>
    </row>
    <row r="17">
      <c r="A17">
        <f>IFERROR(INDEX(AMDEC_Risques!$B$2:$B$200,MATCH(B17,AMDEC_Risques!$G$2:$G$200,0)),"")</f>
        <v/>
      </c>
      <c r="B17">
        <f>IFERROR(LARGE(AMDEC_Risques!$G$2:$G$200,14),"")</f>
        <v/>
      </c>
      <c r="C17" t="n">
        <v>14</v>
      </c>
      <c r="D17">
        <f>IF(B17="","",IF(17=4,B17,D16+B17))</f>
        <v/>
      </c>
      <c r="E17" s="6">
        <f>IFERROR(D17/SUM($B$4:$B$33),0)</f>
        <v/>
      </c>
    </row>
    <row r="18">
      <c r="A18">
        <f>IFERROR(INDEX(AMDEC_Risques!$B$2:$B$200,MATCH(B18,AMDEC_Risques!$G$2:$G$200,0)),"")</f>
        <v/>
      </c>
      <c r="B18">
        <f>IFERROR(LARGE(AMDEC_Risques!$G$2:$G$200,15),"")</f>
        <v/>
      </c>
      <c r="C18" t="n">
        <v>15</v>
      </c>
      <c r="D18">
        <f>IF(B18="","",IF(18=4,B18,D17+B18))</f>
        <v/>
      </c>
      <c r="E18" s="6">
        <f>IFERROR(D18/SUM($B$4:$B$33),0)</f>
        <v/>
      </c>
    </row>
    <row r="19">
      <c r="A19">
        <f>IFERROR(INDEX(AMDEC_Risques!$B$2:$B$200,MATCH(B19,AMDEC_Risques!$G$2:$G$200,0)),"")</f>
        <v/>
      </c>
      <c r="B19">
        <f>IFERROR(LARGE(AMDEC_Risques!$G$2:$G$200,16),"")</f>
        <v/>
      </c>
      <c r="C19" t="n">
        <v>16</v>
      </c>
      <c r="D19">
        <f>IF(B19="","",IF(19=4,B19,D18+B19))</f>
        <v/>
      </c>
      <c r="E19" s="6">
        <f>IFERROR(D19/SUM($B$4:$B$33),0)</f>
        <v/>
      </c>
    </row>
    <row r="20">
      <c r="A20">
        <f>IFERROR(INDEX(AMDEC_Risques!$B$2:$B$200,MATCH(B20,AMDEC_Risques!$G$2:$G$200,0)),"")</f>
        <v/>
      </c>
      <c r="B20">
        <f>IFERROR(LARGE(AMDEC_Risques!$G$2:$G$200,17),"")</f>
        <v/>
      </c>
      <c r="C20" t="n">
        <v>17</v>
      </c>
      <c r="D20">
        <f>IF(B20="","",IF(20=4,B20,D19+B20))</f>
        <v/>
      </c>
      <c r="E20" s="6">
        <f>IFERROR(D20/SUM($B$4:$B$33),0)</f>
        <v/>
      </c>
    </row>
    <row r="21">
      <c r="A21">
        <f>IFERROR(INDEX(AMDEC_Risques!$B$2:$B$200,MATCH(B21,AMDEC_Risques!$G$2:$G$200,0)),"")</f>
        <v/>
      </c>
      <c r="B21">
        <f>IFERROR(LARGE(AMDEC_Risques!$G$2:$G$200,18),"")</f>
        <v/>
      </c>
      <c r="C21" t="n">
        <v>18</v>
      </c>
      <c r="D21">
        <f>IF(B21="","",IF(21=4,B21,D20+B21))</f>
        <v/>
      </c>
      <c r="E21" s="6">
        <f>IFERROR(D21/SUM($B$4:$B$33),0)</f>
        <v/>
      </c>
    </row>
    <row r="22">
      <c r="A22">
        <f>IFERROR(INDEX(AMDEC_Risques!$B$2:$B$200,MATCH(B22,AMDEC_Risques!$G$2:$G$200,0)),"")</f>
        <v/>
      </c>
      <c r="B22">
        <f>IFERROR(LARGE(AMDEC_Risques!$G$2:$G$200,19),"")</f>
        <v/>
      </c>
      <c r="C22" t="n">
        <v>19</v>
      </c>
      <c r="D22">
        <f>IF(B22="","",IF(22=4,B22,D21+B22))</f>
        <v/>
      </c>
      <c r="E22" s="6">
        <f>IFERROR(D22/SUM($B$4:$B$33),0)</f>
        <v/>
      </c>
    </row>
    <row r="23">
      <c r="A23">
        <f>IFERROR(INDEX(AMDEC_Risques!$B$2:$B$200,MATCH(B23,AMDEC_Risques!$G$2:$G$200,0)),"")</f>
        <v/>
      </c>
      <c r="B23">
        <f>IFERROR(LARGE(AMDEC_Risques!$G$2:$G$200,20),"")</f>
        <v/>
      </c>
      <c r="C23" t="n">
        <v>20</v>
      </c>
      <c r="D23">
        <f>IF(B23="","",IF(23=4,B23,D22+B23))</f>
        <v/>
      </c>
      <c r="E23" s="6">
        <f>IFERROR(D23/SUM($B$4:$B$33),0)</f>
        <v/>
      </c>
    </row>
    <row r="24">
      <c r="A24">
        <f>IFERROR(INDEX(AMDEC_Risques!$B$2:$B$200,MATCH(B24,AMDEC_Risques!$G$2:$G$200,0)),"")</f>
        <v/>
      </c>
      <c r="B24">
        <f>IFERROR(LARGE(AMDEC_Risques!$G$2:$G$200,21),"")</f>
        <v/>
      </c>
      <c r="C24" t="n">
        <v>21</v>
      </c>
      <c r="D24">
        <f>IF(B24="","",IF(24=4,B24,D23+B24))</f>
        <v/>
      </c>
      <c r="E24" s="6">
        <f>IFERROR(D24/SUM($B$4:$B$33),0)</f>
        <v/>
      </c>
    </row>
    <row r="25">
      <c r="A25">
        <f>IFERROR(INDEX(AMDEC_Risques!$B$2:$B$200,MATCH(B25,AMDEC_Risques!$G$2:$G$200,0)),"")</f>
        <v/>
      </c>
      <c r="B25">
        <f>IFERROR(LARGE(AMDEC_Risques!$G$2:$G$200,22),"")</f>
        <v/>
      </c>
      <c r="C25" t="n">
        <v>22</v>
      </c>
      <c r="D25">
        <f>IF(B25="","",IF(25=4,B25,D24+B25))</f>
        <v/>
      </c>
      <c r="E25" s="6">
        <f>IFERROR(D25/SUM($B$4:$B$33),0)</f>
        <v/>
      </c>
    </row>
    <row r="26">
      <c r="A26">
        <f>IFERROR(INDEX(AMDEC_Risques!$B$2:$B$200,MATCH(B26,AMDEC_Risques!$G$2:$G$200,0)),"")</f>
        <v/>
      </c>
      <c r="B26">
        <f>IFERROR(LARGE(AMDEC_Risques!$G$2:$G$200,23),"")</f>
        <v/>
      </c>
      <c r="C26" t="n">
        <v>23</v>
      </c>
      <c r="D26">
        <f>IF(B26="","",IF(26=4,B26,D25+B26))</f>
        <v/>
      </c>
      <c r="E26" s="6">
        <f>IFERROR(D26/SUM($B$4:$B$33),0)</f>
        <v/>
      </c>
    </row>
    <row r="27">
      <c r="A27">
        <f>IFERROR(INDEX(AMDEC_Risques!$B$2:$B$200,MATCH(B27,AMDEC_Risques!$G$2:$G$200,0)),"")</f>
        <v/>
      </c>
      <c r="B27">
        <f>IFERROR(LARGE(AMDEC_Risques!$G$2:$G$200,24),"")</f>
        <v/>
      </c>
      <c r="C27" t="n">
        <v>24</v>
      </c>
      <c r="D27">
        <f>IF(B27="","",IF(27=4,B27,D26+B27))</f>
        <v/>
      </c>
      <c r="E27" s="6">
        <f>IFERROR(D27/SUM($B$4:$B$33),0)</f>
        <v/>
      </c>
    </row>
    <row r="28">
      <c r="A28">
        <f>IFERROR(INDEX(AMDEC_Risques!$B$2:$B$200,MATCH(B28,AMDEC_Risques!$G$2:$G$200,0)),"")</f>
        <v/>
      </c>
      <c r="B28">
        <f>IFERROR(LARGE(AMDEC_Risques!$G$2:$G$200,25),"")</f>
        <v/>
      </c>
      <c r="C28" t="n">
        <v>25</v>
      </c>
      <c r="D28">
        <f>IF(B28="","",IF(28=4,B28,D27+B28))</f>
        <v/>
      </c>
      <c r="E28" s="6">
        <f>IFERROR(D28/SUM($B$4:$B$33),0)</f>
        <v/>
      </c>
    </row>
    <row r="29">
      <c r="A29">
        <f>IFERROR(INDEX(AMDEC_Risques!$B$2:$B$200,MATCH(B29,AMDEC_Risques!$G$2:$G$200,0)),"")</f>
        <v/>
      </c>
      <c r="B29">
        <f>IFERROR(LARGE(AMDEC_Risques!$G$2:$G$200,26),"")</f>
        <v/>
      </c>
      <c r="C29" t="n">
        <v>26</v>
      </c>
      <c r="D29">
        <f>IF(B29="","",IF(29=4,B29,D28+B29))</f>
        <v/>
      </c>
      <c r="E29" s="6">
        <f>IFERROR(D29/SUM($B$4:$B$33),0)</f>
        <v/>
      </c>
    </row>
    <row r="30">
      <c r="A30">
        <f>IFERROR(INDEX(AMDEC_Risques!$B$2:$B$200,MATCH(B30,AMDEC_Risques!$G$2:$G$200,0)),"")</f>
        <v/>
      </c>
      <c r="B30">
        <f>IFERROR(LARGE(AMDEC_Risques!$G$2:$G$200,27),"")</f>
        <v/>
      </c>
      <c r="C30" t="n">
        <v>27</v>
      </c>
      <c r="D30">
        <f>IF(B30="","",IF(30=4,B30,D29+B30))</f>
        <v/>
      </c>
      <c r="E30" s="6">
        <f>IFERROR(D30/SUM($B$4:$B$33),0)</f>
        <v/>
      </c>
    </row>
    <row r="31">
      <c r="A31">
        <f>IFERROR(INDEX(AMDEC_Risques!$B$2:$B$200,MATCH(B31,AMDEC_Risques!$G$2:$G$200,0)),"")</f>
        <v/>
      </c>
      <c r="B31">
        <f>IFERROR(LARGE(AMDEC_Risques!$G$2:$G$200,28),"")</f>
        <v/>
      </c>
      <c r="C31" t="n">
        <v>28</v>
      </c>
      <c r="D31">
        <f>IF(B31="","",IF(31=4,B31,D30+B31))</f>
        <v/>
      </c>
      <c r="E31" s="6">
        <f>IFERROR(D31/SUM($B$4:$B$33),0)</f>
        <v/>
      </c>
    </row>
    <row r="32">
      <c r="A32">
        <f>IFERROR(INDEX(AMDEC_Risques!$B$2:$B$200,MATCH(B32,AMDEC_Risques!$G$2:$G$200,0)),"")</f>
        <v/>
      </c>
      <c r="B32">
        <f>IFERROR(LARGE(AMDEC_Risques!$G$2:$G$200,29),"")</f>
        <v/>
      </c>
      <c r="C32" t="n">
        <v>29</v>
      </c>
      <c r="D32">
        <f>IF(B32="","",IF(32=4,B32,D31+B32))</f>
        <v/>
      </c>
      <c r="E32" s="6">
        <f>IFERROR(D32/SUM($B$4:$B$33),0)</f>
        <v/>
      </c>
    </row>
    <row r="33">
      <c r="A33">
        <f>IFERROR(INDEX(AMDEC_Risques!$B$2:$B$200,MATCH(B33,AMDEC_Risques!$G$2:$G$200,0)),"")</f>
        <v/>
      </c>
      <c r="B33">
        <f>IFERROR(LARGE(AMDEC_Risques!$G$2:$G$200,30),"")</f>
        <v/>
      </c>
      <c r="C33" t="n">
        <v>30</v>
      </c>
      <c r="D33">
        <f>IF(B33="","",IF(33=4,B33,D32+B33))</f>
        <v/>
      </c>
      <c r="E33" s="6">
        <f>IFERROR(D33/SUM($B$4:$B$33),0)</f>
        <v/>
      </c>
    </row>
  </sheetData>
  <mergeCells count="1">
    <mergeCell ref="A1:I1"/>
  </mergeCells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22"/>
  <sheetViews>
    <sheetView workbookViewId="0">
      <selection activeCell="A1" sqref="A1"/>
    </sheetView>
  </sheetViews>
  <sheetFormatPr baseColWidth="8" defaultRowHeight="15"/>
  <sheetData>
    <row r="1">
      <c r="A1" s="8" t="inlineStr">
        <is>
          <t>DASHBOARD GLOBAL DE SURVEILLANCE DES RISQUES</t>
        </is>
      </c>
    </row>
    <row r="3">
      <c r="A3" s="9" t="inlineStr">
        <is>
          <t>📊 KPI AMDEC</t>
        </is>
      </c>
      <c r="B3">
        <f>COUNTA(AMDEC_Risques!B2:B200)</f>
        <v/>
      </c>
      <c r="D3" t="inlineStr">
        <is>
          <t>Mesures total</t>
        </is>
      </c>
      <c r="E3">
        <f>COUNTA(SPC_Controle!B2:B200)</f>
        <v/>
      </c>
    </row>
    <row r="4">
      <c r="A4" t="inlineStr">
        <is>
          <t>Total de Risques Identifiés :</t>
        </is>
      </c>
      <c r="B4">
        <f>IFERROR(AVERAGE(AMDEC_Risques!G2:G200),0)</f>
        <v/>
      </c>
      <c r="D4" t="inlineStr">
        <is>
          <t>% Hors contrôle</t>
        </is>
      </c>
      <c r="E4" s="6">
        <f>IFERROR(COUNTIF(SPC_Controle!F2:F200,"Hors contrôle")/COUNTA(SPC_Controle!F2:F200),0)</f>
        <v/>
      </c>
    </row>
    <row r="5">
      <c r="A5" t="inlineStr">
        <is>
          <t>IPR Moyen :</t>
        </is>
      </c>
      <c r="B5" s="6">
        <f>IFERROR(COUNTIF(AMDEC_Risques!G2:G200,"&gt;150")/COUNTIF(AMDEC_Risques!G2:G200,"&gt;0"),0)</f>
        <v/>
      </c>
      <c r="D5" t="inlineStr">
        <is>
          <t>Moyenne (µ)</t>
        </is>
      </c>
      <c r="E5">
        <f>SPC_Controle!I2</f>
        <v/>
      </c>
    </row>
    <row r="6">
      <c r="A6" t="inlineStr">
        <is>
          <t>% Risques Critiques (IPR&gt;150) :</t>
        </is>
      </c>
      <c r="B6" s="6">
        <f>IFERROR(COUNTIF(AMDEC_Risques!L2:L200,"Fermé")/COUNTA(AMDEC_Risques!L2:L200),0)</f>
        <v/>
      </c>
      <c r="D6" t="inlineStr">
        <is>
          <t>Écart-type (σ)</t>
        </is>
      </c>
      <c r="E6">
        <f>SPC_Controle!I3</f>
        <v/>
      </c>
    </row>
    <row r="7">
      <c r="A7" t="inlineStr">
        <is>
          <t>% Risques Fermés :</t>
        </is>
      </c>
    </row>
    <row r="8">
      <c r="A8" s="10" t="inlineStr">
        <is>
          <t>Sous-KPI AMDEC</t>
        </is>
      </c>
    </row>
    <row r="9">
      <c r="A9" t="inlineStr">
        <is>
          <t>IPR Médian :</t>
        </is>
      </c>
      <c r="B9">
        <f>IFERROR(MEDIAN(IF(AMDEC_Risques!G2:G200&gt;0,AMDEC_Risques!G2:G200)),0)</f>
        <v/>
      </c>
    </row>
    <row r="10">
      <c r="A10" s="9" t="inlineStr">
        <is>
          <t>IPR Maximum :</t>
        </is>
      </c>
      <c r="B10">
        <f>IFERROR(MAX(AMDEC_Risques!G2:G200),0)</f>
        <v/>
      </c>
    </row>
    <row r="11">
      <c r="A11" t="inlineStr">
        <is>
          <t>Nombre de risques très critiques (IPR&gt;300) :</t>
        </is>
      </c>
      <c r="B11">
        <f>IFERROR(COUNTIF(AMDEC_Risques!G2:G200,"&gt;300"),0)</f>
        <v/>
      </c>
    </row>
    <row r="12">
      <c r="A12" t="inlineStr">
        <is>
          <t>% Risques En cours :</t>
        </is>
      </c>
      <c r="B12" s="6">
        <f>IFERROR(COUNTIF(AMDEC_Risques!L2:L200,"En cours")/COUNTA(AMDEC_Risques!L2:L200),0)</f>
        <v/>
      </c>
    </row>
    <row r="13">
      <c r="A13" t="inlineStr">
        <is>
          <t>Délai moyen restant (jours) – risques non fermés :</t>
        </is>
      </c>
      <c r="B13">
        <f>IFERROR(AVERAGE(IF((AMDEC_Risques!L2:L200&lt;&gt;"Fermé")*(AMDEC_Risques!K2:K200&lt;&gt;""),AMDEC_Risques!K2:K200-TODAY())), "")</f>
        <v/>
      </c>
    </row>
    <row r="14">
      <c r="A14" t="inlineStr">
        <is>
          <t>Ecart-type (σ) :</t>
        </is>
      </c>
    </row>
    <row r="16">
      <c r="A16" s="10" t="inlineStr">
        <is>
          <t>Sous-KPI SPC</t>
        </is>
      </c>
    </row>
    <row r="17">
      <c r="A17" t="inlineStr">
        <is>
          <t>% Mesures dans les limites (LSC/LIC) :</t>
        </is>
      </c>
      <c r="E17" s="6">
        <f>IFERROR(1- (COUNTIF(SPC_Controle!F2:F200,"Hors contrôle")/COUNTA(SPC_Controle!F2:F200)),0)</f>
        <v/>
      </c>
    </row>
    <row r="18">
      <c r="A18" t="inlineStr">
        <is>
          <t>Dernier statut mesuré :</t>
        </is>
      </c>
      <c r="E18">
        <f>IFERROR(LOOKUP(2,1/(SPC_Controle!F2:F200&lt;&gt;""),SPC_Controle!F2:F200),"")</f>
        <v/>
      </c>
    </row>
    <row r="19">
      <c r="A19" t="inlineStr">
        <is>
          <t>Max au-dessus de LSC :</t>
        </is>
      </c>
      <c r="E19">
        <f>IFERROR(MAX(IF(SPC_Controle!B2:B200&gt;SPC_Controle!$I$4,SPC_Controle!B2:B200-SPC_Controle!$I$4)), "")</f>
        <v/>
      </c>
    </row>
    <row r="20">
      <c r="A20" t="inlineStr">
        <is>
          <t>Min en-dessous de LIC :</t>
        </is>
      </c>
      <c r="E20">
        <f>IFERROR(MIN(IF(SPC_Controle!B2:B200&lt;SPC_Controle!$I$5,SPC_Controle!B2:B200-SPC_Controle!$I$5)), "")</f>
        <v/>
      </c>
    </row>
    <row r="21">
      <c r="A21" t="inlineStr">
        <is>
          <t>Hors contrôle (30 derniers points) :</t>
        </is>
      </c>
      <c r="E21">
        <f>IFERROR(COUNTIF(OFFSET(SPC_Controle!F2,MAX(COUNTA(SPC_Controle!B2:B200)-30,0),0,MIN(30,COUNTA(SPC_Controle!B2:B200)),1),"Hors contrôle"),0)</f>
        <v/>
      </c>
    </row>
    <row r="22">
      <c r="A22" t="inlineStr">
        <is>
          <t>Tendance (Δ moy. 7 derniers vs 7 précédents) :</t>
        </is>
      </c>
      <c r="E22">
        <f>IF(COUNTA(SPC_Controle!B2:B200)&gt;=14, AVERAGE(OFFSET(SPC_Controle!B2,COUNTA(SPC_Controle!B2:B200)-7,0,7,1)) - AVERAGE(OFFSET(SPC_Controle!B2,COUNTA(SPC_Controle!B2:B200)-14,0,7,1)), "")</f>
        <v/>
      </c>
    </row>
  </sheetData>
  <mergeCells count="1">
    <mergeCell ref="A1:H1"/>
  </mergeCells>
  <conditionalFormatting sqref="B9">
    <cfRule type="expression" priority="1" dxfId="2">
      <formula>AND(B9&lt;&gt;"",B9&lt;=80)</formula>
    </cfRule>
    <cfRule type="expression" priority="2" dxfId="1">
      <formula>AND(B9&gt;80,B9&lt;=150)</formula>
    </cfRule>
    <cfRule type="expression" priority="3" dxfId="0">
      <formula>B9&gt;150</formula>
    </cfRule>
  </conditionalFormatting>
  <conditionalFormatting sqref="B10">
    <cfRule type="expression" priority="4" dxfId="2">
      <formula>AND(B10&lt;&gt;"",B10&lt;=150)</formula>
    </cfRule>
    <cfRule type="expression" priority="5" dxfId="1">
      <formula>AND(B10&gt;150,B10&lt;=300)</formula>
    </cfRule>
    <cfRule type="expression" priority="6" dxfId="0">
      <formula>B10&gt;300</formula>
    </cfRule>
  </conditionalFormatting>
  <conditionalFormatting sqref="B11">
    <cfRule type="expression" priority="7" dxfId="2">
      <formula>B11=0</formula>
    </cfRule>
    <cfRule type="expression" priority="8" dxfId="1">
      <formula>AND(B11&gt;=1,B11&lt;=2)</formula>
    </cfRule>
    <cfRule type="expression" priority="9" dxfId="0">
      <formula>B11&gt;=3</formula>
    </cfRule>
  </conditionalFormatting>
  <conditionalFormatting sqref="B12">
    <cfRule type="expression" priority="10" dxfId="2">
      <formula>AND(B12&lt;&gt;"",B12&lt;=0.3)</formula>
    </cfRule>
    <cfRule type="expression" priority="11" dxfId="1">
      <formula>AND(B12&gt;0.3,B12&lt;=0.6)</formula>
    </cfRule>
    <cfRule type="expression" priority="12" dxfId="0">
      <formula>B12&gt;0.6</formula>
    </cfRule>
  </conditionalFormatting>
  <conditionalFormatting sqref="B13">
    <cfRule type="expression" priority="13" dxfId="0">
      <formula>AND(B13&lt;&gt;"",B13&lt;0)</formula>
    </cfRule>
    <cfRule type="expression" priority="14" dxfId="1">
      <formula>AND(B13&gt;=0,B13&lt;=7)</formula>
    </cfRule>
    <cfRule type="expression" priority="15" dxfId="2">
      <formula>B13&gt;7</formula>
    </cfRule>
  </conditionalFormatting>
  <conditionalFormatting sqref="E17">
    <cfRule type="expression" priority="16" dxfId="2">
      <formula>AND(E17&lt;&gt;"",E17&gt;=0.95)</formula>
    </cfRule>
    <cfRule type="expression" priority="17" dxfId="1">
      <formula>AND(E17&gt;=0.90,E17&lt;0.95)</formula>
    </cfRule>
    <cfRule type="expression" priority="18" dxfId="0">
      <formula>E17&lt;0.90</formula>
    </cfRule>
  </conditionalFormatting>
  <conditionalFormatting sqref="E18">
    <cfRule type="expression" priority="19" dxfId="2">
      <formula>E18="OK"</formula>
    </cfRule>
    <cfRule type="expression" priority="20" dxfId="0">
      <formula>E18="Hors contrôle"</formula>
    </cfRule>
  </conditionalFormatting>
  <conditionalFormatting sqref="E19">
    <cfRule type="expression" priority="21" dxfId="2">
      <formula>OR(E19="",E19=0)</formula>
    </cfRule>
    <cfRule type="expression" priority="22" dxfId="1">
      <formula>AND(E19&gt;0,E19&lt;=0.5*SPC_Controle!$I$3)</formula>
    </cfRule>
    <cfRule type="expression" priority="23" dxfId="0">
      <formula>E19&gt;0.5*SPC_Controle!$I$3</formula>
    </cfRule>
  </conditionalFormatting>
  <conditionalFormatting sqref="E20">
    <cfRule type="expression" priority="24" dxfId="2">
      <formula>OR(E20="",E20&gt;=0)</formula>
    </cfRule>
    <cfRule type="expression" priority="25" dxfId="1">
      <formula>AND(E20&lt;0,E20&gt;=-0.5*SPC_Controle!$I$3)</formula>
    </cfRule>
    <cfRule type="expression" priority="26" dxfId="0">
      <formula>E20&lt;-0.5*SPC_Controle!$I$3</formula>
    </cfRule>
  </conditionalFormatting>
  <conditionalFormatting sqref="E21">
    <cfRule type="expression" priority="27" dxfId="2">
      <formula>AND(E21&gt;=0,E21&lt;=1)</formula>
    </cfRule>
    <cfRule type="expression" priority="28" dxfId="1">
      <formula>AND(E21&gt;=2,E21&lt;=3)</formula>
    </cfRule>
    <cfRule type="expression" priority="29" dxfId="0">
      <formula>E21&gt;=4</formula>
    </cfRule>
  </conditionalFormatting>
  <conditionalFormatting sqref="E22">
    <cfRule type="expression" priority="30" dxfId="2">
      <formula>AND(E22&lt;&gt;"",ABS(E22)&lt;=0.5*SPC_Controle!$I$3)</formula>
    </cfRule>
    <cfRule type="expression" priority="31" dxfId="1">
      <formula>AND(ABS(E22)&gt;0.5*SPC_Controle!$I$3,ABS(E22)&lt;=SPC_Controle!$I$3)</formula>
    </cfRule>
    <cfRule type="expression" priority="32" dxfId="0">
      <formula>ABS(E22)&gt;SPC_Controle!$I$3</formula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Mode d’emploi – Modèle AMDEC &amp; SPC (Avancé)</t>
        </is>
      </c>
    </row>
    <row r="3">
      <c r="A3" t="inlineStr">
        <is>
          <t>1) Renseignez vos risques dans AMDEC_Risques (G, O, D en 1..10). L’IPR et le niveau de risque se calculent.</t>
        </is>
      </c>
    </row>
    <row r="5">
      <c r="A5" t="inlineStr">
        <is>
          <t>2) Ajoutez vos mesures dans SPC_Controle (Date, Mesure). Les limites µ±3σ et le statut se calculent.</t>
        </is>
      </c>
    </row>
    <row r="7">
      <c r="A7" t="inlineStr">
        <is>
          <t>3) Consultez Pareto_IPR pour les priorités et Dashboard_Risques pour les KPI globaux.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2025-08-18T02:50:39Z</dcterms:created>
  <dcterms:modified xmlns:dcterms="http://purl.org/dc/terms/" xmlns:xsi="http://www.w3.org/2001/XMLSchema-instance" xsi:type="dcterms:W3CDTF">2025-08-18T02:50:39Z</dcterms:modified>
</cp:coreProperties>
</file>