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ce_Plus" sheetId="1" state="visible" r:id="rId1"/>
  </sheets>
  <definedNames/>
  <calcPr calcId="124519" calcMode="auto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111827"/>
      <sz val="12"/>
    </font>
    <font>
      <b val="1"/>
      <color rgb="00111827"/>
      <sz val="11"/>
    </font>
  </fonts>
  <fills count="8">
    <fill>
      <patternFill/>
    </fill>
    <fill>
      <patternFill patternType="gray125"/>
    </fill>
    <fill>
      <patternFill patternType="solid">
        <fgColor rgb="000F766E"/>
      </patternFill>
    </fill>
    <fill>
      <patternFill patternType="solid">
        <fgColor rgb="006366F1"/>
      </patternFill>
    </fill>
    <fill>
      <patternFill patternType="solid">
        <fgColor rgb="00E2E8F0"/>
      </patternFill>
    </fill>
    <fill>
      <patternFill patternType="solid">
        <fgColor rgb="00CCFBF1"/>
      </patternFill>
    </fill>
    <fill>
      <patternFill patternType="solid">
        <fgColor rgb="007DD3FC"/>
      </patternFill>
    </fill>
    <fill>
      <patternFill patternType="solid">
        <fgColor rgb="00E9D5FF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left" vertical="center" wrapText="1"/>
    </xf>
    <xf numFmtId="0" fontId="0" fillId="5" borderId="1" applyAlignment="1" pivotButton="0" quotePrefix="0" xfId="0">
      <alignment horizontal="center" vertical="center" wrapText="1"/>
    </xf>
    <xf numFmtId="0" fontId="0" fillId="0" borderId="1" pivotButton="0" quotePrefix="0" xfId="0"/>
    <xf numFmtId="1" fontId="0" fillId="0" borderId="1" pivotButton="0" quotePrefix="0" xfId="0"/>
    <xf numFmtId="0" fontId="2" fillId="6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0" borderId="0" pivotButton="0" quotePrefix="0" xfId="0"/>
    <xf numFmtId="164" fontId="0" fillId="0" borderId="1" pivotButton="0" quotePrefix="0" xfId="0"/>
    <xf numFmtId="0" fontId="2" fillId="7" borderId="0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center" vertical="center" wrapText="1"/>
    </xf>
    <xf numFmtId="164" fontId="0" fillId="0" borderId="1" applyAlignment="1" pivotButton="0" quotePrefix="0" xfId="0">
      <alignment horizontal="center" vertical="center" wrapText="1"/>
    </xf>
    <xf numFmtId="0" fontId="3" fillId="0" borderId="1" pivotButton="0" quotePrefix="0" xfId="0"/>
  </cellXfs>
  <cellStyles count="1">
    <cellStyle name="Normal" xfId="0" builtinId="0" hidden="0"/>
  </cellStyles>
  <dxfs count="2">
    <dxf>
      <fill>
        <patternFill patternType="solid">
          <fgColor rgb="00FDE68A"/>
        </patternFill>
      </fill>
    </dxf>
    <dxf>
      <fill>
        <patternFill patternType="solid">
          <fgColor rgb="00FCA5A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F32"/>
  <sheetViews>
    <sheetView workbookViewId="0">
      <selection activeCell="A1" sqref="A1"/>
    </sheetView>
  </sheetViews>
  <sheetFormatPr baseColWidth="8" defaultRowHeight="15"/>
  <cols>
    <col width="6" customWidth="1" min="1" max="1"/>
    <col width="30" customWidth="1" min="2" max="2"/>
    <col width="18" customWidth="1" min="3" max="3"/>
    <col width="16" customWidth="1" min="4" max="4"/>
    <col width="12" customWidth="1" min="5" max="5"/>
    <col width="12" customWidth="1" min="6" max="6"/>
    <col width="12" customWidth="1" min="7" max="7"/>
    <col width="12" customWidth="1" min="8" max="8"/>
    <col width="10" customWidth="1" min="9" max="9"/>
    <col width="10" customWidth="1" min="10" max="10"/>
    <col width="10" customWidth="1" min="11" max="11"/>
    <col width="10" customWidth="1" min="12" max="12"/>
    <col width="10" customWidth="1" min="13" max="13"/>
    <col width="10" customWidth="1" min="14" max="14"/>
    <col width="10" customWidth="1" min="15" max="15"/>
    <col width="10" customWidth="1" min="16" max="16"/>
    <col width="10" customWidth="1" min="17" max="17"/>
    <col width="10" customWidth="1" min="18" max="18"/>
    <col width="10" customWidth="1" min="19" max="19"/>
    <col width="10" customWidth="1" min="20" max="20"/>
    <col width="12" customWidth="1" min="21" max="21"/>
    <col width="12" customWidth="1" min="22" max="22"/>
    <col width="12" customWidth="1" min="23" max="23"/>
    <col width="12" customWidth="1" min="24" max="24"/>
    <col width="12" customWidth="1" min="25" max="25"/>
    <col width="12" customWidth="1" min="26" max="26"/>
    <col width="12" customWidth="1" min="27" max="27"/>
    <col width="12" customWidth="1" min="28" max="28"/>
    <col width="4" customWidth="1" min="29" max="29"/>
    <col width="16" customWidth="1" min="30" max="30"/>
    <col width="12" customWidth="1" min="31" max="31"/>
    <col width="12" customWidth="1" min="32" max="32"/>
    <col width="12" customWidth="1" min="33" max="33"/>
    <col width="16" customWidth="1" min="34" max="34"/>
    <col width="12" customWidth="1" min="35" max="35"/>
  </cols>
  <sheetData>
    <row r="1">
      <c r="A1" s="1" t="inlineStr">
        <is>
          <t>Matrice de décision — Modèle « Plus » (1 feuille)</t>
        </is>
      </c>
    </row>
    <row r="2">
      <c r="AD2" s="2" t="inlineStr">
        <is>
          <t>PARAMÈTRES</t>
        </is>
      </c>
      <c r="AE2" s="3" t="n"/>
    </row>
    <row r="3">
      <c r="A3" s="4" t="n"/>
      <c r="B3" s="4" t="n"/>
      <c r="C3" s="4" t="n"/>
      <c r="D3" s="4" t="n"/>
      <c r="E3" s="4" t="n"/>
      <c r="F3" s="4" t="n"/>
      <c r="G3" s="4" t="n"/>
      <c r="H3" s="4" t="n"/>
      <c r="I3" s="4" t="n"/>
      <c r="J3" s="4" t="n"/>
      <c r="K3" s="4" t="n"/>
      <c r="L3" s="4" t="n"/>
      <c r="M3" s="4" t="n"/>
      <c r="N3" s="4" t="n"/>
      <c r="O3" s="4" t="n"/>
      <c r="P3" s="4" t="n"/>
      <c r="Q3" s="4" t="n"/>
      <c r="R3" s="4" t="n"/>
      <c r="S3" s="4" t="n"/>
      <c r="T3" s="4" t="n"/>
      <c r="U3" s="4" t="n"/>
      <c r="V3" s="4" t="n"/>
      <c r="W3" s="4" t="n"/>
      <c r="X3" s="4" t="n"/>
      <c r="Y3" s="4" t="n"/>
      <c r="Z3" s="4" t="n"/>
      <c r="AA3" s="4" t="n"/>
      <c r="AB3" s="4" t="n"/>
      <c r="AD3" s="5" t="inlineStr">
        <is>
          <t>Mode de pondération</t>
        </is>
      </c>
      <c r="AE3" s="6" t="inlineStr">
        <is>
          <t>Mix</t>
        </is>
      </c>
    </row>
    <row r="4">
      <c r="A4" s="7" t="n">
        <v>1</v>
      </c>
      <c r="B4" s="7" t="inlineStr">
        <is>
          <t>Coût total de possession</t>
        </is>
      </c>
      <c r="C4" s="7" t="inlineStr">
        <is>
          <t>Coût</t>
        </is>
      </c>
      <c r="D4" s="7" t="inlineStr">
        <is>
          <t>Coût</t>
        </is>
      </c>
      <c r="E4" s="7" t="n">
        <v>14</v>
      </c>
      <c r="F4" s="7" t="n">
        <v>12</v>
      </c>
      <c r="G4" s="7">
        <f>IF($AE$3="Base", E4, IF($AE$3="Scenario B", F4, (1-$AE$4/100)*E4+($AE$4/100)*F4)))</f>
        <v/>
      </c>
      <c r="H4" s="7">
        <f>IFERROR(VLOOKUP(C4,$AD$9:$AE$25,2,FALSE),1)</f>
        <v/>
      </c>
      <c r="I4" s="7">
        <f>G4*H4</f>
        <v/>
      </c>
      <c r="J4" s="7">
        <f>I4/SUM($I$4:$I$15)</f>
        <v/>
      </c>
      <c r="K4" s="7">
        <f>$AE$5</f>
        <v/>
      </c>
      <c r="L4" s="7">
        <f>$AE$6</f>
        <v/>
      </c>
      <c r="M4" s="8">
        <f>RANDBETWEEN($AE$5,$AE$6)</f>
        <v/>
      </c>
      <c r="N4" s="8">
        <f>RANDBETWEEN($AE$5,$AE$6)</f>
        <v/>
      </c>
      <c r="O4" s="8">
        <f>RANDBETWEEN($AE$5,$AE$6)</f>
        <v/>
      </c>
      <c r="P4" s="8">
        <f>RANDBETWEEN($AE$5,$AE$6)</f>
        <v/>
      </c>
      <c r="Q4" s="8">
        <f>RANDBETWEEN($AE$5,$AE$6)</f>
        <v/>
      </c>
      <c r="R4" s="8">
        <f>RANDBETWEEN($AE$5,$AE$6)</f>
        <v/>
      </c>
      <c r="S4" s="8">
        <f>RANDBETWEEN($AE$5,$AE$6)</f>
        <v/>
      </c>
      <c r="T4" s="8">
        <f>RANDBETWEEN($AE$5,$AE$6)</f>
        <v/>
      </c>
      <c r="U4" s="7">
        <f>IF(OR(M4="", K4="", L4="", L4=K4),"",IF($D4="Coût", (L4-M4)/(L4-K4), (M4-K4)/(L4-K4)) * $J4)</f>
        <v/>
      </c>
      <c r="V4" s="7">
        <f>IF(OR(N4="", K4="", L4="", L4=K4),"",IF($D4="Coût", (L4-N4)/(L4-K4), (N4-K4)/(L4-K4)) * $J4)</f>
        <v/>
      </c>
      <c r="W4" s="7">
        <f>IF(OR(O4="", K4="", L4="", L4=K4),"",IF($D4="Coût", (L4-O4)/(L4-K4), (O4-K4)/(L4-K4)) * $J4)</f>
        <v/>
      </c>
      <c r="X4" s="7">
        <f>IF(OR(P4="", K4="", L4="", L4=K4),"",IF($D4="Coût", (L4-P4)/(L4-K4), (P4-K4)/(L4-K4)) * $J4)</f>
        <v/>
      </c>
      <c r="Y4" s="7">
        <f>IF(OR(Q4="", K4="", L4="", L4=K4),"",IF($D4="Coût", (L4-Q4)/(L4-K4), (Q4-K4)/(L4-K4)) * $J4)</f>
        <v/>
      </c>
      <c r="Z4" s="7">
        <f>IF(OR(R4="", K4="", L4="", L4=K4),"",IF($D4="Coût", (L4-R4)/(L4-K4), (R4-K4)/(L4-K4)) * $J4)</f>
        <v/>
      </c>
      <c r="AA4" s="7">
        <f>IF(OR(S4="", K4="", L4="", L4=K4),"",IF($D4="Coût", (L4-S4)/(L4-K4), (S4-K4)/(L4-K4)) * $J4)</f>
        <v/>
      </c>
      <c r="AB4" s="7">
        <f>IF(OR(T4="", K4="", L4="", L4=K4),"",IF($D4="Coût", (L4-T4)/(L4-K4), (T4-K4)/(L4-K4)) * $J4)</f>
        <v/>
      </c>
      <c r="AD4" s="5" t="inlineStr">
        <is>
          <t>Mix % (0–100)</t>
        </is>
      </c>
      <c r="AE4" s="3" t="n">
        <v>40</v>
      </c>
    </row>
    <row r="5">
      <c r="A5" s="7" t="n">
        <v>2</v>
      </c>
      <c r="B5" s="7" t="inlineStr">
        <is>
          <t>Prix d’achat</t>
        </is>
      </c>
      <c r="C5" s="7" t="inlineStr">
        <is>
          <t>Coût</t>
        </is>
      </c>
      <c r="D5" s="7" t="inlineStr">
        <is>
          <t>Coût</t>
        </is>
      </c>
      <c r="E5" s="7" t="n">
        <v>8</v>
      </c>
      <c r="F5" s="7" t="n">
        <v>9</v>
      </c>
      <c r="G5" s="7">
        <f>IF($AE$3="Base", E5, IF($AE$3="Scenario B", F5, (1-$AE$4/100)*E5+($AE$4/100)*F5)))</f>
        <v/>
      </c>
      <c r="H5" s="7">
        <f>IFERROR(VLOOKUP(C5,$AD$9:$AE$25,2,FALSE),1)</f>
        <v/>
      </c>
      <c r="I5" s="7">
        <f>G5*H5</f>
        <v/>
      </c>
      <c r="J5" s="7">
        <f>I5/SUM($I$4:$I$15)</f>
        <v/>
      </c>
      <c r="K5" s="7">
        <f>$AE$5</f>
        <v/>
      </c>
      <c r="L5" s="7">
        <f>$AE$6</f>
        <v/>
      </c>
      <c r="M5" s="8">
        <f>RANDBETWEEN($AE$5,$AE$6)</f>
        <v/>
      </c>
      <c r="N5" s="8">
        <f>RANDBETWEEN($AE$5,$AE$6)</f>
        <v/>
      </c>
      <c r="O5" s="8">
        <f>RANDBETWEEN($AE$5,$AE$6)</f>
        <v/>
      </c>
      <c r="P5" s="8">
        <f>RANDBETWEEN($AE$5,$AE$6)</f>
        <v/>
      </c>
      <c r="Q5" s="8">
        <f>RANDBETWEEN($AE$5,$AE$6)</f>
        <v/>
      </c>
      <c r="R5" s="8">
        <f>RANDBETWEEN($AE$5,$AE$6)</f>
        <v/>
      </c>
      <c r="S5" s="8">
        <f>RANDBETWEEN($AE$5,$AE$6)</f>
        <v/>
      </c>
      <c r="T5" s="8">
        <f>RANDBETWEEN($AE$5,$AE$6)</f>
        <v/>
      </c>
      <c r="U5" s="7">
        <f>IF(OR(M5="", K5="", L5="", L5=K5),"",IF($D5="Coût", (L5-M5)/(L5-K5), (M5-K5)/(L5-K5)) * $J5)</f>
        <v/>
      </c>
      <c r="V5" s="7">
        <f>IF(OR(N5="", K5="", L5="", L5=K5),"",IF($D5="Coût", (L5-N5)/(L5-K5), (N5-K5)/(L5-K5)) * $J5)</f>
        <v/>
      </c>
      <c r="W5" s="7">
        <f>IF(OR(O5="", K5="", L5="", L5=K5),"",IF($D5="Coût", (L5-O5)/(L5-K5), (O5-K5)/(L5-K5)) * $J5)</f>
        <v/>
      </c>
      <c r="X5" s="7">
        <f>IF(OR(P5="", K5="", L5="", L5=K5),"",IF($D5="Coût", (L5-P5)/(L5-K5), (P5-K5)/(L5-K5)) * $J5)</f>
        <v/>
      </c>
      <c r="Y5" s="7">
        <f>IF(OR(Q5="", K5="", L5="", L5=K5),"",IF($D5="Coût", (L5-Q5)/(L5-K5), (Q5-K5)/(L5-K5)) * $J5)</f>
        <v/>
      </c>
      <c r="Z5" s="7">
        <f>IF(OR(R5="", K5="", L5="", L5=K5),"",IF($D5="Coût", (L5-R5)/(L5-K5), (R5-K5)/(L5-K5)) * $J5)</f>
        <v/>
      </c>
      <c r="AA5" s="7">
        <f>IF(OR(S5="", K5="", L5="", L5=K5),"",IF($D5="Coût", (L5-S5)/(L5-K5), (S5-K5)/(L5-K5)) * $J5)</f>
        <v/>
      </c>
      <c r="AB5" s="7">
        <f>IF(OR(T5="", K5="", L5="", L5=K5),"",IF($D5="Coût", (L5-T5)/(L5-K5), (T5-K5)/(L5-K5)) * $J5)</f>
        <v/>
      </c>
      <c r="AD5" s="5" t="inlineStr">
        <is>
          <t>Note minimale</t>
        </is>
      </c>
      <c r="AE5" s="3" t="n">
        <v>1</v>
      </c>
    </row>
    <row r="6">
      <c r="A6" s="7" t="n">
        <v>3</v>
      </c>
      <c r="B6" s="7" t="inlineStr">
        <is>
          <t>Qualité / Performance</t>
        </is>
      </c>
      <c r="C6" s="7" t="inlineStr">
        <is>
          <t>Qualité</t>
        </is>
      </c>
      <c r="D6" s="7" t="inlineStr">
        <is>
          <t>Bénéfice</t>
        </is>
      </c>
      <c r="E6" s="7" t="n">
        <v>10</v>
      </c>
      <c r="F6" s="7" t="n">
        <v>12</v>
      </c>
      <c r="G6" s="7">
        <f>IF($AE$3="Base", E6, IF($AE$3="Scenario B", F6, (1-$AE$4/100)*E6+($AE$4/100)*F6)))</f>
        <v/>
      </c>
      <c r="H6" s="7">
        <f>IFERROR(VLOOKUP(C6,$AD$9:$AE$25,2,FALSE),1)</f>
        <v/>
      </c>
      <c r="I6" s="7">
        <f>G6*H6</f>
        <v/>
      </c>
      <c r="J6" s="7">
        <f>I6/SUM($I$4:$I$15)</f>
        <v/>
      </c>
      <c r="K6" s="7">
        <f>$AE$5</f>
        <v/>
      </c>
      <c r="L6" s="7">
        <f>$AE$6</f>
        <v/>
      </c>
      <c r="M6" s="8">
        <f>RANDBETWEEN($AE$5,$AE$6)</f>
        <v/>
      </c>
      <c r="N6" s="8">
        <f>RANDBETWEEN($AE$5,$AE$6)</f>
        <v/>
      </c>
      <c r="O6" s="8">
        <f>RANDBETWEEN($AE$5,$AE$6)</f>
        <v/>
      </c>
      <c r="P6" s="8">
        <f>RANDBETWEEN($AE$5,$AE$6)</f>
        <v/>
      </c>
      <c r="Q6" s="8">
        <f>RANDBETWEEN($AE$5,$AE$6)</f>
        <v/>
      </c>
      <c r="R6" s="8">
        <f>RANDBETWEEN($AE$5,$AE$6)</f>
        <v/>
      </c>
      <c r="S6" s="8">
        <f>RANDBETWEEN($AE$5,$AE$6)</f>
        <v/>
      </c>
      <c r="T6" s="8">
        <f>RANDBETWEEN($AE$5,$AE$6)</f>
        <v/>
      </c>
      <c r="U6" s="7">
        <f>IF(OR(M6="", K6="", L6="", L6=K6),"",IF($D6="Coût", (L6-M6)/(L6-K6), (M6-K6)/(L6-K6)) * $J6)</f>
        <v/>
      </c>
      <c r="V6" s="7">
        <f>IF(OR(N6="", K6="", L6="", L6=K6),"",IF($D6="Coût", (L6-N6)/(L6-K6), (N6-K6)/(L6-K6)) * $J6)</f>
        <v/>
      </c>
      <c r="W6" s="7">
        <f>IF(OR(O6="", K6="", L6="", L6=K6),"",IF($D6="Coût", (L6-O6)/(L6-K6), (O6-K6)/(L6-K6)) * $J6)</f>
        <v/>
      </c>
      <c r="X6" s="7">
        <f>IF(OR(P6="", K6="", L6="", L6=K6),"",IF($D6="Coût", (L6-P6)/(L6-K6), (P6-K6)/(L6-K6)) * $J6)</f>
        <v/>
      </c>
      <c r="Y6" s="7">
        <f>IF(OR(Q6="", K6="", L6="", L6=K6),"",IF($D6="Coût", (L6-Q6)/(L6-K6), (Q6-K6)/(L6-K6)) * $J6)</f>
        <v/>
      </c>
      <c r="Z6" s="7">
        <f>IF(OR(R6="", K6="", L6="", L6=K6),"",IF($D6="Coût", (L6-R6)/(L6-K6), (R6-K6)/(L6-K6)) * $J6)</f>
        <v/>
      </c>
      <c r="AA6" s="7">
        <f>IF(OR(S6="", K6="", L6="", L6=K6),"",IF($D6="Coût", (L6-S6)/(L6-K6), (S6-K6)/(L6-K6)) * $J6)</f>
        <v/>
      </c>
      <c r="AB6" s="7">
        <f>IF(OR(T6="", K6="", L6="", L6=K6),"",IF($D6="Coût", (L6-T6)/(L6-K6), (T6-K6)/(L6-K6)) * $J6)</f>
        <v/>
      </c>
      <c r="AD6" s="5" t="inlineStr">
        <is>
          <t>Note maximale</t>
        </is>
      </c>
      <c r="AE6" s="3" t="n">
        <v>5</v>
      </c>
    </row>
    <row r="7">
      <c r="A7" s="7" t="n">
        <v>4</v>
      </c>
      <c r="B7" s="7" t="inlineStr">
        <is>
          <t>Conformité &amp; Sécurité</t>
        </is>
      </c>
      <c r="C7" s="7" t="inlineStr">
        <is>
          <t>Risque</t>
        </is>
      </c>
      <c r="D7" s="7" t="inlineStr">
        <is>
          <t>Bénéfice</t>
        </is>
      </c>
      <c r="E7" s="7" t="n">
        <v>8</v>
      </c>
      <c r="F7" s="7" t="n">
        <v>7</v>
      </c>
      <c r="G7" s="7">
        <f>IF($AE$3="Base", E7, IF($AE$3="Scenario B", F7, (1-$AE$4/100)*E7+($AE$4/100)*F7)))</f>
        <v/>
      </c>
      <c r="H7" s="7">
        <f>IFERROR(VLOOKUP(C7,$AD$9:$AE$25,2,FALSE),1)</f>
        <v/>
      </c>
      <c r="I7" s="7">
        <f>G7*H7</f>
        <v/>
      </c>
      <c r="J7" s="7">
        <f>I7/SUM($I$4:$I$15)</f>
        <v/>
      </c>
      <c r="K7" s="7">
        <f>$AE$5</f>
        <v/>
      </c>
      <c r="L7" s="7">
        <f>$AE$6</f>
        <v/>
      </c>
      <c r="M7" s="8">
        <f>RANDBETWEEN($AE$5,$AE$6)</f>
        <v/>
      </c>
      <c r="N7" s="8">
        <f>RANDBETWEEN($AE$5,$AE$6)</f>
        <v/>
      </c>
      <c r="O7" s="8">
        <f>RANDBETWEEN($AE$5,$AE$6)</f>
        <v/>
      </c>
      <c r="P7" s="8">
        <f>RANDBETWEEN($AE$5,$AE$6)</f>
        <v/>
      </c>
      <c r="Q7" s="8">
        <f>RANDBETWEEN($AE$5,$AE$6)</f>
        <v/>
      </c>
      <c r="R7" s="8">
        <f>RANDBETWEEN($AE$5,$AE$6)</f>
        <v/>
      </c>
      <c r="S7" s="8">
        <f>RANDBETWEEN($AE$5,$AE$6)</f>
        <v/>
      </c>
      <c r="T7" s="8">
        <f>RANDBETWEEN($AE$5,$AE$6)</f>
        <v/>
      </c>
      <c r="U7" s="7">
        <f>IF(OR(M7="", K7="", L7="", L7=K7),"",IF($D7="Coût", (L7-M7)/(L7-K7), (M7-K7)/(L7-K7)) * $J7)</f>
        <v/>
      </c>
      <c r="V7" s="7">
        <f>IF(OR(N7="", K7="", L7="", L7=K7),"",IF($D7="Coût", (L7-N7)/(L7-K7), (N7-K7)/(L7-K7)) * $J7)</f>
        <v/>
      </c>
      <c r="W7" s="7">
        <f>IF(OR(O7="", K7="", L7="", L7=K7),"",IF($D7="Coût", (L7-O7)/(L7-K7), (O7-K7)/(L7-K7)) * $J7)</f>
        <v/>
      </c>
      <c r="X7" s="7">
        <f>IF(OR(P7="", K7="", L7="", L7=K7),"",IF($D7="Coût", (L7-P7)/(L7-K7), (P7-K7)/(L7-K7)) * $J7)</f>
        <v/>
      </c>
      <c r="Y7" s="7">
        <f>IF(OR(Q7="", K7="", L7="", L7=K7),"",IF($D7="Coût", (L7-Q7)/(L7-K7), (Q7-K7)/(L7-K7)) * $J7)</f>
        <v/>
      </c>
      <c r="Z7" s="7">
        <f>IF(OR(R7="", K7="", L7="", L7=K7),"",IF($D7="Coût", (L7-R7)/(L7-K7), (R7-K7)/(L7-K7)) * $J7)</f>
        <v/>
      </c>
      <c r="AA7" s="7">
        <f>IF(OR(S7="", K7="", L7="", L7=K7),"",IF($D7="Coût", (L7-S7)/(L7-K7), (S7-K7)/(L7-K7)) * $J7)</f>
        <v/>
      </c>
      <c r="AB7" s="7">
        <f>IF(OR(T7="", K7="", L7="", L7=K7),"",IF($D7="Coût", (L7-T7)/(L7-K7), (T7-K7)/(L7-K7)) * $J7)</f>
        <v/>
      </c>
    </row>
    <row r="8">
      <c r="A8" s="7" t="n">
        <v>5</v>
      </c>
      <c r="B8" s="7" t="inlineStr">
        <is>
          <t>Fiabilité / Disponibilité</t>
        </is>
      </c>
      <c r="C8" s="7" t="inlineStr">
        <is>
          <t>Qualité</t>
        </is>
      </c>
      <c r="D8" s="7" t="inlineStr">
        <is>
          <t>Bénéfice</t>
        </is>
      </c>
      <c r="E8" s="7" t="n">
        <v>7</v>
      </c>
      <c r="F8" s="7" t="n">
        <v>7</v>
      </c>
      <c r="G8" s="7">
        <f>IF($AE$3="Base", E8, IF($AE$3="Scenario B", F8, (1-$AE$4/100)*E8+($AE$4/100)*F8)))</f>
        <v/>
      </c>
      <c r="H8" s="7">
        <f>IFERROR(VLOOKUP(C8,$AD$9:$AE$25,2,FALSE),1)</f>
        <v/>
      </c>
      <c r="I8" s="7">
        <f>G8*H8</f>
        <v/>
      </c>
      <c r="J8" s="7">
        <f>I8/SUM($I$4:$I$15)</f>
        <v/>
      </c>
      <c r="K8" s="7">
        <f>$AE$5</f>
        <v/>
      </c>
      <c r="L8" s="7">
        <f>$AE$6</f>
        <v/>
      </c>
      <c r="M8" s="8">
        <f>RANDBETWEEN($AE$5,$AE$6)</f>
        <v/>
      </c>
      <c r="N8" s="8">
        <f>RANDBETWEEN($AE$5,$AE$6)</f>
        <v/>
      </c>
      <c r="O8" s="8">
        <f>RANDBETWEEN($AE$5,$AE$6)</f>
        <v/>
      </c>
      <c r="P8" s="8">
        <f>RANDBETWEEN($AE$5,$AE$6)</f>
        <v/>
      </c>
      <c r="Q8" s="8">
        <f>RANDBETWEEN($AE$5,$AE$6)</f>
        <v/>
      </c>
      <c r="R8" s="8">
        <f>RANDBETWEEN($AE$5,$AE$6)</f>
        <v/>
      </c>
      <c r="S8" s="8">
        <f>RANDBETWEEN($AE$5,$AE$6)</f>
        <v/>
      </c>
      <c r="T8" s="8">
        <f>RANDBETWEEN($AE$5,$AE$6)</f>
        <v/>
      </c>
      <c r="U8" s="7">
        <f>IF(OR(M8="", K8="", L8="", L8=K8),"",IF($D8="Coût", (L8-M8)/(L8-K8), (M8-K8)/(L8-K8)) * $J8)</f>
        <v/>
      </c>
      <c r="V8" s="7">
        <f>IF(OR(N8="", K8="", L8="", L8=K8),"",IF($D8="Coût", (L8-N8)/(L8-K8), (N8-K8)/(L8-K8)) * $J8)</f>
        <v/>
      </c>
      <c r="W8" s="7">
        <f>IF(OR(O8="", K8="", L8="", L8=K8),"",IF($D8="Coût", (L8-O8)/(L8-K8), (O8-K8)/(L8-K8)) * $J8)</f>
        <v/>
      </c>
      <c r="X8" s="7">
        <f>IF(OR(P8="", K8="", L8="", L8=K8),"",IF($D8="Coût", (L8-P8)/(L8-K8), (P8-K8)/(L8-K8)) * $J8)</f>
        <v/>
      </c>
      <c r="Y8" s="7">
        <f>IF(OR(Q8="", K8="", L8="", L8=K8),"",IF($D8="Coût", (L8-Q8)/(L8-K8), (Q8-K8)/(L8-K8)) * $J8)</f>
        <v/>
      </c>
      <c r="Z8" s="7">
        <f>IF(OR(R8="", K8="", L8="", L8=K8),"",IF($D8="Coût", (L8-R8)/(L8-K8), (R8-K8)/(L8-K8)) * $J8)</f>
        <v/>
      </c>
      <c r="AA8" s="7">
        <f>IF(OR(S8="", K8="", L8="", L8=K8),"",IF($D8="Coût", (L8-S8)/(L8-K8), (S8-K8)/(L8-K8)) * $J8)</f>
        <v/>
      </c>
      <c r="AB8" s="7">
        <f>IF(OR(T8="", K8="", L8="", L8=K8),"",IF($D8="Coût", (L8-T8)/(L8-K8), (T8-K8)/(L8-K8)) * $J8)</f>
        <v/>
      </c>
      <c r="AD8" s="9" t="inlineStr">
        <is>
          <t>Catégorie</t>
        </is>
      </c>
      <c r="AE8" s="9" t="inlineStr">
        <is>
          <t>Multiplicateur</t>
        </is>
      </c>
    </row>
    <row r="9">
      <c r="A9" s="7" t="n">
        <v>6</v>
      </c>
      <c r="B9" s="7" t="inlineStr">
        <is>
          <t>Intégration SI</t>
        </is>
      </c>
      <c r="C9" s="7" t="inlineStr">
        <is>
          <t>Technique</t>
        </is>
      </c>
      <c r="D9" s="7" t="inlineStr">
        <is>
          <t>Bénéfice</t>
        </is>
      </c>
      <c r="E9" s="7" t="n">
        <v>6</v>
      </c>
      <c r="F9" s="7" t="n">
        <v>5</v>
      </c>
      <c r="G9" s="7">
        <f>IF($AE$3="Base", E9, IF($AE$3="Scenario B", F9, (1-$AE$4/100)*E9+($AE$4/100)*F9)))</f>
        <v/>
      </c>
      <c r="H9" s="7">
        <f>IFERROR(VLOOKUP(C9,$AD$9:$AE$25,2,FALSE),1)</f>
        <v/>
      </c>
      <c r="I9" s="7">
        <f>G9*H9</f>
        <v/>
      </c>
      <c r="J9" s="7">
        <f>I9/SUM($I$4:$I$15)</f>
        <v/>
      </c>
      <c r="K9" s="7">
        <f>$AE$5</f>
        <v/>
      </c>
      <c r="L9" s="7">
        <f>$AE$6</f>
        <v/>
      </c>
      <c r="M9" s="8">
        <f>RANDBETWEEN($AE$5,$AE$6)</f>
        <v/>
      </c>
      <c r="N9" s="8">
        <f>RANDBETWEEN($AE$5,$AE$6)</f>
        <v/>
      </c>
      <c r="O9" s="8">
        <f>RANDBETWEEN($AE$5,$AE$6)</f>
        <v/>
      </c>
      <c r="P9" s="8">
        <f>RANDBETWEEN($AE$5,$AE$6)</f>
        <v/>
      </c>
      <c r="Q9" s="8">
        <f>RANDBETWEEN($AE$5,$AE$6)</f>
        <v/>
      </c>
      <c r="R9" s="8">
        <f>RANDBETWEEN($AE$5,$AE$6)</f>
        <v/>
      </c>
      <c r="S9" s="8">
        <f>RANDBETWEEN($AE$5,$AE$6)</f>
        <v/>
      </c>
      <c r="T9" s="8">
        <f>RANDBETWEEN($AE$5,$AE$6)</f>
        <v/>
      </c>
      <c r="U9" s="7">
        <f>IF(OR(M9="", K9="", L9="", L9=K9),"",IF($D9="Coût", (L9-M9)/(L9-K9), (M9-K9)/(L9-K9)) * $J9)</f>
        <v/>
      </c>
      <c r="V9" s="7">
        <f>IF(OR(N9="", K9="", L9="", L9=K9),"",IF($D9="Coût", (L9-N9)/(L9-K9), (N9-K9)/(L9-K9)) * $J9)</f>
        <v/>
      </c>
      <c r="W9" s="7">
        <f>IF(OR(O9="", K9="", L9="", L9=K9),"",IF($D9="Coût", (L9-O9)/(L9-K9), (O9-K9)/(L9-K9)) * $J9)</f>
        <v/>
      </c>
      <c r="X9" s="7">
        <f>IF(OR(P9="", K9="", L9="", L9=K9),"",IF($D9="Coût", (L9-P9)/(L9-K9), (P9-K9)/(L9-K9)) * $J9)</f>
        <v/>
      </c>
      <c r="Y9" s="7">
        <f>IF(OR(Q9="", K9="", L9="", L9=K9),"",IF($D9="Coût", (L9-Q9)/(L9-K9), (Q9-K9)/(L9-K9)) * $J9)</f>
        <v/>
      </c>
      <c r="Z9" s="7">
        <f>IF(OR(R9="", K9="", L9="", L9=K9),"",IF($D9="Coût", (L9-R9)/(L9-K9), (R9-K9)/(L9-K9)) * $J9)</f>
        <v/>
      </c>
      <c r="AA9" s="7">
        <f>IF(OR(S9="", K9="", L9="", L9=K9),"",IF($D9="Coût", (L9-S9)/(L9-K9), (S9-K9)/(L9-K9)) * $J9)</f>
        <v/>
      </c>
      <c r="AB9" s="7">
        <f>IF(OR(T9="", K9="", L9="", L9=K9),"",IF($D9="Coût", (L9-T9)/(L9-K9), (T9-K9)/(L9-K9)) * $J9)</f>
        <v/>
      </c>
      <c r="AD9" s="10" t="inlineStr">
        <is>
          <t>Coût</t>
        </is>
      </c>
      <c r="AE9" s="3" t="n">
        <v>1</v>
      </c>
    </row>
    <row r="10">
      <c r="A10" s="7" t="n">
        <v>7</v>
      </c>
      <c r="B10" s="7" t="inlineStr">
        <is>
          <t>Évolutivité / Scalabilité</t>
        </is>
      </c>
      <c r="C10" s="7" t="inlineStr">
        <is>
          <t>Technique</t>
        </is>
      </c>
      <c r="D10" s="7" t="inlineStr">
        <is>
          <t>Bénéfice</t>
        </is>
      </c>
      <c r="E10" s="7" t="n">
        <v>6</v>
      </c>
      <c r="F10" s="7" t="n">
        <v>6</v>
      </c>
      <c r="G10" s="7">
        <f>IF($AE$3="Base", E10, IF($AE$3="Scenario B", F10, (1-$AE$4/100)*E10+($AE$4/100)*F10)))</f>
        <v/>
      </c>
      <c r="H10" s="7">
        <f>IFERROR(VLOOKUP(C10,$AD$9:$AE$25,2,FALSE),1)</f>
        <v/>
      </c>
      <c r="I10" s="7">
        <f>G10*H10</f>
        <v/>
      </c>
      <c r="J10" s="7">
        <f>I10/SUM($I$4:$I$15)</f>
        <v/>
      </c>
      <c r="K10" s="7">
        <f>$AE$5</f>
        <v/>
      </c>
      <c r="L10" s="7">
        <f>$AE$6</f>
        <v/>
      </c>
      <c r="M10" s="8">
        <f>RANDBETWEEN($AE$5,$AE$6)</f>
        <v/>
      </c>
      <c r="N10" s="8">
        <f>RANDBETWEEN($AE$5,$AE$6)</f>
        <v/>
      </c>
      <c r="O10" s="8">
        <f>RANDBETWEEN($AE$5,$AE$6)</f>
        <v/>
      </c>
      <c r="P10" s="8">
        <f>RANDBETWEEN($AE$5,$AE$6)</f>
        <v/>
      </c>
      <c r="Q10" s="8">
        <f>RANDBETWEEN($AE$5,$AE$6)</f>
        <v/>
      </c>
      <c r="R10" s="8">
        <f>RANDBETWEEN($AE$5,$AE$6)</f>
        <v/>
      </c>
      <c r="S10" s="8">
        <f>RANDBETWEEN($AE$5,$AE$6)</f>
        <v/>
      </c>
      <c r="T10" s="8">
        <f>RANDBETWEEN($AE$5,$AE$6)</f>
        <v/>
      </c>
      <c r="U10" s="7">
        <f>IF(OR(M10="", K10="", L10="", L10=K10),"",IF($D10="Coût", (L10-M10)/(L10-K10), (M10-K10)/(L10-K10)) * $J10)</f>
        <v/>
      </c>
      <c r="V10" s="7">
        <f>IF(OR(N10="", K10="", L10="", L10=K10),"",IF($D10="Coût", (L10-N10)/(L10-K10), (N10-K10)/(L10-K10)) * $J10)</f>
        <v/>
      </c>
      <c r="W10" s="7">
        <f>IF(OR(O10="", K10="", L10="", L10=K10),"",IF($D10="Coût", (L10-O10)/(L10-K10), (O10-K10)/(L10-K10)) * $J10)</f>
        <v/>
      </c>
      <c r="X10" s="7">
        <f>IF(OR(P10="", K10="", L10="", L10=K10),"",IF($D10="Coût", (L10-P10)/(L10-K10), (P10-K10)/(L10-K10)) * $J10)</f>
        <v/>
      </c>
      <c r="Y10" s="7">
        <f>IF(OR(Q10="", K10="", L10="", L10=K10),"",IF($D10="Coût", (L10-Q10)/(L10-K10), (Q10-K10)/(L10-K10)) * $J10)</f>
        <v/>
      </c>
      <c r="Z10" s="7">
        <f>IF(OR(R10="", K10="", L10="", L10=K10),"",IF($D10="Coût", (L10-R10)/(L10-K10), (R10-K10)/(L10-K10)) * $J10)</f>
        <v/>
      </c>
      <c r="AA10" s="7">
        <f>IF(OR(S10="", K10="", L10="", L10=K10),"",IF($D10="Coût", (L10-S10)/(L10-K10), (S10-K10)/(L10-K10)) * $J10)</f>
        <v/>
      </c>
      <c r="AB10" s="7">
        <f>IF(OR(T10="", K10="", L10="", L10=K10),"",IF($D10="Coût", (L10-T10)/(L10-K10), (T10-K10)/(L10-K10)) * $J10)</f>
        <v/>
      </c>
      <c r="AD10" s="10" t="inlineStr">
        <is>
          <t>Qualité</t>
        </is>
      </c>
      <c r="AE10" s="3" t="n">
        <v>1</v>
      </c>
    </row>
    <row r="11">
      <c r="A11" s="7" t="n">
        <v>8</v>
      </c>
      <c r="B11" s="7" t="inlineStr">
        <is>
          <t>Expérience utilisateur</t>
        </is>
      </c>
      <c r="C11" s="7" t="inlineStr">
        <is>
          <t>Usage</t>
        </is>
      </c>
      <c r="D11" s="7" t="inlineStr">
        <is>
          <t>Bénéfice</t>
        </is>
      </c>
      <c r="E11" s="7" t="n">
        <v>6</v>
      </c>
      <c r="F11" s="7" t="n">
        <v>7</v>
      </c>
      <c r="G11" s="7">
        <f>IF($AE$3="Base", E11, IF($AE$3="Scenario B", F11, (1-$AE$4/100)*E11+($AE$4/100)*F11)))</f>
        <v/>
      </c>
      <c r="H11" s="7">
        <f>IFERROR(VLOOKUP(C11,$AD$9:$AE$25,2,FALSE),1)</f>
        <v/>
      </c>
      <c r="I11" s="7">
        <f>G11*H11</f>
        <v/>
      </c>
      <c r="J11" s="7">
        <f>I11/SUM($I$4:$I$15)</f>
        <v/>
      </c>
      <c r="K11" s="7">
        <f>$AE$5</f>
        <v/>
      </c>
      <c r="L11" s="7">
        <f>$AE$6</f>
        <v/>
      </c>
      <c r="M11" s="8">
        <f>RANDBETWEEN($AE$5,$AE$6)</f>
        <v/>
      </c>
      <c r="N11" s="8">
        <f>RANDBETWEEN($AE$5,$AE$6)</f>
        <v/>
      </c>
      <c r="O11" s="8">
        <f>RANDBETWEEN($AE$5,$AE$6)</f>
        <v/>
      </c>
      <c r="P11" s="8">
        <f>RANDBETWEEN($AE$5,$AE$6)</f>
        <v/>
      </c>
      <c r="Q11" s="8">
        <f>RANDBETWEEN($AE$5,$AE$6)</f>
        <v/>
      </c>
      <c r="R11" s="8">
        <f>RANDBETWEEN($AE$5,$AE$6)</f>
        <v/>
      </c>
      <c r="S11" s="8">
        <f>RANDBETWEEN($AE$5,$AE$6)</f>
        <v/>
      </c>
      <c r="T11" s="8">
        <f>RANDBETWEEN($AE$5,$AE$6)</f>
        <v/>
      </c>
      <c r="U11" s="7">
        <f>IF(OR(M11="", K11="", L11="", L11=K11),"",IF($D11="Coût", (L11-M11)/(L11-K11), (M11-K11)/(L11-K11)) * $J11)</f>
        <v/>
      </c>
      <c r="V11" s="7">
        <f>IF(OR(N11="", K11="", L11="", L11=K11),"",IF($D11="Coût", (L11-N11)/(L11-K11), (N11-K11)/(L11-K11)) * $J11)</f>
        <v/>
      </c>
      <c r="W11" s="7">
        <f>IF(OR(O11="", K11="", L11="", L11=K11),"",IF($D11="Coût", (L11-O11)/(L11-K11), (O11-K11)/(L11-K11)) * $J11)</f>
        <v/>
      </c>
      <c r="X11" s="7">
        <f>IF(OR(P11="", K11="", L11="", L11=K11),"",IF($D11="Coût", (L11-P11)/(L11-K11), (P11-K11)/(L11-K11)) * $J11)</f>
        <v/>
      </c>
      <c r="Y11" s="7">
        <f>IF(OR(Q11="", K11="", L11="", L11=K11),"",IF($D11="Coût", (L11-Q11)/(L11-K11), (Q11-K11)/(L11-K11)) * $J11)</f>
        <v/>
      </c>
      <c r="Z11" s="7">
        <f>IF(OR(R11="", K11="", L11="", L11=K11),"",IF($D11="Coût", (L11-R11)/(L11-K11), (R11-K11)/(L11-K11)) * $J11)</f>
        <v/>
      </c>
      <c r="AA11" s="7">
        <f>IF(OR(S11="", K11="", L11="", L11=K11),"",IF($D11="Coût", (L11-S11)/(L11-K11), (S11-K11)/(L11-K11)) * $J11)</f>
        <v/>
      </c>
      <c r="AB11" s="7">
        <f>IF(OR(T11="", K11="", L11="", L11=K11),"",IF($D11="Coût", (L11-T11)/(L11-K11), (T11-K11)/(L11-K11)) * $J11)</f>
        <v/>
      </c>
      <c r="AD11" s="10" t="inlineStr">
        <is>
          <t>Risque</t>
        </is>
      </c>
      <c r="AE11" s="3" t="n">
        <v>1</v>
      </c>
    </row>
    <row r="12">
      <c r="A12" s="7" t="n">
        <v>9</v>
      </c>
      <c r="B12" s="7" t="inlineStr">
        <is>
          <t>Support &amp; SLA</t>
        </is>
      </c>
      <c r="C12" s="7" t="inlineStr">
        <is>
          <t>Service</t>
        </is>
      </c>
      <c r="D12" s="7" t="inlineStr">
        <is>
          <t>Bénéfice</t>
        </is>
      </c>
      <c r="E12" s="7" t="n">
        <v>5</v>
      </c>
      <c r="F12" s="7" t="n">
        <v>5</v>
      </c>
      <c r="G12" s="7">
        <f>IF($AE$3="Base", E12, IF($AE$3="Scenario B", F12, (1-$AE$4/100)*E12+($AE$4/100)*F12)))</f>
        <v/>
      </c>
      <c r="H12" s="7">
        <f>IFERROR(VLOOKUP(C12,$AD$9:$AE$25,2,FALSE),1)</f>
        <v/>
      </c>
      <c r="I12" s="7">
        <f>G12*H12</f>
        <v/>
      </c>
      <c r="J12" s="7">
        <f>I12/SUM($I$4:$I$15)</f>
        <v/>
      </c>
      <c r="K12" s="7">
        <f>$AE$5</f>
        <v/>
      </c>
      <c r="L12" s="7">
        <f>$AE$6</f>
        <v/>
      </c>
      <c r="M12" s="8">
        <f>RANDBETWEEN($AE$5,$AE$6)</f>
        <v/>
      </c>
      <c r="N12" s="8">
        <f>RANDBETWEEN($AE$5,$AE$6)</f>
        <v/>
      </c>
      <c r="O12" s="8">
        <f>RANDBETWEEN($AE$5,$AE$6)</f>
        <v/>
      </c>
      <c r="P12" s="8">
        <f>RANDBETWEEN($AE$5,$AE$6)</f>
        <v/>
      </c>
      <c r="Q12" s="8">
        <f>RANDBETWEEN($AE$5,$AE$6)</f>
        <v/>
      </c>
      <c r="R12" s="8">
        <f>RANDBETWEEN($AE$5,$AE$6)</f>
        <v/>
      </c>
      <c r="S12" s="8">
        <f>RANDBETWEEN($AE$5,$AE$6)</f>
        <v/>
      </c>
      <c r="T12" s="8">
        <f>RANDBETWEEN($AE$5,$AE$6)</f>
        <v/>
      </c>
      <c r="U12" s="7">
        <f>IF(OR(M12="", K12="", L12="", L12=K12),"",IF($D12="Coût", (L12-M12)/(L12-K12), (M12-K12)/(L12-K12)) * $J12)</f>
        <v/>
      </c>
      <c r="V12" s="7">
        <f>IF(OR(N12="", K12="", L12="", L12=K12),"",IF($D12="Coût", (L12-N12)/(L12-K12), (N12-K12)/(L12-K12)) * $J12)</f>
        <v/>
      </c>
      <c r="W12" s="7">
        <f>IF(OR(O12="", K12="", L12="", L12=K12),"",IF($D12="Coût", (L12-O12)/(L12-K12), (O12-K12)/(L12-K12)) * $J12)</f>
        <v/>
      </c>
      <c r="X12" s="7">
        <f>IF(OR(P12="", K12="", L12="", L12=K12),"",IF($D12="Coût", (L12-P12)/(L12-K12), (P12-K12)/(L12-K12)) * $J12)</f>
        <v/>
      </c>
      <c r="Y12" s="7">
        <f>IF(OR(Q12="", K12="", L12="", L12=K12),"",IF($D12="Coût", (L12-Q12)/(L12-K12), (Q12-K12)/(L12-K12)) * $J12)</f>
        <v/>
      </c>
      <c r="Z12" s="7">
        <f>IF(OR(R12="", K12="", L12="", L12=K12),"",IF($D12="Coût", (L12-R12)/(L12-K12), (R12-K12)/(L12-K12)) * $J12)</f>
        <v/>
      </c>
      <c r="AA12" s="7">
        <f>IF(OR(S12="", K12="", L12="", L12=K12),"",IF($D12="Coût", (L12-S12)/(L12-K12), (S12-K12)/(L12-K12)) * $J12)</f>
        <v/>
      </c>
      <c r="AB12" s="7">
        <f>IF(OR(T12="", K12="", L12="", L12=K12),"",IF($D12="Coût", (L12-T12)/(L12-K12), (T12-K12)/(L12-K12)) * $J12)</f>
        <v/>
      </c>
      <c r="AD12" s="10" t="inlineStr">
        <is>
          <t>Technique</t>
        </is>
      </c>
      <c r="AE12" s="3" t="n">
        <v>1</v>
      </c>
    </row>
    <row r="13">
      <c r="A13" s="7" t="n">
        <v>10</v>
      </c>
      <c r="B13" s="7" t="inlineStr">
        <is>
          <t>Délai de mise en œuvre</t>
        </is>
      </c>
      <c r="C13" s="7" t="inlineStr">
        <is>
          <t>Opérationnel</t>
        </is>
      </c>
      <c r="D13" s="7" t="inlineStr">
        <is>
          <t>Coût</t>
        </is>
      </c>
      <c r="E13" s="7" t="n">
        <v>5</v>
      </c>
      <c r="F13" s="7" t="n">
        <v>5</v>
      </c>
      <c r="G13" s="7">
        <f>IF($AE$3="Base", E13, IF($AE$3="Scenario B", F13, (1-$AE$4/100)*E13+($AE$4/100)*F13)))</f>
        <v/>
      </c>
      <c r="H13" s="7">
        <f>IFERROR(VLOOKUP(C13,$AD$9:$AE$25,2,FALSE),1)</f>
        <v/>
      </c>
      <c r="I13" s="7">
        <f>G13*H13</f>
        <v/>
      </c>
      <c r="J13" s="7">
        <f>I13/SUM($I$4:$I$15)</f>
        <v/>
      </c>
      <c r="K13" s="7">
        <f>$AE$5</f>
        <v/>
      </c>
      <c r="L13" s="7">
        <f>$AE$6</f>
        <v/>
      </c>
      <c r="M13" s="8">
        <f>RANDBETWEEN($AE$5,$AE$6)</f>
        <v/>
      </c>
      <c r="N13" s="8">
        <f>RANDBETWEEN($AE$5,$AE$6)</f>
        <v/>
      </c>
      <c r="O13" s="8">
        <f>RANDBETWEEN($AE$5,$AE$6)</f>
        <v/>
      </c>
      <c r="P13" s="8">
        <f>RANDBETWEEN($AE$5,$AE$6)</f>
        <v/>
      </c>
      <c r="Q13" s="8">
        <f>RANDBETWEEN($AE$5,$AE$6)</f>
        <v/>
      </c>
      <c r="R13" s="8">
        <f>RANDBETWEEN($AE$5,$AE$6)</f>
        <v/>
      </c>
      <c r="S13" s="8">
        <f>RANDBETWEEN($AE$5,$AE$6)</f>
        <v/>
      </c>
      <c r="T13" s="8">
        <f>RANDBETWEEN($AE$5,$AE$6)</f>
        <v/>
      </c>
      <c r="U13" s="7">
        <f>IF(OR(M13="", K13="", L13="", L13=K13),"",IF($D13="Coût", (L13-M13)/(L13-K13), (M13-K13)/(L13-K13)) * $J13)</f>
        <v/>
      </c>
      <c r="V13" s="7">
        <f>IF(OR(N13="", K13="", L13="", L13=K13),"",IF($D13="Coût", (L13-N13)/(L13-K13), (N13-K13)/(L13-K13)) * $J13)</f>
        <v/>
      </c>
      <c r="W13" s="7">
        <f>IF(OR(O13="", K13="", L13="", L13=K13),"",IF($D13="Coût", (L13-O13)/(L13-K13), (O13-K13)/(L13-K13)) * $J13)</f>
        <v/>
      </c>
      <c r="X13" s="7">
        <f>IF(OR(P13="", K13="", L13="", L13=K13),"",IF($D13="Coût", (L13-P13)/(L13-K13), (P13-K13)/(L13-K13)) * $J13)</f>
        <v/>
      </c>
      <c r="Y13" s="7">
        <f>IF(OR(Q13="", K13="", L13="", L13=K13),"",IF($D13="Coût", (L13-Q13)/(L13-K13), (Q13-K13)/(L13-K13)) * $J13)</f>
        <v/>
      </c>
      <c r="Z13" s="7">
        <f>IF(OR(R13="", K13="", L13="", L13=K13),"",IF($D13="Coût", (L13-R13)/(L13-K13), (R13-K13)/(L13-K13)) * $J13)</f>
        <v/>
      </c>
      <c r="AA13" s="7">
        <f>IF(OR(S13="", K13="", L13="", L13=K13),"",IF($D13="Coût", (L13-S13)/(L13-K13), (S13-K13)/(L13-K13)) * $J13)</f>
        <v/>
      </c>
      <c r="AB13" s="7">
        <f>IF(OR(T13="", K13="", L13="", L13=K13),"",IF($D13="Coût", (L13-T13)/(L13-K13), (T13-K13)/(L13-K13)) * $J13)</f>
        <v/>
      </c>
      <c r="AD13" s="10" t="inlineStr">
        <is>
          <t>Usage</t>
        </is>
      </c>
      <c r="AE13" s="3" t="n">
        <v>1</v>
      </c>
    </row>
    <row r="14">
      <c r="A14" s="7" t="n">
        <v>11</v>
      </c>
      <c r="B14" s="7" t="inlineStr">
        <is>
          <t>Risques fournisseur</t>
        </is>
      </c>
      <c r="C14" s="7" t="inlineStr">
        <is>
          <t>Risque</t>
        </is>
      </c>
      <c r="D14" s="7" t="inlineStr">
        <is>
          <t>Coût</t>
        </is>
      </c>
      <c r="E14" s="7" t="n">
        <v>5</v>
      </c>
      <c r="F14" s="7" t="n">
        <v>4</v>
      </c>
      <c r="G14" s="7">
        <f>IF($AE$3="Base", E14, IF($AE$3="Scenario B", F14, (1-$AE$4/100)*E14+($AE$4/100)*F14)))</f>
        <v/>
      </c>
      <c r="H14" s="7">
        <f>IFERROR(VLOOKUP(C14,$AD$9:$AE$25,2,FALSE),1)</f>
        <v/>
      </c>
      <c r="I14" s="7">
        <f>G14*H14</f>
        <v/>
      </c>
      <c r="J14" s="7">
        <f>I14/SUM($I$4:$I$15)</f>
        <v/>
      </c>
      <c r="K14" s="7">
        <f>$AE$5</f>
        <v/>
      </c>
      <c r="L14" s="7">
        <f>$AE$6</f>
        <v/>
      </c>
      <c r="M14" s="8">
        <f>RANDBETWEEN($AE$5,$AE$6)</f>
        <v/>
      </c>
      <c r="N14" s="8">
        <f>RANDBETWEEN($AE$5,$AE$6)</f>
        <v/>
      </c>
      <c r="O14" s="8">
        <f>RANDBETWEEN($AE$5,$AE$6)</f>
        <v/>
      </c>
      <c r="P14" s="8">
        <f>RANDBETWEEN($AE$5,$AE$6)</f>
        <v/>
      </c>
      <c r="Q14" s="8">
        <f>RANDBETWEEN($AE$5,$AE$6)</f>
        <v/>
      </c>
      <c r="R14" s="8">
        <f>RANDBETWEEN($AE$5,$AE$6)</f>
        <v/>
      </c>
      <c r="S14" s="8">
        <f>RANDBETWEEN($AE$5,$AE$6)</f>
        <v/>
      </c>
      <c r="T14" s="8">
        <f>RANDBETWEEN($AE$5,$AE$6)</f>
        <v/>
      </c>
      <c r="U14" s="7">
        <f>IF(OR(M14="", K14="", L14="", L14=K14),"",IF($D14="Coût", (L14-M14)/(L14-K14), (M14-K14)/(L14-K14)) * $J14)</f>
        <v/>
      </c>
      <c r="V14" s="7">
        <f>IF(OR(N14="", K14="", L14="", L14=K14),"",IF($D14="Coût", (L14-N14)/(L14-K14), (N14-K14)/(L14-K14)) * $J14)</f>
        <v/>
      </c>
      <c r="W14" s="7">
        <f>IF(OR(O14="", K14="", L14="", L14=K14),"",IF($D14="Coût", (L14-O14)/(L14-K14), (O14-K14)/(L14-K14)) * $J14)</f>
        <v/>
      </c>
      <c r="X14" s="7">
        <f>IF(OR(P14="", K14="", L14="", L14=K14),"",IF($D14="Coût", (L14-P14)/(L14-K14), (P14-K14)/(L14-K14)) * $J14)</f>
        <v/>
      </c>
      <c r="Y14" s="7">
        <f>IF(OR(Q14="", K14="", L14="", L14=K14),"",IF($D14="Coût", (L14-Q14)/(L14-K14), (Q14-K14)/(L14-K14)) * $J14)</f>
        <v/>
      </c>
      <c r="Z14" s="7">
        <f>IF(OR(R14="", K14="", L14="", L14=K14),"",IF($D14="Coût", (L14-R14)/(L14-K14), (R14-K14)/(L14-K14)) * $J14)</f>
        <v/>
      </c>
      <c r="AA14" s="7">
        <f>IF(OR(S14="", K14="", L14="", L14=K14),"",IF($D14="Coût", (L14-S14)/(L14-K14), (S14-K14)/(L14-K14)) * $J14)</f>
        <v/>
      </c>
      <c r="AB14" s="7">
        <f>IF(OR(T14="", K14="", L14="", L14=K14),"",IF($D14="Coût", (L14-T14)/(L14-K14), (T14-K14)/(L14-K14)) * $J14)</f>
        <v/>
      </c>
      <c r="AD14" s="10" t="inlineStr">
        <is>
          <t>Service</t>
        </is>
      </c>
      <c r="AE14" s="3" t="n">
        <v>1</v>
      </c>
    </row>
    <row r="15">
      <c r="A15" s="7" t="n">
        <v>12</v>
      </c>
      <c r="B15" s="7" t="inlineStr">
        <is>
          <t>ROI (12–24 mois)</t>
        </is>
      </c>
      <c r="C15" s="7" t="inlineStr">
        <is>
          <t>Finance</t>
        </is>
      </c>
      <c r="D15" s="7" t="inlineStr">
        <is>
          <t>Bénéfice</t>
        </is>
      </c>
      <c r="E15" s="7" t="n">
        <v>4</v>
      </c>
      <c r="F15" s="7" t="n">
        <v>5</v>
      </c>
      <c r="G15" s="7">
        <f>IF($AE$3="Base", E15, IF($AE$3="Scenario B", F15, (1-$AE$4/100)*E15+($AE$4/100)*F15)))</f>
        <v/>
      </c>
      <c r="H15" s="7">
        <f>IFERROR(VLOOKUP(C15,$AD$9:$AE$25,2,FALSE),1)</f>
        <v/>
      </c>
      <c r="I15" s="7">
        <f>G15*H15</f>
        <v/>
      </c>
      <c r="J15" s="7">
        <f>I15/SUM($I$4:$I$15)</f>
        <v/>
      </c>
      <c r="K15" s="7">
        <f>$AE$5</f>
        <v/>
      </c>
      <c r="L15" s="7">
        <f>$AE$6</f>
        <v/>
      </c>
      <c r="M15" s="8">
        <f>RANDBETWEEN($AE$5,$AE$6)</f>
        <v/>
      </c>
      <c r="N15" s="8">
        <f>RANDBETWEEN($AE$5,$AE$6)</f>
        <v/>
      </c>
      <c r="O15" s="8">
        <f>RANDBETWEEN($AE$5,$AE$6)</f>
        <v/>
      </c>
      <c r="P15" s="8">
        <f>RANDBETWEEN($AE$5,$AE$6)</f>
        <v/>
      </c>
      <c r="Q15" s="8">
        <f>RANDBETWEEN($AE$5,$AE$6)</f>
        <v/>
      </c>
      <c r="R15" s="8">
        <f>RANDBETWEEN($AE$5,$AE$6)</f>
        <v/>
      </c>
      <c r="S15" s="8">
        <f>RANDBETWEEN($AE$5,$AE$6)</f>
        <v/>
      </c>
      <c r="T15" s="8">
        <f>RANDBETWEEN($AE$5,$AE$6)</f>
        <v/>
      </c>
      <c r="U15" s="7">
        <f>IF(OR(M15="", K15="", L15="", L15=K15),"",IF($D15="Coût", (L15-M15)/(L15-K15), (M15-K15)/(L15-K15)) * $J15)</f>
        <v/>
      </c>
      <c r="V15" s="7">
        <f>IF(OR(N15="", K15="", L15="", L15=K15),"",IF($D15="Coût", (L15-N15)/(L15-K15), (N15-K15)/(L15-K15)) * $J15)</f>
        <v/>
      </c>
      <c r="W15" s="7">
        <f>IF(OR(O15="", K15="", L15="", L15=K15),"",IF($D15="Coût", (L15-O15)/(L15-K15), (O15-K15)/(L15-K15)) * $J15)</f>
        <v/>
      </c>
      <c r="X15" s="7">
        <f>IF(OR(P15="", K15="", L15="", L15=K15),"",IF($D15="Coût", (L15-P15)/(L15-K15), (P15-K15)/(L15-K15)) * $J15)</f>
        <v/>
      </c>
      <c r="Y15" s="7">
        <f>IF(OR(Q15="", K15="", L15="", L15=K15),"",IF($D15="Coût", (L15-Q15)/(L15-K15), (Q15-K15)/(L15-K15)) * $J15)</f>
        <v/>
      </c>
      <c r="Z15" s="7">
        <f>IF(OR(R15="", K15="", L15="", L15=K15),"",IF($D15="Coût", (L15-R15)/(L15-K15), (R15-K15)/(L15-K15)) * $J15)</f>
        <v/>
      </c>
      <c r="AA15" s="7">
        <f>IF(OR(S15="", K15="", L15="", L15=K15),"",IF($D15="Coût", (L15-S15)/(L15-K15), (S15-K15)/(L15-K15)) * $J15)</f>
        <v/>
      </c>
      <c r="AB15" s="7">
        <f>IF(OR(T15="", K15="", L15="", L15=K15),"",IF($D15="Coût", (L15-T15)/(L15-K15), (T15-K15)/(L15-K15)) * $J15)</f>
        <v/>
      </c>
      <c r="AD15" s="10" t="inlineStr">
        <is>
          <t>Finance</t>
        </is>
      </c>
      <c r="AE15" s="3" t="n">
        <v>1</v>
      </c>
    </row>
    <row r="16">
      <c r="A16" s="11" t="inlineStr">
        <is>
          <t>TOTALS</t>
        </is>
      </c>
      <c r="E16" s="3">
        <f>SUM(E4:E15)</f>
        <v/>
      </c>
      <c r="F16" s="3">
        <f>SUM(F4:F15)</f>
        <v/>
      </c>
      <c r="G16" s="3">
        <f>SUM(G4:G15)</f>
        <v/>
      </c>
      <c r="I16" s="3">
        <f>SUM(I4:I15)</f>
        <v/>
      </c>
      <c r="J16" s="3">
        <f>SUM(J4:J15)</f>
        <v/>
      </c>
      <c r="U16" s="12">
        <f>SUM(U4:U15)</f>
        <v/>
      </c>
      <c r="V16" s="12">
        <f>SUM(V4:V15)</f>
        <v/>
      </c>
      <c r="W16" s="12">
        <f>SUM(W4:W15)</f>
        <v/>
      </c>
      <c r="X16" s="12">
        <f>SUM(X4:X15)</f>
        <v/>
      </c>
      <c r="Y16" s="12">
        <f>SUM(Y4:Y15)</f>
        <v/>
      </c>
      <c r="Z16" s="12">
        <f>SUM(Z4:Z15)</f>
        <v/>
      </c>
      <c r="AA16" s="12">
        <f>SUM(AA4:AA15)</f>
        <v/>
      </c>
      <c r="AB16" s="12">
        <f>SUM(AB4:AB15)</f>
        <v/>
      </c>
      <c r="AD16" s="10" t="inlineStr">
        <is>
          <t>ESG</t>
        </is>
      </c>
      <c r="AE16" s="3" t="n">
        <v>1</v>
      </c>
    </row>
    <row r="17">
      <c r="AD17" s="10" t="inlineStr">
        <is>
          <t>Stratégie</t>
        </is>
      </c>
      <c r="AE17" s="3" t="n">
        <v>1</v>
      </c>
    </row>
    <row r="18">
      <c r="AD18" s="10" t="inlineStr">
        <is>
          <t>Opérationnel</t>
        </is>
      </c>
      <c r="AE18" s="3" t="n">
        <v>1</v>
      </c>
    </row>
    <row r="19">
      <c r="AD19" s="10" t="inlineStr">
        <is>
          <t>Preuve</t>
        </is>
      </c>
      <c r="AE19" s="3" t="n">
        <v>1</v>
      </c>
    </row>
    <row r="20">
      <c r="A20" t="inlineStr"/>
      <c r="B20" t="inlineStr"/>
      <c r="C20" t="inlineStr"/>
      <c r="D20" t="inlineStr"/>
      <c r="E20" t="inlineStr"/>
      <c r="F20" t="inlineStr"/>
      <c r="G20" t="inlineStr"/>
      <c r="H20" t="inlineStr"/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  <c r="V20" t="inlineStr"/>
      <c r="W20" t="inlineStr"/>
      <c r="X20" t="inlineStr"/>
      <c r="Y20" t="inlineStr"/>
      <c r="Z20" t="inlineStr"/>
      <c r="AA20" t="inlineStr"/>
      <c r="AB20" t="inlineStr"/>
      <c r="AD20" s="13" t="inlineStr">
        <is>
          <t>Classement (scores actifs)</t>
        </is>
      </c>
    </row>
    <row r="21">
      <c r="A21" t="inlineStr">
        <is>
          <t>ID</t>
        </is>
      </c>
      <c r="B21" t="inlineStr">
        <is>
          <t>Critère</t>
        </is>
      </c>
      <c r="C21" t="inlineStr">
        <is>
          <t>Catégorie</t>
        </is>
      </c>
      <c r="D21" t="inlineStr">
        <is>
          <t>Type (Bénéfice/Coût)</t>
        </is>
      </c>
      <c r="E21" t="inlineStr">
        <is>
          <t>Poids Base</t>
        </is>
      </c>
      <c r="F21" t="inlineStr">
        <is>
          <t>Poids B</t>
        </is>
      </c>
      <c r="G21" t="inlineStr">
        <is>
          <t>Poids mixé</t>
        </is>
      </c>
      <c r="H21" t="inlineStr">
        <is>
          <t>Mult. Cat.</t>
        </is>
      </c>
      <c r="I21" t="inlineStr">
        <is>
          <t>Poids actif brut</t>
        </is>
      </c>
      <c r="J21" t="inlineStr">
        <is>
          <t>Poids actif norm.</t>
        </is>
      </c>
      <c r="K21" t="inlineStr">
        <is>
          <t>Min</t>
        </is>
      </c>
      <c r="L21" t="inlineStr">
        <is>
          <t>Max</t>
        </is>
      </c>
      <c r="M21" t="inlineStr">
        <is>
          <t>Alt 1</t>
        </is>
      </c>
      <c r="N21" t="inlineStr">
        <is>
          <t>Alt 2</t>
        </is>
      </c>
      <c r="O21" t="inlineStr">
        <is>
          <t>Alt 3</t>
        </is>
      </c>
      <c r="P21" t="inlineStr">
        <is>
          <t>Alt 4</t>
        </is>
      </c>
      <c r="Q21" t="inlineStr">
        <is>
          <t>Alt 5</t>
        </is>
      </c>
      <c r="R21" t="inlineStr">
        <is>
          <t>Alt 6</t>
        </is>
      </c>
      <c r="S21" t="inlineStr">
        <is>
          <t>Alt 7</t>
        </is>
      </c>
      <c r="T21" t="inlineStr">
        <is>
          <t>Alt 8</t>
        </is>
      </c>
      <c r="U21" t="inlineStr">
        <is>
          <t>Contr Alt1</t>
        </is>
      </c>
      <c r="V21" t="inlineStr">
        <is>
          <t>Contr Alt2</t>
        </is>
      </c>
      <c r="W21" t="inlineStr">
        <is>
          <t>Contr Alt3</t>
        </is>
      </c>
      <c r="X21" t="inlineStr">
        <is>
          <t>Contr Alt4</t>
        </is>
      </c>
      <c r="Y21" t="inlineStr">
        <is>
          <t>Contr Alt5</t>
        </is>
      </c>
      <c r="Z21" t="inlineStr">
        <is>
          <t>Contr Alt6</t>
        </is>
      </c>
      <c r="AA21" t="inlineStr">
        <is>
          <t>Contr Alt7</t>
        </is>
      </c>
      <c r="AB21" t="inlineStr">
        <is>
          <t>Contr Alt8</t>
        </is>
      </c>
      <c r="AD21" s="14" t="inlineStr">
        <is>
          <t>Alternative</t>
        </is>
      </c>
      <c r="AE21" s="14" t="inlineStr">
        <is>
          <t>Score</t>
        </is>
      </c>
      <c r="AF21" s="14" t="inlineStr">
        <is>
          <t>Rang</t>
        </is>
      </c>
    </row>
    <row r="22">
      <c r="AD22" s="7" t="inlineStr">
        <is>
          <t>Alt 1</t>
        </is>
      </c>
      <c r="AE22" s="15">
        <f>U16</f>
        <v/>
      </c>
      <c r="AF22" s="3">
        <f>1+COUNTIF($AE$22:$AE$29,"&gt;"&amp;AE22)</f>
        <v/>
      </c>
    </row>
    <row r="23">
      <c r="AD23" s="7" t="inlineStr">
        <is>
          <t>Alt 2</t>
        </is>
      </c>
      <c r="AE23" s="15">
        <f>V16</f>
        <v/>
      </c>
      <c r="AF23" s="3">
        <f>1+COUNTIF($AE$22:$AE$29,"&gt;"&amp;AE23)</f>
        <v/>
      </c>
    </row>
    <row r="24">
      <c r="AD24" s="7" t="inlineStr">
        <is>
          <t>Alt 3</t>
        </is>
      </c>
      <c r="AE24" s="15">
        <f>W16</f>
        <v/>
      </c>
      <c r="AF24" s="3">
        <f>1+COUNTIF($AE$22:$AE$29,"&gt;"&amp;AE24)</f>
        <v/>
      </c>
    </row>
    <row r="25">
      <c r="AD25" s="7" t="inlineStr">
        <is>
          <t>Alt 4</t>
        </is>
      </c>
      <c r="AE25" s="15">
        <f>X16</f>
        <v/>
      </c>
      <c r="AF25" s="3">
        <f>1+COUNTIF($AE$22:$AE$29,"&gt;"&amp;AE25)</f>
        <v/>
      </c>
    </row>
    <row r="26">
      <c r="AD26" s="7" t="inlineStr">
        <is>
          <t>Alt 5</t>
        </is>
      </c>
      <c r="AE26" s="15">
        <f>Y16</f>
        <v/>
      </c>
      <c r="AF26" s="3">
        <f>1+COUNTIF($AE$22:$AE$29,"&gt;"&amp;AE26)</f>
        <v/>
      </c>
    </row>
    <row r="27">
      <c r="AD27" s="7" t="inlineStr">
        <is>
          <t>Alt 6</t>
        </is>
      </c>
      <c r="AE27" s="15">
        <f>Z16</f>
        <v/>
      </c>
      <c r="AF27" s="3">
        <f>1+COUNTIF($AE$22:$AE$29,"&gt;"&amp;AE27)</f>
        <v/>
      </c>
    </row>
    <row r="28">
      <c r="AD28" s="7" t="inlineStr">
        <is>
          <t>Alt 7</t>
        </is>
      </c>
      <c r="AE28" s="15">
        <f>AA16</f>
        <v/>
      </c>
      <c r="AF28" s="3">
        <f>1+COUNTIF($AE$22:$AE$29,"&gt;"&amp;AE28)</f>
        <v/>
      </c>
    </row>
    <row r="29">
      <c r="AD29" s="7" t="inlineStr">
        <is>
          <t>Alt 8</t>
        </is>
      </c>
      <c r="AE29" s="15">
        <f>AB16</f>
        <v/>
      </c>
      <c r="AF29" s="3">
        <f>1+COUNTIF($AE$22:$AE$29,"&gt;"&amp;AE29)</f>
        <v/>
      </c>
    </row>
    <row r="31">
      <c r="AD31" s="16" t="inlineStr">
        <is>
          <t>Meilleure option</t>
        </is>
      </c>
      <c r="AE31" s="15">
        <f>INDEX($AD$22:$AD$29, MATCH(1, $AF$22:$AF$29, 0))</f>
        <v/>
      </c>
    </row>
    <row r="32">
      <c r="AD32" s="16" t="inlineStr">
        <is>
          <t>Écart 1er–2ᵉ</t>
        </is>
      </c>
      <c r="AE32" s="15">
        <f>LARGE($AE$22:$AE$29,1)-LARGE($AE$22:$AE$29,2)</f>
        <v/>
      </c>
    </row>
  </sheetData>
  <mergeCells count="1">
    <mergeCell ref="A1:AB1"/>
  </mergeCells>
  <conditionalFormatting sqref="E4:E16">
    <cfRule type="expression" priority="1" dxfId="0">
      <formula>$E$16&lt;&gt;100</formula>
    </cfRule>
  </conditionalFormatting>
  <conditionalFormatting sqref="F4:F16">
    <cfRule type="expression" priority="2" dxfId="0">
      <formula>$F$16&lt;&gt;100</formula>
    </cfRule>
  </conditionalFormatting>
  <conditionalFormatting sqref="J4:J16">
    <cfRule type="expression" priority="3" dxfId="1">
      <formula>$J$16&lt;&gt;1</formula>
    </cfRule>
  </conditionalFormatting>
  <conditionalFormatting sqref="U4:AB15">
    <cfRule type="colorScale" priority="4">
      <colorScale>
        <cfvo type="num" val="0"/>
        <cfvo type="num" val="0.5"/>
        <cfvo type="num" val="1"/>
        <color rgb="00E2E8F0"/>
        <color rgb="00CCFBF1"/>
        <color rgb="000F766E"/>
      </colorScale>
    </cfRule>
  </conditionalFormatting>
  <dataValidations count="15">
    <dataValidation sqref="AE3" showErrorMessage="1" showInputMessage="1" allowBlank="0" type="list">
      <formula1>"Base,Scenario B,Mix"</formula1>
    </dataValidation>
    <dataValidation sqref="D4:D15" showErrorMessage="1" showInputMessage="1" allowBlank="0" type="list">
      <formula1>"Benefit,Cost"</formula1>
    </dataValidation>
    <dataValidation sqref="C4:C15" showErrorMessage="1" showInputMessage="1" allowBlank="0" type="list">
      <formula1>$AD$9:$AD$19</formula1>
    </dataValidation>
    <dataValidation sqref="M4:T4" showErrorMessage="1" showInputMessage="1" allowBlank="1" type="whole" operator="between">
      <formula1>=$K4</formula1>
      <formula2>=$L4</formula2>
    </dataValidation>
    <dataValidation sqref="M5:T5" showErrorMessage="1" showInputMessage="1" allowBlank="1" type="whole" operator="between">
      <formula1>=$K5</formula1>
      <formula2>=$L5</formula2>
    </dataValidation>
    <dataValidation sqref="M6:T6" showErrorMessage="1" showInputMessage="1" allowBlank="1" type="whole" operator="between">
      <formula1>=$K6</formula1>
      <formula2>=$L6</formula2>
    </dataValidation>
    <dataValidation sqref="M7:T7" showErrorMessage="1" showInputMessage="1" allowBlank="1" type="whole" operator="between">
      <formula1>=$K7</formula1>
      <formula2>=$L7</formula2>
    </dataValidation>
    <dataValidation sqref="M8:T8" showErrorMessage="1" showInputMessage="1" allowBlank="1" type="whole" operator="between">
      <formula1>=$K8</formula1>
      <formula2>=$L8</formula2>
    </dataValidation>
    <dataValidation sqref="M9:T9" showErrorMessage="1" showInputMessage="1" allowBlank="1" type="whole" operator="between">
      <formula1>=$K9</formula1>
      <formula2>=$L9</formula2>
    </dataValidation>
    <dataValidation sqref="M10:T10" showErrorMessage="1" showInputMessage="1" allowBlank="1" type="whole" operator="between">
      <formula1>=$K10</formula1>
      <formula2>=$L10</formula2>
    </dataValidation>
    <dataValidation sqref="M11:T11" showErrorMessage="1" showInputMessage="1" allowBlank="1" type="whole" operator="between">
      <formula1>=$K11</formula1>
      <formula2>=$L11</formula2>
    </dataValidation>
    <dataValidation sqref="M12:T12" showErrorMessage="1" showInputMessage="1" allowBlank="1" type="whole" operator="between">
      <formula1>=$K12</formula1>
      <formula2>=$L12</formula2>
    </dataValidation>
    <dataValidation sqref="M13:T13" showErrorMessage="1" showInputMessage="1" allowBlank="1" type="whole" operator="between">
      <formula1>=$K13</formula1>
      <formula2>=$L13</formula2>
    </dataValidation>
    <dataValidation sqref="M14:T14" showErrorMessage="1" showInputMessage="1" allowBlank="1" type="whole" operator="between">
      <formula1>=$K14</formula1>
      <formula2>=$L14</formula2>
    </dataValidation>
    <dataValidation sqref="M15:T15" showErrorMessage="1" showInputMessage="1" allowBlank="1" type="whole" operator="between">
      <formula1>=$K15</formula1>
      <formula2>=$L15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2025-08-15T17:06:12Z</dcterms:created>
  <dcterms:modified xmlns:dcterms="http://purl.org/dc/terms/" xmlns:xsi="http://www.w3.org/2001/XMLSchema-instance" xsi:type="dcterms:W3CDTF">2025-08-15T17:06:12Z</dcterms:modified>
</cp:coreProperties>
</file>