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ST_8_Skills" sheetId="1" state="visible" r:id="rId1"/>
  </sheets>
  <definedNames>
    <definedName name="_xlnm.Print_Titles" localSheetId="0">'SST_8_Skills'!1:4</definedName>
    <definedName name="_xlnm.Print_Area" localSheetId="0">'SST_8_Skills'!$A$1:$U$44</definedName>
  </definedNames>
  <calcPr calcId="124519" fullCalcOnLoad="1"/>
</workbook>
</file>

<file path=xl/styles.xml><?xml version="1.0" encoding="utf-8"?>
<styleSheet xmlns="http://schemas.openxmlformats.org/spreadsheetml/2006/main">
  <numFmts count="2">
    <numFmt numFmtId="164" formatCode="0.0%"/>
    <numFmt numFmtId="165" formatCode="yyyy-mm-dd"/>
  </numFmts>
  <fonts count="7">
    <font>
      <name val="Calibri"/>
      <family val="2"/>
      <color theme="1"/>
      <sz val="11"/>
      <scheme val="minor"/>
    </font>
    <font>
      <b val="1"/>
      <color rgb="00FFFFFF"/>
      <sz val="16"/>
    </font>
    <font>
      <sz val="10"/>
    </font>
    <font>
      <b val="1"/>
      <sz val="11"/>
    </font>
    <font>
      <b val="1"/>
      <sz val="10"/>
    </font>
    <font>
      <b val="1"/>
      <sz val="14"/>
    </font>
    <font>
      <b val="1"/>
      <sz val="12"/>
    </font>
  </fonts>
  <fills count="4">
    <fill>
      <patternFill/>
    </fill>
    <fill>
      <patternFill patternType="gray125"/>
    </fill>
    <fill>
      <patternFill patternType="solid">
        <fgColor rgb="001F4E78"/>
        <bgColor rgb="001F4E78"/>
      </patternFill>
    </fill>
    <fill>
      <patternFill patternType="solid">
        <fgColor rgb="00D9E1F2"/>
        <bgColor rgb="00D9E1F2"/>
      </patternFill>
    </fill>
  </fills>
  <borders count="2">
    <border>
      <left/>
      <right/>
      <top/>
      <bottom/>
      <diagonal/>
    </border>
    <border>
      <left style="thin">
        <color rgb="009E9E9E"/>
      </left>
      <right style="thin">
        <color rgb="009E9E9E"/>
      </right>
      <top style="thin">
        <color rgb="009E9E9E"/>
      </top>
      <bottom style="thin">
        <color rgb="009E9E9E"/>
      </bottom>
    </border>
  </borders>
  <cellStyleXfs count="1">
    <xf numFmtId="0" fontId="0" fillId="0" borderId="0"/>
  </cellStyleXfs>
  <cellXfs count="19">
    <xf numFmtId="0" fontId="0" fillId="0" borderId="0" pivotButton="0" quotePrefix="0" xfId="0"/>
    <xf numFmtId="0" fontId="1" fillId="2" borderId="0" applyAlignment="1" pivotButton="0" quotePrefix="0" xfId="0">
      <alignment horizontal="center" vertical="center" wrapText="1"/>
    </xf>
    <xf numFmtId="0" fontId="2" fillId="0" borderId="0" pivotButton="0" quotePrefix="0" xfId="0"/>
    <xf numFmtId="0" fontId="3" fillId="0" borderId="0" applyAlignment="1" pivotButton="0" quotePrefix="0" xfId="0">
      <alignment horizontal="right"/>
    </xf>
    <xf numFmtId="0" fontId="3" fillId="3" borderId="0" applyAlignment="1" pivotButton="0" quotePrefix="0" xfId="0">
      <alignment horizontal="left" vertical="center" wrapText="1"/>
    </xf>
    <xf numFmtId="0" fontId="4" fillId="0" borderId="1" applyAlignment="1" pivotButton="0" quotePrefix="0" xfId="0">
      <alignment horizontal="center" vertical="center" wrapText="1"/>
    </xf>
    <xf numFmtId="0" fontId="3" fillId="0" borderId="1" applyAlignment="1" pivotButton="0" quotePrefix="0" xfId="0">
      <alignment horizontal="right"/>
    </xf>
    <xf numFmtId="0" fontId="0" fillId="0" borderId="1" pivotButton="0" quotePrefix="0" xfId="0"/>
    <xf numFmtId="164" fontId="5" fillId="0" borderId="1" applyAlignment="1" pivotButton="0" quotePrefix="0" xfId="0">
      <alignment horizontal="center" vertical="center" wrapText="1"/>
    </xf>
    <xf numFmtId="0" fontId="5" fillId="0" borderId="1" applyAlignment="1" pivotButton="0" quotePrefix="0" xfId="0">
      <alignment horizontal="center" vertical="center" wrapText="1"/>
    </xf>
    <xf numFmtId="164" fontId="0" fillId="0" borderId="1" pivotButton="0" quotePrefix="0" xfId="0"/>
    <xf numFmtId="0" fontId="0" fillId="0" borderId="1" applyAlignment="1" pivotButton="0" quotePrefix="0" xfId="0">
      <alignment horizontal="center" vertical="center" wrapText="1"/>
    </xf>
    <xf numFmtId="0" fontId="0" fillId="0" borderId="1" applyAlignment="1" pivotButton="0" quotePrefix="0" xfId="0">
      <alignment horizontal="left" vertical="center" wrapText="1"/>
    </xf>
    <xf numFmtId="0" fontId="3" fillId="0" borderId="1" applyAlignment="1" pivotButton="0" quotePrefix="0" xfId="0">
      <alignment horizontal="left" vertical="center" wrapText="1"/>
    </xf>
    <xf numFmtId="165" fontId="0" fillId="0" borderId="1" pivotButton="0" quotePrefix="0" xfId="0"/>
    <xf numFmtId="9" fontId="0" fillId="0" borderId="1" pivotButton="0" quotePrefix="0" xfId="0"/>
    <xf numFmtId="0" fontId="0" fillId="0" borderId="0" applyAlignment="1" pivotButton="0" quotePrefix="0" xfId="0">
      <alignment horizontal="left" vertical="center" wrapText="1"/>
    </xf>
    <xf numFmtId="9" fontId="6" fillId="0" borderId="1" applyAlignment="1" pivotButton="0" quotePrefix="0" xfId="0">
      <alignment horizontal="center" vertical="center" wrapText="1"/>
    </xf>
    <xf numFmtId="0" fontId="4" fillId="0" borderId="0" pivotButton="0" quotePrefix="0" xfId="0"/>
  </cellXfs>
  <cellStyles count="1">
    <cellStyle name="Normal" xfId="0" builtinId="0" hidden="0"/>
  </cellStyles>
  <dxfs count="3">
    <dxf>
      <fill>
        <patternFill patternType="solid">
          <fgColor rgb="00C6EFCE"/>
          <bgColor rgb="00C6EFCE"/>
        </patternFill>
      </fill>
    </dxf>
    <dxf>
      <fill>
        <patternFill patternType="solid">
          <fgColor rgb="00FFE699"/>
          <bgColor rgb="00FFE699"/>
        </patternFill>
      </fill>
    </dxf>
    <dxf>
      <fill>
        <patternFill patternType="solid">
          <fgColor rgb="00F8CBAD"/>
          <bgColor rgb="00F8CBAD"/>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charts/chart1.xml><?xml version="1.0" encoding="utf-8"?>
<chartSpace xmlns="http://schemas.openxmlformats.org/drawingml/2006/chart">
  <chart>
    <plotArea>
      <barChart>
        <barDir val="col"/>
        <grouping val="clustered"/>
        <ser>
          <idx val="0"/>
          <order val="0"/>
          <spPr>
            <a:ln xmlns:a="http://schemas.openxmlformats.org/drawingml/2006/main">
              <a:prstDash val="solid"/>
            </a:ln>
          </spPr>
          <cat>
            <numRef>
              <f>'SST_8_Skills'!$Q$26:$Q$33</f>
            </numRef>
          </cat>
          <val>
            <numRef>
              <f>'SST_8_Skills'!$R$26:$R$33</f>
            </numRef>
          </val>
        </ser>
        <gapWidth val="150"/>
        <axId val="10"/>
        <axId val="100"/>
      </barChart>
      <lineChart>
        <grouping val="standard"/>
        <ser>
          <idx val="1"/>
          <order val="1"/>
          <spPr>
            <a:ln xmlns:a="http://schemas.openxmlformats.org/drawingml/2006/main">
              <a:prstDash val="solid"/>
            </a:ln>
          </spPr>
          <marker>
            <symbol val="none"/>
            <spPr>
              <a:ln xmlns:a="http://schemas.openxmlformats.org/drawingml/2006/main">
                <a:prstDash val="solid"/>
              </a:ln>
            </spPr>
          </marker>
          <cat>
            <numRef>
              <f>'SST_8_Skills'!$Q$26:$Q$33</f>
            </numRef>
          </cat>
          <val>
            <numRef>
              <f>'SST_8_Skills'!$S$26:$S$33</f>
            </numRef>
          </val>
        </ser>
        <axId val="10"/>
        <axId val="200"/>
      </lineChart>
      <catAx>
        <axId val="10"/>
        <scaling>
          <orientation val="minMax"/>
        </scaling>
        <axPos val="l"/>
        <majorTickMark val="none"/>
        <minorTickMark val="none"/>
        <crossAx val="100"/>
        <lblOffset val="100"/>
      </catAx>
      <valAx>
        <axId val="100"/>
        <scaling>
          <orientation val="minMax"/>
        </scaling>
        <axPos val="l"/>
        <majorGridlines/>
        <title>
          <tx>
            <rich>
              <a:bodyPr xmlns:a="http://schemas.openxmlformats.org/drawingml/2006/main"/>
              <a:p xmlns:a="http://schemas.openxmlformats.org/drawingml/2006/main">
                <a:pPr>
                  <a:defRPr/>
                </a:pPr>
                <a:r>
                  <a:t># écarts</a:t>
                </a:r>
              </a:p>
            </rich>
          </tx>
        </title>
        <majorTickMark val="none"/>
        <minorTickMark val="none"/>
        <crossAx val="10"/>
      </valAx>
      <valAx>
        <axId val="200"/>
        <scaling>
          <orientation val="minMax"/>
          <max val="1"/>
        </scaling>
        <axPos val="l"/>
        <majorGridlines/>
        <title>
          <tx>
            <rich>
              <a:bodyPr xmlns:a="http://schemas.openxmlformats.org/drawingml/2006/main"/>
              <a:p xmlns:a="http://schemas.openxmlformats.org/drawingml/2006/main">
                <a:pPr>
                  <a:defRPr/>
                </a:pPr>
                <a:r>
                  <a:t>Cumul (%)</a:t>
                </a:r>
              </a:p>
            </rich>
          </tx>
        </title>
        <majorTickMark val="none"/>
        <minorTickMark val="none"/>
        <crossAx val="10"/>
        <crosses val="max"/>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oneCellAnchor>
    <from>
      <col>16</col>
      <colOff>0</colOff>
      <row>25</row>
      <rowOff>0</rowOff>
    </from>
    <ext cx="6480000" cy="288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X33"/>
  <sheetViews>
    <sheetView workbookViewId="0">
      <pane ySplit="5" topLeftCell="A6" activePane="bottomLeft" state="frozen"/>
      <selection pane="bottomLeft" activeCell="A1" sqref="A1"/>
    </sheetView>
  </sheetViews>
  <sheetFormatPr baseColWidth="8" defaultRowHeight="15"/>
  <cols>
    <col width="14" customWidth="1" min="1" max="1"/>
    <col width="14" customWidth="1" min="2" max="2"/>
    <col width="10" customWidth="1" min="3" max="3"/>
    <col width="2" customWidth="1" min="4" max="4"/>
    <col width="16" customWidth="1" min="5" max="5"/>
    <col width="16" customWidth="1" min="6" max="6"/>
    <col width="16" customWidth="1" min="7" max="7"/>
    <col width="16" customWidth="1" min="8" max="8"/>
    <col width="16" customWidth="1" min="9" max="9"/>
    <col width="16" customWidth="1" min="10" max="10"/>
    <col width="16" customWidth="1" min="11" max="11"/>
    <col width="16" customWidth="1" min="12" max="12"/>
    <col width="2" customWidth="1" min="13" max="13"/>
    <col width="14" customWidth="1" min="14" max="14"/>
    <col width="14" customWidth="1" min="15" max="15"/>
    <col width="12" customWidth="1" min="16" max="16"/>
    <col width="12" customWidth="1" min="17" max="17"/>
    <col width="12" customWidth="1" min="18" max="18"/>
    <col width="12" customWidth="1" min="19" max="19"/>
    <col width="12" customWidth="1" min="20" max="20"/>
    <col width="12" customWidth="1" min="21" max="21"/>
  </cols>
  <sheetData>
    <row r="1" ht="20" customHeight="1">
      <c r="A1" s="1" t="inlineStr">
        <is>
          <t>Matrice Formation SST — One Page (8 compétences + Pareto + efficacité)</t>
        </is>
      </c>
    </row>
    <row r="2" ht="20" customHeight="1">
      <c r="T2" s="2" t="inlineStr">
        <is>
          <t>Généré le :</t>
        </is>
      </c>
      <c r="U2" s="3" t="inlineStr">
        <is>
          <t>2025-08-25 19:04</t>
        </is>
      </c>
      <c r="W2" t="inlineStr">
        <is>
          <t>LISTS</t>
        </is>
      </c>
    </row>
    <row r="3" ht="20" customHeight="1">
      <c r="A3" s="4" t="inlineStr">
        <is>
          <t>Légende 0→4 : 0 Non formé • 1 Basique • 2 Autonome • 3 Qualifié • 4 Formateur</t>
        </is>
      </c>
      <c r="W3" t="inlineStr">
        <is>
          <t>0</t>
        </is>
      </c>
    </row>
    <row r="4" ht="20" customHeight="1">
      <c r="A4" s="5" t="inlineStr">
        <is>
          <t>Opérateur</t>
        </is>
      </c>
      <c r="B4" s="5" t="inlineStr">
        <is>
          <t>Rôle</t>
        </is>
      </c>
      <c r="C4" s="5" t="inlineStr">
        <is>
          <t>Équipe</t>
        </is>
      </c>
      <c r="D4" s="5" t="inlineStr"/>
      <c r="E4" s="5" t="inlineStr">
        <is>
          <t>Protéger / Alerter</t>
        </is>
      </c>
      <c r="F4" s="5" t="inlineStr">
        <is>
          <t>Examiner la victime</t>
        </is>
      </c>
      <c r="G4" s="5" t="inlineStr">
        <is>
          <t>Secourir – Hémorragies</t>
        </is>
      </c>
      <c r="H4" s="5" t="inlineStr">
        <is>
          <t>Secourir – Inconscience (PLS)</t>
        </is>
      </c>
      <c r="I4" s="5" t="inlineStr">
        <is>
          <t>Secourir – Arrêt cardiaque + DAE</t>
        </is>
      </c>
      <c r="J4" s="5" t="inlineStr">
        <is>
          <t>Brûlures / Traumatismes</t>
        </is>
      </c>
      <c r="K4" s="5" t="inlineStr">
        <is>
          <t>Prévention &amp; Signalement (Near Miss)</t>
        </is>
      </c>
      <c r="L4" s="5" t="inlineStr">
        <is>
          <t>MAC SST (≤ 24 mois)</t>
        </is>
      </c>
      <c r="M4" s="5" t="inlineStr"/>
      <c r="N4" s="5" t="inlineStr">
        <is>
          <t>Polyvalence %</t>
        </is>
      </c>
      <c r="Q4" t="inlineStr">
        <is>
          <t>Polyvalence moyenne</t>
        </is>
      </c>
      <c r="S4" t="inlineStr">
        <is>
          <t>Couverture moyenne</t>
        </is>
      </c>
      <c r="U4" t="inlineStr">
        <is>
          <t>Écarts totaux</t>
        </is>
      </c>
      <c r="W4" t="inlineStr">
        <is>
          <t>1</t>
        </is>
      </c>
    </row>
    <row r="5" ht="20" customHeight="1">
      <c r="A5" s="6" t="inlineStr">
        <is>
          <t>Cible (niveau requis) →</t>
        </is>
      </c>
      <c r="B5" s="7" t="n"/>
      <c r="C5" s="7" t="n"/>
      <c r="D5" s="7" t="n"/>
      <c r="E5" s="7" t="inlineStr">
        <is>
          <t>2</t>
        </is>
      </c>
      <c r="F5" s="7" t="inlineStr">
        <is>
          <t>2</t>
        </is>
      </c>
      <c r="G5" s="7" t="inlineStr">
        <is>
          <t>3</t>
        </is>
      </c>
      <c r="H5" s="7" t="inlineStr">
        <is>
          <t>3</t>
        </is>
      </c>
      <c r="I5" s="7" t="inlineStr">
        <is>
          <t>3</t>
        </is>
      </c>
      <c r="J5" s="7" t="inlineStr">
        <is>
          <t>2</t>
        </is>
      </c>
      <c r="K5" s="7" t="inlineStr">
        <is>
          <t>2</t>
        </is>
      </c>
      <c r="L5" s="7" t="inlineStr">
        <is>
          <t>2</t>
        </is>
      </c>
      <c r="M5" s="7" t="n"/>
      <c r="N5" s="7" t="n"/>
      <c r="Q5" s="8">
        <f>IFERROR(AVERAGE(N6:N15),"")</f>
        <v/>
      </c>
      <c r="S5" s="8">
        <f>IFERROR(AVERAGE(E17:L17),"")</f>
        <v/>
      </c>
      <c r="U5" s="9">
        <f>IFERROR(SUM(E18:L18),"")</f>
        <v/>
      </c>
      <c r="W5" t="inlineStr">
        <is>
          <t>2</t>
        </is>
      </c>
    </row>
    <row r="6" ht="20" customHeight="1">
      <c r="A6" s="7" t="inlineStr">
        <is>
          <t>Dupont</t>
        </is>
      </c>
      <c r="B6" s="7" t="inlineStr">
        <is>
          <t>Opérateur</t>
        </is>
      </c>
      <c r="C6" s="7" t="inlineStr">
        <is>
          <t>Matin</t>
        </is>
      </c>
      <c r="D6" s="7" t="inlineStr"/>
      <c r="E6" s="7" t="inlineStr">
        <is>
          <t>2</t>
        </is>
      </c>
      <c r="F6" s="7" t="inlineStr">
        <is>
          <t>2</t>
        </is>
      </c>
      <c r="G6" s="7" t="inlineStr">
        <is>
          <t>2</t>
        </is>
      </c>
      <c r="H6" s="7" t="inlineStr">
        <is>
          <t>2</t>
        </is>
      </c>
      <c r="I6" s="7" t="inlineStr">
        <is>
          <t>2</t>
        </is>
      </c>
      <c r="J6" s="7" t="inlineStr">
        <is>
          <t>2</t>
        </is>
      </c>
      <c r="K6" s="7" t="inlineStr">
        <is>
          <t>2</t>
        </is>
      </c>
      <c r="L6" s="7" t="inlineStr">
        <is>
          <t>1</t>
        </is>
      </c>
      <c r="M6" s="7" t="inlineStr"/>
      <c r="N6" s="10">
        <f>IFERROR(SUMPRODUCT(--(E6:L6&lt;&gt;""),--(E6:L6&gt;=E$5:L$5))/8,"")</f>
        <v/>
      </c>
      <c r="W6" t="inlineStr">
        <is>
          <t>3</t>
        </is>
      </c>
    </row>
    <row r="7" ht="20" customHeight="1">
      <c r="A7" s="7" t="inlineStr">
        <is>
          <t>Martin</t>
        </is>
      </c>
      <c r="B7" s="7" t="inlineStr">
        <is>
          <t>Régleur</t>
        </is>
      </c>
      <c r="C7" s="7" t="inlineStr">
        <is>
          <t>Matin</t>
        </is>
      </c>
      <c r="D7" s="7" t="inlineStr"/>
      <c r="E7" s="7" t="inlineStr">
        <is>
          <t>3</t>
        </is>
      </c>
      <c r="F7" s="7" t="inlineStr">
        <is>
          <t>3</t>
        </is>
      </c>
      <c r="G7" s="7" t="inlineStr">
        <is>
          <t>3</t>
        </is>
      </c>
      <c r="H7" s="7" t="inlineStr">
        <is>
          <t>3</t>
        </is>
      </c>
      <c r="I7" s="7" t="inlineStr">
        <is>
          <t>3</t>
        </is>
      </c>
      <c r="J7" s="7" t="inlineStr">
        <is>
          <t>3</t>
        </is>
      </c>
      <c r="K7" s="7" t="inlineStr">
        <is>
          <t>3</t>
        </is>
      </c>
      <c r="L7" s="7" t="inlineStr">
        <is>
          <t>2</t>
        </is>
      </c>
      <c r="M7" s="7" t="inlineStr"/>
      <c r="N7" s="10">
        <f>IFERROR(SUMPRODUCT(--(E7:L7&lt;&gt;""),--(E7:L7&gt;=E$5:L$5))/8,"")</f>
        <v/>
      </c>
      <c r="Q7" s="4" t="inlineStr">
        <is>
          <t>Légende des niveaux</t>
        </is>
      </c>
      <c r="W7" t="inlineStr">
        <is>
          <t>4</t>
        </is>
      </c>
    </row>
    <row r="8" ht="20" customHeight="1">
      <c r="A8" s="7" t="inlineStr">
        <is>
          <t>Durand</t>
        </is>
      </c>
      <c r="B8" s="7" t="inlineStr">
        <is>
          <t>Opérateur</t>
        </is>
      </c>
      <c r="C8" s="7" t="inlineStr">
        <is>
          <t>Après-midi</t>
        </is>
      </c>
      <c r="D8" s="7" t="inlineStr"/>
      <c r="E8" s="7" t="inlineStr">
        <is>
          <t>2</t>
        </is>
      </c>
      <c r="F8" s="7" t="inlineStr">
        <is>
          <t>1</t>
        </is>
      </c>
      <c r="G8" s="7" t="inlineStr">
        <is>
          <t>2</t>
        </is>
      </c>
      <c r="H8" s="7" t="inlineStr">
        <is>
          <t>1</t>
        </is>
      </c>
      <c r="I8" s="7" t="inlineStr">
        <is>
          <t>1</t>
        </is>
      </c>
      <c r="J8" s="7" t="inlineStr">
        <is>
          <t>2</t>
        </is>
      </c>
      <c r="K8" s="7" t="inlineStr">
        <is>
          <t>2</t>
        </is>
      </c>
      <c r="L8" s="7" t="inlineStr">
        <is>
          <t>0</t>
        </is>
      </c>
      <c r="M8" s="7" t="inlineStr"/>
      <c r="N8" s="10">
        <f>IFERROR(SUMPRODUCT(--(E8:L8&lt;&gt;""),--(E8:L8&gt;=E$5:L$5))/8,"")</f>
        <v/>
      </c>
      <c r="Q8" s="11" t="inlineStr">
        <is>
          <t>0</t>
        </is>
      </c>
      <c r="R8" s="12" t="inlineStr">
        <is>
          <t>Non formé</t>
        </is>
      </c>
    </row>
    <row r="9" ht="20" customHeight="1">
      <c r="A9" s="7" t="inlineStr">
        <is>
          <t>Bernard</t>
        </is>
      </c>
      <c r="B9" s="7" t="inlineStr">
        <is>
          <t>Opérateur</t>
        </is>
      </c>
      <c r="C9" s="7" t="inlineStr">
        <is>
          <t>Nuit</t>
        </is>
      </c>
      <c r="D9" s="7" t="inlineStr"/>
      <c r="E9" s="7" t="inlineStr">
        <is>
          <t>1</t>
        </is>
      </c>
      <c r="F9" s="7" t="inlineStr">
        <is>
          <t>2</t>
        </is>
      </c>
      <c r="G9" s="7" t="inlineStr">
        <is>
          <t>2</t>
        </is>
      </c>
      <c r="H9" s="7" t="inlineStr">
        <is>
          <t>2</t>
        </is>
      </c>
      <c r="I9" s="7" t="inlineStr">
        <is>
          <t>2</t>
        </is>
      </c>
      <c r="J9" s="7" t="inlineStr">
        <is>
          <t>1</t>
        </is>
      </c>
      <c r="K9" s="7" t="inlineStr">
        <is>
          <t>2</t>
        </is>
      </c>
      <c r="L9" s="7" t="inlineStr">
        <is>
          <t>1</t>
        </is>
      </c>
      <c r="M9" s="7" t="inlineStr"/>
      <c r="N9" s="10">
        <f>IFERROR(SUMPRODUCT(--(E9:L9&lt;&gt;""),--(E9:L9&gt;=E$5:L$5))/8,"")</f>
        <v/>
      </c>
      <c r="Q9" s="11" t="inlineStr">
        <is>
          <t>1</t>
        </is>
      </c>
      <c r="R9" s="12" t="inlineStr">
        <is>
          <t>Basique / Assisté</t>
        </is>
      </c>
    </row>
    <row r="10" ht="20" customHeight="1">
      <c r="A10" s="7" t="inlineStr">
        <is>
          <t>Petit</t>
        </is>
      </c>
      <c r="B10" s="7" t="inlineStr">
        <is>
          <t>Maintenance</t>
        </is>
      </c>
      <c r="C10" s="7" t="inlineStr">
        <is>
          <t>Matin</t>
        </is>
      </c>
      <c r="D10" s="7" t="inlineStr"/>
      <c r="E10" s="7" t="inlineStr">
        <is>
          <t>2</t>
        </is>
      </c>
      <c r="F10" s="7" t="inlineStr">
        <is>
          <t>2</t>
        </is>
      </c>
      <c r="G10" s="7" t="inlineStr">
        <is>
          <t>3</t>
        </is>
      </c>
      <c r="H10" s="7" t="inlineStr">
        <is>
          <t>2</t>
        </is>
      </c>
      <c r="I10" s="7" t="inlineStr">
        <is>
          <t>3</t>
        </is>
      </c>
      <c r="J10" s="7" t="inlineStr">
        <is>
          <t>2</t>
        </is>
      </c>
      <c r="K10" s="7" t="inlineStr">
        <is>
          <t>2</t>
        </is>
      </c>
      <c r="L10" s="7" t="inlineStr">
        <is>
          <t>2</t>
        </is>
      </c>
      <c r="M10" s="7" t="inlineStr"/>
      <c r="N10" s="10">
        <f>IFERROR(SUMPRODUCT(--(E10:L10&lt;&gt;""),--(E10:L10&gt;=E$5:L$5))/8,"")</f>
        <v/>
      </c>
      <c r="Q10" s="11" t="inlineStr">
        <is>
          <t>2</t>
        </is>
      </c>
      <c r="R10" s="12" t="inlineStr">
        <is>
          <t>Autonome</t>
        </is>
      </c>
    </row>
    <row r="11" ht="20" customHeight="1">
      <c r="A11" s="7" t="inlineStr">
        <is>
          <t>Robert</t>
        </is>
      </c>
      <c r="B11" s="7" t="inlineStr">
        <is>
          <t>Opérateur</t>
        </is>
      </c>
      <c r="C11" s="7" t="inlineStr">
        <is>
          <t>Après-midi</t>
        </is>
      </c>
      <c r="D11" s="7" t="inlineStr"/>
      <c r="E11" s="7" t="inlineStr">
        <is>
          <t>1</t>
        </is>
      </c>
      <c r="F11" s="7" t="inlineStr">
        <is>
          <t>1</t>
        </is>
      </c>
      <c r="G11" s="7" t="inlineStr">
        <is>
          <t>2</t>
        </is>
      </c>
      <c r="H11" s="7" t="inlineStr">
        <is>
          <t>1</t>
        </is>
      </c>
      <c r="I11" s="7" t="inlineStr">
        <is>
          <t>2</t>
        </is>
      </c>
      <c r="J11" s="7" t="inlineStr">
        <is>
          <t>1</t>
        </is>
      </c>
      <c r="K11" s="7" t="inlineStr">
        <is>
          <t>1</t>
        </is>
      </c>
      <c r="L11" s="7" t="inlineStr">
        <is>
          <t>0</t>
        </is>
      </c>
      <c r="M11" s="7" t="inlineStr"/>
      <c r="N11" s="10">
        <f>IFERROR(SUMPRODUCT(--(E11:L11&lt;&gt;""),--(E11:L11&gt;=E$5:L$5))/8,"")</f>
        <v/>
      </c>
      <c r="Q11" s="11" t="inlineStr">
        <is>
          <t>3</t>
        </is>
      </c>
      <c r="R11" s="12" t="inlineStr">
        <is>
          <t>Qualifié</t>
        </is>
      </c>
    </row>
    <row r="12" ht="20" customHeight="1">
      <c r="A12" s="7" t="inlineStr">
        <is>
          <t>Richard</t>
        </is>
      </c>
      <c r="B12" s="7" t="inlineStr">
        <is>
          <t>Régleur</t>
        </is>
      </c>
      <c r="C12" s="7" t="inlineStr">
        <is>
          <t>Nuit</t>
        </is>
      </c>
      <c r="D12" s="7" t="inlineStr"/>
      <c r="E12" s="7" t="inlineStr">
        <is>
          <t>4</t>
        </is>
      </c>
      <c r="F12" s="7" t="inlineStr">
        <is>
          <t>4</t>
        </is>
      </c>
      <c r="G12" s="7" t="inlineStr">
        <is>
          <t>4</t>
        </is>
      </c>
      <c r="H12" s="7" t="inlineStr">
        <is>
          <t>4</t>
        </is>
      </c>
      <c r="I12" s="7" t="inlineStr">
        <is>
          <t>4</t>
        </is>
      </c>
      <c r="J12" s="7" t="inlineStr">
        <is>
          <t>4</t>
        </is>
      </c>
      <c r="K12" s="7" t="inlineStr">
        <is>
          <t>4</t>
        </is>
      </c>
      <c r="L12" s="7" t="inlineStr">
        <is>
          <t>3</t>
        </is>
      </c>
      <c r="M12" s="7" t="inlineStr"/>
      <c r="N12" s="10">
        <f>IFERROR(SUMPRODUCT(--(E12:L12&lt;&gt;""),--(E12:L12&gt;=E$5:L$5))/8,"")</f>
        <v/>
      </c>
      <c r="Q12" s="11" t="inlineStr">
        <is>
          <t>4</t>
        </is>
      </c>
      <c r="R12" s="12" t="inlineStr">
        <is>
          <t>Formateur</t>
        </is>
      </c>
    </row>
    <row r="13" ht="20" customHeight="1">
      <c r="A13" s="7" t="inlineStr">
        <is>
          <t>Moreau</t>
        </is>
      </c>
      <c r="B13" s="7" t="inlineStr">
        <is>
          <t>Opérateur</t>
        </is>
      </c>
      <c r="C13" s="7" t="inlineStr">
        <is>
          <t>Matin</t>
        </is>
      </c>
      <c r="D13" s="7" t="inlineStr"/>
      <c r="E13" s="7" t="inlineStr">
        <is>
          <t>2</t>
        </is>
      </c>
      <c r="F13" s="7" t="inlineStr">
        <is>
          <t>2</t>
        </is>
      </c>
      <c r="G13" s="7" t="inlineStr">
        <is>
          <t>2</t>
        </is>
      </c>
      <c r="H13" s="7" t="inlineStr">
        <is>
          <t>2</t>
        </is>
      </c>
      <c r="I13" s="7" t="inlineStr">
        <is>
          <t>2</t>
        </is>
      </c>
      <c r="J13" s="7" t="inlineStr">
        <is>
          <t>2</t>
        </is>
      </c>
      <c r="K13" s="7" t="inlineStr">
        <is>
          <t>1</t>
        </is>
      </c>
      <c r="L13" s="7" t="inlineStr">
        <is>
          <t>1</t>
        </is>
      </c>
      <c r="M13" s="7" t="inlineStr"/>
      <c r="N13" s="10">
        <f>IFERROR(SUMPRODUCT(--(E13:L13&lt;&gt;""),--(E13:L13&gt;=E$5:L$5))/8,"")</f>
        <v/>
      </c>
    </row>
    <row r="14" ht="20" customHeight="1">
      <c r="A14" s="7" t="inlineStr">
        <is>
          <t>Simon</t>
        </is>
      </c>
      <c r="B14" s="7" t="inlineStr">
        <is>
          <t>Contrôle</t>
        </is>
      </c>
      <c r="C14" s="7" t="inlineStr">
        <is>
          <t>Après-midi</t>
        </is>
      </c>
      <c r="D14" s="7" t="inlineStr"/>
      <c r="E14" s="7" t="inlineStr">
        <is>
          <t>2</t>
        </is>
      </c>
      <c r="F14" s="7" t="inlineStr">
        <is>
          <t>2</t>
        </is>
      </c>
      <c r="G14" s="7" t="inlineStr">
        <is>
          <t>2</t>
        </is>
      </c>
      <c r="H14" s="7" t="inlineStr">
        <is>
          <t>2</t>
        </is>
      </c>
      <c r="I14" s="7" t="inlineStr">
        <is>
          <t>2</t>
        </is>
      </c>
      <c r="J14" s="7" t="inlineStr">
        <is>
          <t>2</t>
        </is>
      </c>
      <c r="K14" s="7" t="inlineStr">
        <is>
          <t>2</t>
        </is>
      </c>
      <c r="L14" s="7" t="inlineStr">
        <is>
          <t>2</t>
        </is>
      </c>
      <c r="M14" s="7" t="inlineStr"/>
      <c r="N14" s="10">
        <f>IFERROR(SUMPRODUCT(--(E14:L14&lt;&gt;""),--(E14:L14&gt;=E$5:L$5))/8,"")</f>
        <v/>
      </c>
    </row>
    <row r="15" ht="20" customHeight="1">
      <c r="A15" s="7" t="inlineStr">
        <is>
          <t>Laurent</t>
        </is>
      </c>
      <c r="B15" s="7" t="inlineStr">
        <is>
          <t>Opérateur</t>
        </is>
      </c>
      <c r="C15" s="7" t="inlineStr">
        <is>
          <t>Nuit</t>
        </is>
      </c>
      <c r="D15" s="7" t="inlineStr"/>
      <c r="E15" s="7" t="inlineStr">
        <is>
          <t>1</t>
        </is>
      </c>
      <c r="F15" s="7" t="inlineStr">
        <is>
          <t>2</t>
        </is>
      </c>
      <c r="G15" s="7" t="inlineStr">
        <is>
          <t>2</t>
        </is>
      </c>
      <c r="H15" s="7" t="inlineStr">
        <is>
          <t>2</t>
        </is>
      </c>
      <c r="I15" s="7" t="inlineStr">
        <is>
          <t>2</t>
        </is>
      </c>
      <c r="J15" s="7" t="inlineStr">
        <is>
          <t>2</t>
        </is>
      </c>
      <c r="K15" s="7" t="inlineStr">
        <is>
          <t>2</t>
        </is>
      </c>
      <c r="L15" s="7" t="inlineStr">
        <is>
          <t>1</t>
        </is>
      </c>
      <c r="M15" s="7" t="inlineStr"/>
      <c r="N15" s="10">
        <f>IFERROR(SUMPRODUCT(--(E15:L15&lt;&gt;""),--(E15:L15&gt;=E$5:L$5))/8,"")</f>
        <v/>
      </c>
      <c r="Q15" s="4" t="inlineStr">
        <is>
          <t>Efficacité des formations — à chaud / 30 j / impact</t>
        </is>
      </c>
    </row>
    <row r="16" ht="20" customHeight="1">
      <c r="A16" s="7" t="n"/>
      <c r="B16" s="7" t="n"/>
      <c r="C16" s="7" t="n"/>
      <c r="D16" s="7" t="n"/>
      <c r="E16" s="7" t="n"/>
      <c r="F16" s="7" t="n"/>
      <c r="G16" s="7" t="n"/>
      <c r="H16" s="7" t="n"/>
      <c r="I16" s="7" t="n"/>
      <c r="J16" s="7" t="n"/>
      <c r="K16" s="7" t="n"/>
      <c r="L16" s="7" t="n"/>
      <c r="M16" s="7" t="n"/>
      <c r="N16" s="7" t="n"/>
      <c r="Q16" s="5" t="inlineStr">
        <is>
          <t>Opérateur</t>
        </is>
      </c>
      <c r="R16" s="5" t="inlineStr">
        <is>
          <t>Compétence</t>
        </is>
      </c>
      <c r="S16" s="5" t="inlineStr">
        <is>
          <t>Date</t>
        </is>
      </c>
      <c r="T16" s="5" t="inlineStr">
        <is>
          <t>Score %</t>
        </is>
      </c>
      <c r="U16" s="5" t="inlineStr">
        <is>
          <t>Éval J+1 (1-5)</t>
        </is>
      </c>
      <c r="V16" s="5" t="inlineStr">
        <is>
          <t>Éval 30j (1-5)</t>
        </is>
      </c>
      <c r="W16" s="5" t="inlineStr">
        <is>
          <t>Impact %</t>
        </is>
      </c>
      <c r="X16" s="5" t="inlineStr">
        <is>
          <t>Statut</t>
        </is>
      </c>
    </row>
    <row r="17" ht="20" customHeight="1">
      <c r="A17" s="13" t="inlineStr">
        <is>
          <t>Couverture par compétence (≥ cible)</t>
        </is>
      </c>
      <c r="B17" s="7" t="n"/>
      <c r="C17" s="7" t="n"/>
      <c r="D17" s="7" t="n"/>
      <c r="E17" s="10">
        <f>IFERROR(COUNTIFS(E6:E15,"&gt;="&amp;E$5)/COUNTA($A6:$A15),"")</f>
        <v/>
      </c>
      <c r="F17" s="10">
        <f>IFERROR(COUNTIFS(F6:F15,"&gt;="&amp;F$5)/COUNTA($A6:$A15),"")</f>
        <v/>
      </c>
      <c r="G17" s="10">
        <f>IFERROR(COUNTIFS(G6:G15,"&gt;="&amp;G$5)/COUNTA($A6:$A15),"")</f>
        <v/>
      </c>
      <c r="H17" s="10">
        <f>IFERROR(COUNTIFS(H6:H15,"&gt;="&amp;H$5)/COUNTA($A6:$A15),"")</f>
        <v/>
      </c>
      <c r="I17" s="10">
        <f>IFERROR(COUNTIFS(I6:I15,"&gt;="&amp;I$5)/COUNTA($A6:$A15),"")</f>
        <v/>
      </c>
      <c r="J17" s="10">
        <f>IFERROR(COUNTIFS(J6:J15,"&gt;="&amp;J$5)/COUNTA($A6:$A15),"")</f>
        <v/>
      </c>
      <c r="K17" s="10">
        <f>IFERROR(COUNTIFS(K6:K15,"&gt;="&amp;K$5)/COUNTA($A6:$A15),"")</f>
        <v/>
      </c>
      <c r="L17" s="10">
        <f>IFERROR(COUNTIFS(L6:L15,"&gt;="&amp;L$5)/COUNTA($A6:$A15),"")</f>
        <v/>
      </c>
      <c r="M17" s="7" t="n"/>
      <c r="N17" s="7" t="n"/>
      <c r="Q17" s="7" t="inlineStr">
        <is>
          <t>Dupont</t>
        </is>
      </c>
      <c r="R17" s="7" t="inlineStr">
        <is>
          <t>Arrêt cardiaque + DAE</t>
        </is>
      </c>
      <c r="S17" s="14" t="inlineStr">
        <is>
          <t>2025-08-10</t>
        </is>
      </c>
      <c r="T17" s="15" t="n">
        <v>0.9</v>
      </c>
      <c r="U17" s="7" t="n">
        <v>5</v>
      </c>
      <c r="V17" s="7" t="n">
        <v>4</v>
      </c>
      <c r="W17" s="15" t="n">
        <v>0.15</v>
      </c>
      <c r="X17" s="7">
        <f>IF(AND(T17&gt;=0.8,V17&gt;=4,W17&gt;=0.1),"OK","À renforcer")</f>
        <v/>
      </c>
    </row>
    <row r="18" ht="20" customHeight="1">
      <c r="A18" s="13" t="inlineStr">
        <is>
          <t>Écarts (# &lt; cible)</t>
        </is>
      </c>
      <c r="B18" s="7" t="n"/>
      <c r="C18" s="7" t="n"/>
      <c r="D18" s="7" t="n"/>
      <c r="E18" s="7">
        <f>IFERROR(COUNTIFS(E6:E15,"&lt;"&amp;E$5),"")</f>
        <v/>
      </c>
      <c r="F18" s="7">
        <f>IFERROR(COUNTIFS(F6:F15,"&lt;"&amp;F$5),"")</f>
        <v/>
      </c>
      <c r="G18" s="7">
        <f>IFERROR(COUNTIFS(G6:G15,"&lt;"&amp;G$5),"")</f>
        <v/>
      </c>
      <c r="H18" s="7">
        <f>IFERROR(COUNTIFS(H6:H15,"&lt;"&amp;H$5),"")</f>
        <v/>
      </c>
      <c r="I18" s="7">
        <f>IFERROR(COUNTIFS(I6:I15,"&lt;"&amp;I$5),"")</f>
        <v/>
      </c>
      <c r="J18" s="7">
        <f>IFERROR(COUNTIFS(J6:J15,"&lt;"&amp;J$5),"")</f>
        <v/>
      </c>
      <c r="K18" s="7">
        <f>IFERROR(COUNTIFS(K6:K15,"&lt;"&amp;K$5),"")</f>
        <v/>
      </c>
      <c r="L18" s="7">
        <f>IFERROR(COUNTIFS(L6:L15,"&lt;"&amp;L$5),"")</f>
        <v/>
      </c>
      <c r="M18" s="7" t="n"/>
      <c r="N18" s="7" t="n"/>
      <c r="Q18" s="7" t="inlineStr">
        <is>
          <t>Martin</t>
        </is>
      </c>
      <c r="R18" s="7" t="inlineStr">
        <is>
          <t>Hémorragies</t>
        </is>
      </c>
      <c r="S18" s="14" t="inlineStr">
        <is>
          <t>2025-08-05</t>
        </is>
      </c>
      <c r="T18" s="15" t="n">
        <v>0.95</v>
      </c>
      <c r="U18" s="7" t="n">
        <v>5</v>
      </c>
      <c r="V18" s="7" t="n">
        <v>5</v>
      </c>
      <c r="W18" s="15" t="n">
        <v>0.12</v>
      </c>
      <c r="X18" s="7">
        <f>IF(AND(T18&gt;=0.8,V18&gt;=4,W18&gt;=0.1),"OK","À renforcer")</f>
        <v/>
      </c>
    </row>
    <row r="19" ht="20" customHeight="1">
      <c r="Q19" s="7" t="inlineStr">
        <is>
          <t>Durand</t>
        </is>
      </c>
      <c r="R19" s="7" t="inlineStr">
        <is>
          <t>PLS / Inconscience</t>
        </is>
      </c>
      <c r="S19" s="14" t="inlineStr">
        <is>
          <t>2025-08-06</t>
        </is>
      </c>
      <c r="T19" s="15" t="n">
        <v>0.75</v>
      </c>
      <c r="U19" s="7" t="n">
        <v>3</v>
      </c>
      <c r="V19" s="7" t="n">
        <v>3</v>
      </c>
      <c r="W19" s="15" t="n">
        <v>0.05</v>
      </c>
      <c r="X19" s="7">
        <f>IF(AND(T19&gt;=0.8,V19&gt;=4,W19&gt;=0.1),"OK","À renforcer")</f>
        <v/>
      </c>
    </row>
    <row r="20" ht="20" customHeight="1">
      <c r="A20" s="16" t="inlineStr">
        <is>
          <t>Interprétation : cible plus élevée (3) sur les gestes vitaux. Lire KPI → Pareto → planifier les remises à niveau (MAC SST) et entraînements DAE/PLS.</t>
        </is>
      </c>
      <c r="Q20" s="7" t="inlineStr">
        <is>
          <t>Bernard</t>
        </is>
      </c>
      <c r="R20" s="7" t="inlineStr">
        <is>
          <t>Prévention &amp; Near Miss</t>
        </is>
      </c>
      <c r="S20" s="14" t="inlineStr">
        <is>
          <t>2025-08-01</t>
        </is>
      </c>
      <c r="T20" s="15" t="n">
        <v>0.85</v>
      </c>
      <c r="U20" s="7" t="n">
        <v>4</v>
      </c>
      <c r="V20" s="7" t="n">
        <v>4</v>
      </c>
      <c r="W20" s="15" t="n">
        <v>0.1</v>
      </c>
      <c r="X20" s="7">
        <f>IF(AND(T20&gt;=0.8,V20&gt;=4,W20&gt;=0.1),"OK","À renforcer")</f>
        <v/>
      </c>
    </row>
    <row r="21" ht="20" customHeight="1">
      <c r="Q21" s="7" t="inlineStr">
        <is>
          <t>Petit</t>
        </is>
      </c>
      <c r="R21" s="7" t="inlineStr">
        <is>
          <t>Brûlures / Traumatismes</t>
        </is>
      </c>
      <c r="S21" s="14" t="inlineStr">
        <is>
          <t>2025-07-30</t>
        </is>
      </c>
      <c r="T21" s="15" t="n">
        <v>0.92</v>
      </c>
      <c r="U21" s="7" t="n">
        <v>5</v>
      </c>
      <c r="V21" s="7" t="n">
        <v>4</v>
      </c>
      <c r="W21" s="15" t="n">
        <v>0.08</v>
      </c>
      <c r="X21" s="7">
        <f>IF(AND(T21&gt;=0.8,V21&gt;=4,W21&gt;=0.1),"OK","À renforcer")</f>
        <v/>
      </c>
    </row>
    <row r="22" ht="20" customHeight="1">
      <c r="Q22" s="7" t="inlineStr">
        <is>
          <t>Transfert OK (%)</t>
        </is>
      </c>
      <c r="R22" s="17">
        <f>IFERROR(COUNTIF($X$17:$X$22,"OK")/COUNTA($Q$17:$Q$22),"")</f>
        <v/>
      </c>
      <c r="S22" s="14" t="inlineStr">
        <is>
          <t>2025-08-03</t>
        </is>
      </c>
      <c r="T22" s="15" t="n">
        <v>0.7</v>
      </c>
      <c r="U22" s="7" t="n">
        <v>3</v>
      </c>
      <c r="V22" s="7" t="n">
        <v>3</v>
      </c>
      <c r="W22" s="15" t="n">
        <v>0.04</v>
      </c>
      <c r="X22" s="7">
        <f>IF(AND(T22&gt;=0.8,V22&gt;=4,W22&gt;=0.1),"OK","À renforcer")</f>
        <v/>
      </c>
    </row>
    <row r="23" ht="20" customHeight="1"/>
    <row r="24" ht="20" customHeight="1">
      <c r="Q24" s="4" t="inlineStr">
        <is>
          <t>Pareto des écarts (descendant)</t>
        </is>
      </c>
    </row>
    <row r="25" ht="20" customHeight="1">
      <c r="Q25" s="18" t="inlineStr">
        <is>
          <t>Compétence</t>
        </is>
      </c>
      <c r="R25" s="18" t="inlineStr">
        <is>
          <t>Écarts</t>
        </is>
      </c>
      <c r="S25" s="18" t="inlineStr">
        <is>
          <t>Cumul %</t>
        </is>
      </c>
    </row>
    <row r="26" ht="20" customHeight="1">
      <c r="Q26" s="7">
        <f>INDEX(E4:L4, MATCH(R26, E18:L18, 0))</f>
        <v/>
      </c>
      <c r="R26" s="7">
        <f>LARGE(E18:L18,1)</f>
        <v/>
      </c>
      <c r="S26" s="15">
        <f>IFERROR(SUM($R$26:R26)/SUM($R$26:$R$33),"")</f>
        <v/>
      </c>
    </row>
    <row r="27" ht="20" customHeight="1">
      <c r="Q27" s="7">
        <f>INDEX(E4:L4, MATCH(R27, E18:L18, 0))</f>
        <v/>
      </c>
      <c r="R27" s="7">
        <f>LARGE(E18:L18,2)</f>
        <v/>
      </c>
      <c r="S27" s="15">
        <f>IFERROR(SUM($R$26:R27)/SUM($R$26:$R$33),"")</f>
        <v/>
      </c>
    </row>
    <row r="28" ht="20" customHeight="1">
      <c r="Q28" s="7">
        <f>INDEX(E4:L4, MATCH(R28, E18:L18, 0))</f>
        <v/>
      </c>
      <c r="R28" s="7">
        <f>LARGE(E18:L18,3)</f>
        <v/>
      </c>
      <c r="S28" s="15">
        <f>IFERROR(SUM($R$26:R28)/SUM($R$26:$R$33),"")</f>
        <v/>
      </c>
    </row>
    <row r="29" ht="20" customHeight="1">
      <c r="Q29" s="7">
        <f>INDEX(E4:L4, MATCH(R29, E18:L18, 0))</f>
        <v/>
      </c>
      <c r="R29" s="7">
        <f>LARGE(E18:L18,4)</f>
        <v/>
      </c>
      <c r="S29" s="15">
        <f>IFERROR(SUM($R$26:R29)/SUM($R$26:$R$33),"")</f>
        <v/>
      </c>
    </row>
    <row r="30" ht="20" customHeight="1">
      <c r="Q30" s="7">
        <f>INDEX(E4:L4, MATCH(R30, E18:L18, 0))</f>
        <v/>
      </c>
      <c r="R30" s="7">
        <f>LARGE(E18:L18,5)</f>
        <v/>
      </c>
      <c r="S30" s="15">
        <f>IFERROR(SUM($R$26:R30)/SUM($R$26:$R$33),"")</f>
        <v/>
      </c>
    </row>
    <row r="31" ht="20" customHeight="1">
      <c r="Q31" s="7">
        <f>INDEX(E4:L4, MATCH(R31, E18:L18, 0))</f>
        <v/>
      </c>
      <c r="R31" s="7">
        <f>LARGE(E18:L18,6)</f>
        <v/>
      </c>
      <c r="S31" s="15">
        <f>IFERROR(SUM($R$26:R31)/SUM($R$26:$R$33),"")</f>
        <v/>
      </c>
    </row>
    <row r="32" ht="20" customHeight="1">
      <c r="Q32" s="7">
        <f>INDEX(E4:L4, MATCH(R32, E18:L18, 0))</f>
        <v/>
      </c>
      <c r="R32" s="7">
        <f>LARGE(E18:L18,7)</f>
        <v/>
      </c>
      <c r="S32" s="15">
        <f>IFERROR(SUM($R$26:R32)/SUM($R$26:$R$33),"")</f>
        <v/>
      </c>
    </row>
    <row r="33" ht="20" customHeight="1">
      <c r="Q33" s="7">
        <f>INDEX(E4:L4, MATCH(R33, E18:L18, 0))</f>
        <v/>
      </c>
      <c r="R33" s="7">
        <f>LARGE(E18:L18,8)</f>
        <v/>
      </c>
      <c r="S33" s="15">
        <f>IFERROR(SUM($R$26:R33)/SUM($R$26:$R$33),"")</f>
        <v/>
      </c>
    </row>
    <row r="34" ht="20" customHeight="1"/>
    <row r="35" ht="20" customHeight="1"/>
    <row r="36" ht="20" customHeight="1"/>
    <row r="37" ht="20" customHeight="1"/>
    <row r="38" ht="20" customHeight="1"/>
    <row r="39" ht="20" customHeight="1"/>
    <row r="40" ht="20" customHeight="1"/>
    <row r="41" ht="20" customHeight="1"/>
    <row r="42" ht="20" customHeight="1"/>
    <row r="43" ht="20" customHeight="1"/>
    <row r="44" ht="20" customHeight="1"/>
    <row r="45" ht="20" customHeight="1"/>
    <row r="46" ht="20" customHeight="1"/>
    <row r="47" ht="20" customHeight="1"/>
    <row r="48" ht="20" customHeight="1"/>
    <row r="49" ht="20" customHeight="1"/>
    <row r="50" ht="20" customHeight="1"/>
    <row r="51" ht="20" customHeight="1"/>
  </sheetData>
  <mergeCells count="14">
    <mergeCell ref="A1:U1"/>
    <mergeCell ref="A3:U3"/>
    <mergeCell ref="A5:D5"/>
    <mergeCell ref="A17:D17"/>
    <mergeCell ref="A18:D18"/>
    <mergeCell ref="Q7:U7"/>
    <mergeCell ref="R8:U8"/>
    <mergeCell ref="R9:U9"/>
    <mergeCell ref="R10:U10"/>
    <mergeCell ref="R11:U11"/>
    <mergeCell ref="R12:U12"/>
    <mergeCell ref="Q15:U15"/>
    <mergeCell ref="Q24:U24"/>
    <mergeCell ref="A20:P20"/>
  </mergeCells>
  <conditionalFormatting sqref="E6:E15">
    <cfRule type="expression" priority="1" dxfId="0">
      <formula>=E6&gt;=E$5</formula>
    </cfRule>
    <cfRule type="expression" priority="2" dxfId="1">
      <formula>=E6=E$5-1</formula>
    </cfRule>
    <cfRule type="expression" priority="3" dxfId="2">
      <formula>=E6&lt;E$5-1</formula>
    </cfRule>
  </conditionalFormatting>
  <conditionalFormatting sqref="F6:F15">
    <cfRule type="expression" priority="4" dxfId="0">
      <formula>=F6&gt;=F$5</formula>
    </cfRule>
    <cfRule type="expression" priority="5" dxfId="1">
      <formula>=F6=F$5-1</formula>
    </cfRule>
    <cfRule type="expression" priority="6" dxfId="2">
      <formula>=F6&lt;F$5-1</formula>
    </cfRule>
  </conditionalFormatting>
  <conditionalFormatting sqref="G6:G15">
    <cfRule type="expression" priority="7" dxfId="0">
      <formula>=G6&gt;=G$5</formula>
    </cfRule>
    <cfRule type="expression" priority="8" dxfId="1">
      <formula>=G6=G$5-1</formula>
    </cfRule>
    <cfRule type="expression" priority="9" dxfId="2">
      <formula>=G6&lt;G$5-1</formula>
    </cfRule>
  </conditionalFormatting>
  <conditionalFormatting sqref="H6:H15">
    <cfRule type="expression" priority="10" dxfId="0">
      <formula>=H6&gt;=H$5</formula>
    </cfRule>
    <cfRule type="expression" priority="11" dxfId="1">
      <formula>=H6=H$5-1</formula>
    </cfRule>
    <cfRule type="expression" priority="12" dxfId="2">
      <formula>=H6&lt;H$5-1</formula>
    </cfRule>
  </conditionalFormatting>
  <conditionalFormatting sqref="I6:I15">
    <cfRule type="expression" priority="13" dxfId="0">
      <formula>=I6&gt;=I$5</formula>
    </cfRule>
    <cfRule type="expression" priority="14" dxfId="1">
      <formula>=I6=I$5-1</formula>
    </cfRule>
    <cfRule type="expression" priority="15" dxfId="2">
      <formula>=I6&lt;I$5-1</formula>
    </cfRule>
  </conditionalFormatting>
  <conditionalFormatting sqref="J6:J15">
    <cfRule type="expression" priority="16" dxfId="0">
      <formula>=J6&gt;=J$5</formula>
    </cfRule>
    <cfRule type="expression" priority="17" dxfId="1">
      <formula>=J6=J$5-1</formula>
    </cfRule>
    <cfRule type="expression" priority="18" dxfId="2">
      <formula>=J6&lt;J$5-1</formula>
    </cfRule>
  </conditionalFormatting>
  <conditionalFormatting sqref="K6:K15">
    <cfRule type="expression" priority="19" dxfId="0">
      <formula>=K6&gt;=K$5</formula>
    </cfRule>
    <cfRule type="expression" priority="20" dxfId="1">
      <formula>=K6=K$5-1</formula>
    </cfRule>
    <cfRule type="expression" priority="21" dxfId="2">
      <formula>=K6&lt;K$5-1</formula>
    </cfRule>
  </conditionalFormatting>
  <conditionalFormatting sqref="L6:L15">
    <cfRule type="expression" priority="22" dxfId="0">
      <formula>=L6&gt;=L$5</formula>
    </cfRule>
    <cfRule type="expression" priority="23" dxfId="1">
      <formula>=L6=L$5-1</formula>
    </cfRule>
    <cfRule type="expression" priority="24" dxfId="2">
      <formula>=L6&lt;L$5-1</formula>
    </cfRule>
  </conditionalFormatting>
  <dataValidations count="2">
    <dataValidation sqref="E5 F5 G5 H5 I5 J5 K5 L5 E6 F6 G6 H6 I6 J6 K6 L6 E7 F7 G7 H7 I7 J7 K7 L7 E8 F8 G8 H8 I8 J8 K8 L8 E9 F9 G9 H9 I9 J9 K9 L9 E10 F10 G10 H10 I10 J10 K10 L10 E11 F11 G11 H11 I11 J11 K11 L11 E12 F12 G12 H12 I12 J12 K12 L12 E13 F13 G13 H13 I13 J13 K13 L13 E14 F14 G14 H14 I14 J14 K14 L14 E15 F15 G15 H15 I15 J15 K15 L15" showErrorMessage="1" showInputMessage="1" allowBlank="1" type="list">
      <formula1>=$W$3:$W$7</formula1>
    </dataValidation>
    <dataValidation sqref="U17 V17 U18 V18 U19 V19 U20 V20 U21 V21 U22 V22" showErrorMessage="1" showInputMessage="1" allowBlank="1" type="whole" operator="between">
      <formula1>1</formula1>
      <formula2>5</formula2>
    </dataValidation>
  </dataValidations>
  <pageMargins left="0.3" right="0.3" top="0.35" bottom="0.35" header="0.5" footer="0.5"/>
  <pageSetup orientation="landscape" paperSize="9" fitToHeight="1" fitToWidth="1"/>
  <drawing xmlns:r="http://schemas.openxmlformats.org/officeDocument/2006/relationships" r:id="rId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2025-08-25T19:04:17Z</dcterms:created>
  <dcterms:modified xmlns:dcterms="http://purl.org/dc/terms/" xmlns:xsi="http://www.w3.org/2001/XMLSchema-instance" xsi:type="dcterms:W3CDTF">2025-08-25T19:04:17Z</dcterms:modified>
</cp:coreProperties>
</file>