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Kawashima_QRQC_Landscape" sheetId="1" state="visible" r:id="rId1"/>
  </sheets>
  <definedNames>
    <definedName name="_xlnm.Print_Titles" localSheetId="0">'Kawashima_QRQC_Landscape'!1:3</definedName>
    <definedName name="_xlnm.Print_Area" localSheetId="0">'Kawashima_QRQC_Landscape'!$A$1:$O$40</definedName>
  </definedNames>
  <calcPr calcId="124519" fullCalcOnLoad="1"/>
</workbook>
</file>

<file path=xl/styles.xml><?xml version="1.0" encoding="utf-8"?>
<styleSheet xmlns="http://schemas.openxmlformats.org/spreadsheetml/2006/main">
  <numFmts count="3">
    <numFmt numFmtId="164" formatCode="yyyy-mm-dd"/>
    <numFmt numFmtId="165" formatCode="yyyy-mm-dd hh:mm"/>
    <numFmt numFmtId="166" formatCode="0.0%"/>
  </numFmts>
  <fonts count="5">
    <font>
      <name val="Calibri"/>
      <family val="2"/>
      <color theme="1"/>
      <sz val="11"/>
      <scheme val="minor"/>
    </font>
    <font>
      <b val="1"/>
      <color rgb="00FFFFFF"/>
      <sz val="16"/>
    </font>
    <font>
      <sz val="10"/>
    </font>
    <font>
      <b val="1"/>
      <sz val="11"/>
    </font>
    <font>
      <b val="1"/>
      <sz val="10"/>
    </font>
  </fonts>
  <fills count="4">
    <fill>
      <patternFill/>
    </fill>
    <fill>
      <patternFill patternType="gray125"/>
    </fill>
    <fill>
      <patternFill patternType="solid">
        <fgColor rgb="001F4E78"/>
        <bgColor rgb="001F4E78"/>
      </patternFill>
    </fill>
    <fill>
      <patternFill patternType="solid">
        <fgColor rgb="00D9E1F2"/>
        <bgColor rgb="00D9E1F2"/>
      </patternFill>
    </fill>
  </fills>
  <borders count="6">
    <border>
      <left/>
      <right/>
      <top/>
      <bottom/>
      <diagonal/>
    </border>
    <border>
      <left style="thin">
        <color rgb="009E9E9E"/>
      </left>
      <right style="thin">
        <color rgb="009E9E9E"/>
      </right>
      <top style="thin">
        <color rgb="009E9E9E"/>
      </top>
      <bottom style="thin">
        <color rgb="009E9E9E"/>
      </bottom>
    </border>
    <border>
      <left/>
      <right/>
      <top style="thin">
        <color rgb="009E9E9E"/>
      </top>
      <bottom/>
      <diagonal/>
    </border>
    <border>
      <left/>
      <right style="thin">
        <color rgb="009E9E9E"/>
      </right>
      <top style="thin">
        <color rgb="009E9E9E"/>
      </top>
      <bottom/>
      <diagonal/>
    </border>
    <border>
      <left/>
      <right/>
      <top style="thin">
        <color rgb="009E9E9E"/>
      </top>
      <bottom style="thin">
        <color rgb="009E9E9E"/>
      </bottom>
      <diagonal/>
    </border>
    <border>
      <left/>
      <right style="thin">
        <color rgb="009E9E9E"/>
      </right>
      <top style="thin">
        <color rgb="009E9E9E"/>
      </top>
      <bottom style="thin">
        <color rgb="009E9E9E"/>
      </bottom>
      <diagonal/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left" vertical="center" wrapText="1"/>
    </xf>
    <xf numFmtId="0" fontId="2" fillId="0" borderId="0" pivotButton="0" quotePrefix="0" xfId="0"/>
    <xf numFmtId="0" fontId="3" fillId="0" borderId="0" applyAlignment="1" pivotButton="0" quotePrefix="0" xfId="0">
      <alignment horizontal="right"/>
    </xf>
    <xf numFmtId="0" fontId="3" fillId="3" borderId="1" applyAlignment="1" pivotButton="0" quotePrefix="0" xfId="0">
      <alignment horizontal="left" vertical="center" wrapText="1"/>
    </xf>
    <xf numFmtId="0" fontId="2" fillId="0" borderId="1" applyAlignment="1" pivotButton="0" quotePrefix="0" xfId="0">
      <alignment horizontal="left" vertical="center" wrapText="1"/>
    </xf>
    <xf numFmtId="0" fontId="3" fillId="0" borderId="1" applyAlignment="1" pivotButton="0" quotePrefix="0" xfId="0">
      <alignment horizontal="center" vertical="center" wrapText="1"/>
    </xf>
    <xf numFmtId="0" fontId="4" fillId="0" borderId="1" applyAlignment="1" pivotButton="0" quotePrefix="0" xfId="0">
      <alignment horizontal="center" vertical="center" wrapText="1"/>
    </xf>
    <xf numFmtId="0" fontId="0" fillId="0" borderId="4" pivotButton="0" quotePrefix="0" xfId="0"/>
    <xf numFmtId="0" fontId="0" fillId="0" borderId="5" pivotButton="0" quotePrefix="0" xfId="0"/>
    <xf numFmtId="0" fontId="0" fillId="0" borderId="1" applyAlignment="1" pivotButton="0" quotePrefix="0" xfId="0">
      <alignment horizontal="left" vertical="center" wrapText="1"/>
    </xf>
    <xf numFmtId="0" fontId="0" fillId="0" borderId="1" pivotButton="0" quotePrefix="0" xfId="0"/>
    <xf numFmtId="166" fontId="0" fillId="0" borderId="0" pivotButton="0" quotePrefix="0" xfId="0"/>
    <xf numFmtId="164" fontId="0" fillId="0" borderId="1" pivotButton="0" quotePrefix="0" xfId="0"/>
    <xf numFmtId="0" fontId="0" fillId="0" borderId="1" applyAlignment="1" pivotButton="0" quotePrefix="0" xfId="0">
      <alignment horizontal="left" vertical="top" wrapText="1"/>
    </xf>
    <xf numFmtId="165" fontId="0" fillId="0" borderId="1" pivotButton="0" quotePrefix="0" xfId="0"/>
    <xf numFmtId="0" fontId="0" fillId="0" borderId="1" applyAlignment="1" pivotButton="0" quotePrefix="0" xfId="0">
      <alignment horizontal="center" vertical="center" wrapText="1"/>
    </xf>
    <xf numFmtId="9" fontId="0" fillId="0" borderId="1" pivotButton="0" quotePrefix="0" xfId="0"/>
    <xf numFmtId="0" fontId="2" fillId="0" borderId="1" applyAlignment="1" pivotButton="0" quotePrefix="0" xfId="0">
      <alignment horizontal="center" vertical="center" wrapText="1"/>
    </xf>
    <xf numFmtId="166" fontId="0" fillId="0" borderId="1" pivotButton="0" quotePrefix="0" xfId="0"/>
  </cellXfs>
  <cellStyles count="1">
    <cellStyle name="Normal" xfId="0" builtinId="0" hidden="0"/>
  </cellStyles>
  <dxfs count="3">
    <dxf>
      <fill>
        <patternFill patternType="solid">
          <fgColor rgb="00F8CBAD"/>
          <bgColor rgb="00F8CBAD"/>
        </patternFill>
      </fill>
    </dxf>
    <dxf>
      <fill>
        <patternFill patternType="solid">
          <fgColor rgb="00FFE699"/>
          <bgColor rgb="00FFE699"/>
        </patternFill>
      </fill>
    </dxf>
    <dxf>
      <fill>
        <patternFill patternType="solid">
          <fgColor rgb="00C6EFCE"/>
          <bgColor rgb="00C6EF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harts/chart1.xml><?xml version="1.0" encoding="utf-8"?>
<chartSpace xmlns="http://schemas.openxmlformats.org/drawingml/2006/chart">
  <chart>
    <plotArea>
      <barChart>
        <barDir val="bar"/>
        <grouping val="stacked"/>
        <ser>
          <idx val="0"/>
          <order val="0"/>
          <tx>
            <strRef>
              <f>'Kawashima_QRQC_Landscape'!M3</f>
            </strRef>
          </tx>
          <spPr>
            <a:ln xmlns:a="http://schemas.openxmlformats.org/drawingml/2006/main">
              <a:prstDash val="solid"/>
            </a:ln>
          </spPr>
          <cat>
            <numRef>
              <f>'Kawashima_QRQC_Landscape'!$L$4</f>
            </numRef>
          </cat>
          <val>
            <numRef>
              <f>'Kawashima_QRQC_Landscape'!$M$4</f>
            </numRef>
          </val>
        </ser>
        <ser>
          <idx val="1"/>
          <order val="1"/>
          <tx>
            <strRef>
              <f>'Kawashima_QRQC_Landscape'!N3</f>
            </strRef>
          </tx>
          <spPr>
            <a:ln xmlns:a="http://schemas.openxmlformats.org/drawingml/2006/main">
              <a:prstDash val="solid"/>
            </a:ln>
          </spPr>
          <cat>
            <numRef>
              <f>'Kawashima_QRQC_Landscape'!$L$4</f>
            </numRef>
          </cat>
          <val>
            <numRef>
              <f>'Kawashima_QRQC_Landscape'!$N$4</f>
            </numRef>
          </val>
        </ser>
        <ser>
          <idx val="2"/>
          <order val="2"/>
          <tx>
            <strRef>
              <f>'Kawashima_QRQC_Landscape'!O3</f>
            </strRef>
          </tx>
          <spPr>
            <a:ln xmlns:a="http://schemas.openxmlformats.org/drawingml/2006/main">
              <a:prstDash val="solid"/>
            </a:ln>
          </spPr>
          <cat>
            <numRef>
              <f>'Kawashima_QRQC_Landscape'!$L$4</f>
            </numRef>
          </cat>
          <val>
            <numRef>
              <f>'Kawashima_QRQC_Landscape'!$O$4</f>
            </numRef>
          </val>
        </ser>
        <gapWidth val="150"/>
        <axId val="10"/>
        <axId val="100"/>
      </barChart>
      <lineChart>
        <grouping val="standard"/>
        <ser>
          <idx val="3"/>
          <order val="3"/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val>
            <numRef>
              <f>'Kawashima_QRQC_Landscape'!$M$5</f>
            </numRef>
          </val>
        </ser>
        <dLbls>
          <showVal val="1"/>
        </dLbls>
        <axId val="10"/>
        <axId val="200"/>
      </line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  <max val="100"/>
          <min val="0"/>
        </scaling>
        <axPos val="l"/>
        <majorTickMark val="none"/>
        <minorTickMark val="none"/>
        <crossAx val="10"/>
      </valAx>
      <valAx>
        <axId val="200"/>
        <scaling>
          <orientation val="minMax"/>
          <max val="100"/>
          <min val="0"/>
        </scaling>
        <axPos val="l"/>
        <majorGridlines/>
        <majorTickMark val="none"/>
        <minorTickMark val="none"/>
        <crossAx val="10"/>
        <crosses val="max"/>
      </valAx>
    </plotArea>
    <plotVisOnly val="1"/>
    <dispBlanksAs val="gap"/>
  </chart>
</chartSpace>
</file>

<file path=xl/charts/chart2.xml><?xml version="1.0" encoding="utf-8"?>
<chartSpace xmlns="http://schemas.openxmlformats.org/drawingml/2006/chart">
  <chart>
    <plotArea>
      <barChart>
        <barDir val="col"/>
        <grouping val="clustered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'Kawashima_QRQC_Landscape'!$N$14:$N$18</f>
            </numRef>
          </cat>
          <val>
            <numRef>
              <f>'Kawashima_QRQC_Landscape'!$O$14:$O$18</f>
            </numRef>
          </val>
        </ser>
        <dLbls>
          <showVal val="1"/>
        </dLbls>
        <gapWidth val="150"/>
        <axId val="10"/>
        <axId val="100"/>
      </barChart>
      <lineChart>
        <grouping val="standard"/>
        <ser>
          <idx val="1"/>
          <order val="1"/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val>
            <numRef>
              <f>'Kawashima_QRQC_Landscape'!$P$14:$P$18</f>
            </numRef>
          </val>
        </ser>
        <axId val="10"/>
        <axId val="300"/>
      </line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Minutes</a:t>
                </a:r>
              </a:p>
            </rich>
          </tx>
        </title>
        <majorTickMark val="none"/>
        <minorTickMark val="none"/>
        <crossAx val="10"/>
      </valAx>
      <valAx>
        <axId val="300"/>
        <scaling>
          <orientation val="minMax"/>
          <max val="1"/>
          <min val="0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Cumul %</a:t>
                </a:r>
              </a:p>
            </rich>
          </tx>
        </title>
        <majorTickMark val="none"/>
        <minorTickMark val="none"/>
        <crossAx val="10"/>
      </valAx>
    </plotArea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11</col>
      <colOff>0</colOff>
      <row>2</row>
      <rowOff>0</rowOff>
    </from>
    <ext cx="2880000" cy="216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11</col>
      <colOff>0</colOff>
      <row>12</row>
      <rowOff>0</rowOff>
    </from>
    <ext cx="2880000" cy="252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40"/>
  <sheetViews>
    <sheetView workbookViewId="0">
      <pane ySplit="7" topLeftCell="A8" activePane="bottomLeft" state="frozen"/>
      <selection pane="bottomLeft" activeCell="A1" sqref="A1"/>
    </sheetView>
  </sheetViews>
  <sheetFormatPr baseColWidth="8" defaultRowHeight="15"/>
  <cols>
    <col width="4" customWidth="1" min="1" max="1"/>
    <col width="18" customWidth="1" min="2" max="2"/>
    <col width="16" customWidth="1" min="3" max="3"/>
    <col width="2" customWidth="1" min="4" max="4"/>
    <col width="20" customWidth="1" min="5" max="5"/>
    <col width="16" customWidth="1" min="6" max="6"/>
    <col width="2" customWidth="1" min="7" max="7"/>
    <col width="16" customWidth="1" min="8" max="8"/>
    <col width="16" customWidth="1" min="9" max="9"/>
    <col width="14" customWidth="1" min="10" max="10"/>
    <col width="14" customWidth="1" min="11" max="11"/>
    <col width="16" customWidth="1" min="12" max="12"/>
    <col width="16" customWidth="1" min="13" max="13"/>
    <col width="16" customWidth="1" min="14" max="14"/>
    <col width="16" customWidth="1" min="15" max="15"/>
  </cols>
  <sheetData>
    <row r="1">
      <c r="A1" s="1" t="inlineStr">
        <is>
          <t>Kawashima QRQC — One Page (Paysage) + Mini Dashboard (Jauge + Pareto)</t>
        </is>
      </c>
    </row>
    <row r="2">
      <c r="L2" s="2" t="inlineStr">
        <is>
          <t>Mini Jauge — Taux containment &lt;2h</t>
        </is>
      </c>
      <c r="N2" s="3" t="inlineStr">
        <is>
          <t>Généré le :</t>
        </is>
      </c>
      <c r="O2" s="4" t="inlineStr">
        <is>
          <t>2025-08-25 03:17</t>
        </is>
      </c>
      <c r="R2" t="inlineStr">
        <is>
          <t>LISTS</t>
        </is>
      </c>
    </row>
    <row r="3">
      <c r="A3" s="5" t="inlineStr">
        <is>
          <t>Informations &amp; Organisation (Kawashima)</t>
        </is>
      </c>
      <c r="L3" t="inlineStr">
        <is>
          <t>Catégorie</t>
        </is>
      </c>
      <c r="M3" t="inlineStr">
        <is>
          <t>Rouge</t>
        </is>
      </c>
      <c r="N3" t="inlineStr">
        <is>
          <t>Ambre</t>
        </is>
      </c>
      <c r="O3" t="inlineStr">
        <is>
          <t>Vert</t>
        </is>
      </c>
      <c r="R3" t="inlineStr">
        <is>
          <t>CHECKBOX</t>
        </is>
      </c>
    </row>
    <row r="4">
      <c r="A4" s="6" t="inlineStr">
        <is>
          <t>Site :</t>
        </is>
      </c>
      <c r="B4" s="7" t="n"/>
      <c r="C4" s="6" t="inlineStr">
        <is>
          <t>Ligne :</t>
        </is>
      </c>
      <c r="D4" s="7" t="n"/>
      <c r="E4" s="6" t="inlineStr">
        <is>
          <t>Zone/Cellule :</t>
        </is>
      </c>
      <c r="F4" s="7" t="n"/>
      <c r="G4" s="6" t="inlineStr">
        <is>
          <t>Équipe/Shift :</t>
        </is>
      </c>
      <c r="H4" s="7" t="n"/>
      <c r="L4" t="inlineStr">
        <is>
          <t>Containment</t>
        </is>
      </c>
      <c r="M4" t="n">
        <v>85</v>
      </c>
      <c r="N4" t="n">
        <v>10</v>
      </c>
      <c r="O4" t="n">
        <v>5</v>
      </c>
      <c r="R4" t="inlineStr">
        <is>
          <t>☐</t>
        </is>
      </c>
    </row>
    <row r="5">
      <c r="A5" s="6" t="inlineStr">
        <is>
          <t>Leader de zone :</t>
        </is>
      </c>
      <c r="B5" s="7" t="n"/>
      <c r="C5" s="6" t="inlineStr">
        <is>
          <t>Pilote QRQC :</t>
        </is>
      </c>
      <c r="D5" s="7" t="n"/>
      <c r="E5" s="6" t="inlineStr">
        <is>
          <t>Sponsor :</t>
        </is>
      </c>
      <c r="F5" s="7" t="n"/>
      <c r="G5" s="6" t="inlineStr">
        <is>
          <t>Contact Qualité :</t>
        </is>
      </c>
      <c r="H5" s="7" t="n"/>
      <c r="L5" t="inlineStr">
        <is>
          <t>Valeur%</t>
        </is>
      </c>
      <c r="M5">
        <f>C39*100</f>
        <v/>
      </c>
      <c r="R5" t="inlineStr">
        <is>
          <t>☑</t>
        </is>
      </c>
    </row>
    <row r="6">
      <c r="A6" s="5" t="inlineStr">
        <is>
          <t>Rituel QRQC — Standards Kawashima (10–15 min, Gemba, visuel, escalade)</t>
        </is>
      </c>
    </row>
    <row r="7">
      <c r="A7" s="8" t="inlineStr">
        <is>
          <t>Item standard</t>
        </is>
      </c>
      <c r="B7" s="8" t="inlineStr">
        <is>
          <t>OK (☐/☑)</t>
        </is>
      </c>
      <c r="C7" s="8" t="inlineStr">
        <is>
          <t>Preuve/Lien</t>
        </is>
      </c>
      <c r="D7" s="9" t="n"/>
      <c r="E7" s="9" t="n"/>
      <c r="F7" s="9" t="n"/>
      <c r="G7" s="10" t="n"/>
      <c r="R7" t="inlineStr">
        <is>
          <t>STATUT</t>
        </is>
      </c>
    </row>
    <row r="8">
      <c r="A8" s="11" t="inlineStr">
        <is>
          <t>Démarrage à heure fixe (Top 3 affiché)</t>
        </is>
      </c>
      <c r="B8" s="12" t="n"/>
      <c r="C8" s="12" t="n"/>
      <c r="H8" s="12" t="n"/>
      <c r="R8" t="inlineStr">
        <is>
          <t>À faire</t>
        </is>
      </c>
    </row>
    <row r="9">
      <c r="A9" s="11" t="inlineStr">
        <is>
          <t>Durée 10–15 min, debout, ordre du jour standard</t>
        </is>
      </c>
      <c r="B9" s="12" t="n"/>
      <c r="C9" s="12" t="n"/>
      <c r="H9" s="12" t="n"/>
      <c r="R9" t="inlineStr">
        <is>
          <t>En cours</t>
        </is>
      </c>
    </row>
    <row r="10">
      <c r="A10" s="11" t="inlineStr">
        <is>
          <t>Stop &amp; Call / Andon actif (seuils connus)</t>
        </is>
      </c>
      <c r="B10" s="12" t="n"/>
      <c r="C10" s="12" t="n"/>
      <c r="H10" s="12" t="n"/>
      <c r="R10" t="inlineStr">
        <is>
          <t>Fait</t>
        </is>
      </c>
    </row>
    <row r="11">
      <c r="A11" s="11" t="inlineStr">
        <is>
          <t>Containment &lt; 2 h tracé et visible</t>
        </is>
      </c>
      <c r="B11" s="12" t="n"/>
      <c r="C11" s="12" t="n"/>
      <c r="H11" s="12" t="n"/>
      <c r="R11" t="inlineStr">
        <is>
          <t>Bloqué</t>
        </is>
      </c>
    </row>
    <row r="12">
      <c r="A12" s="11" t="inlineStr">
        <is>
          <t>5 Pourquoi/Ishikawa engagés sous 24–72 h</t>
        </is>
      </c>
      <c r="B12" s="12" t="n"/>
      <c r="C12" s="12" t="n"/>
      <c r="H12" s="12" t="n"/>
      <c r="L12" s="2" t="inlineStr">
        <is>
          <t>Pareto compact des pertes (Top 5, minutes)</t>
        </is>
      </c>
    </row>
    <row r="13">
      <c r="A13" s="11" t="inlineStr">
        <is>
          <t>Escalade Tiers selon SLA (Kawashima flow)</t>
        </is>
      </c>
      <c r="B13" s="12" t="n"/>
      <c r="C13" s="12" t="n"/>
      <c r="H13" s="12" t="n"/>
      <c r="L13" t="inlineStr">
        <is>
          <t>Cause</t>
        </is>
      </c>
      <c r="M13" t="inlineStr">
        <is>
          <t>Minutes</t>
        </is>
      </c>
      <c r="N13" t="inlineStr">
        <is>
          <t>Cause triée</t>
        </is>
      </c>
      <c r="O13" t="inlineStr">
        <is>
          <t>Minutes triées</t>
        </is>
      </c>
      <c r="P13" t="inlineStr">
        <is>
          <t>Cumul %</t>
        </is>
      </c>
      <c r="R13" t="inlineStr">
        <is>
          <t>GRAVITE</t>
        </is>
      </c>
    </row>
    <row r="14">
      <c r="A14" s="11" t="inlineStr">
        <is>
          <t>Actions J+1 assignées (qui/quoi/quand/effet)</t>
        </is>
      </c>
      <c r="B14" s="12" t="n"/>
      <c r="C14" s="12" t="n"/>
      <c r="H14" s="12" t="n"/>
      <c r="L14" t="inlineStr">
        <is>
          <t>Arrêts non planifiés</t>
        </is>
      </c>
      <c r="M14" t="n">
        <v>35</v>
      </c>
      <c r="N14">
        <f>INDEX($L$14:$L$18,MATCH(O14,$M$14:$M$18,0))</f>
        <v/>
      </c>
      <c r="O14">
        <f>LARGE($M$14:$M$18,1)</f>
        <v/>
      </c>
      <c r="P14" s="13">
        <f>IFERROR(SUM($O$14:O14)/SUM($M$14:$M$18),"")</f>
        <v/>
      </c>
      <c r="R14" t="inlineStr">
        <is>
          <t>Faible</t>
        </is>
      </c>
    </row>
    <row r="15">
      <c r="A15" s="11" t="inlineStr">
        <is>
          <t>Mise à jour des standards après vérif d’efficacité</t>
        </is>
      </c>
      <c r="B15" s="12" t="n"/>
      <c r="C15" s="12" t="n"/>
      <c r="H15" s="12" t="n"/>
      <c r="L15" t="inlineStr">
        <is>
          <t>Micro-arrêts</t>
        </is>
      </c>
      <c r="M15" t="n">
        <v>25</v>
      </c>
      <c r="N15">
        <f>INDEX($L$14:$L$18,MATCH(O15,$M$14:$M$18,0))</f>
        <v/>
      </c>
      <c r="O15">
        <f>LARGE($M$14:$M$18,2)</f>
        <v/>
      </c>
      <c r="P15" s="13">
        <f>IFERROR(SUM($O$14:O15)/SUM($M$14:$M$18),"")</f>
        <v/>
      </c>
      <c r="R15" t="inlineStr">
        <is>
          <t>Moyenne</t>
        </is>
      </c>
    </row>
    <row r="16">
      <c r="A16" s="11" t="inlineStr">
        <is>
          <t>Obeya/mur QRQC tenus à jour (visuel obligatoire)</t>
        </is>
      </c>
      <c r="B16" s="12" t="n"/>
      <c r="C16" s="12" t="n"/>
      <c r="H16" s="12" t="n"/>
      <c r="L16" t="inlineStr">
        <is>
          <t>Changement série</t>
        </is>
      </c>
      <c r="M16" t="n">
        <v>20</v>
      </c>
      <c r="N16">
        <f>INDEX($L$14:$L$18,MATCH(O16,$M$14:$M$18,0))</f>
        <v/>
      </c>
      <c r="O16">
        <f>LARGE($M$14:$M$18,3)</f>
        <v/>
      </c>
      <c r="P16" s="13">
        <f>IFERROR(SUM($O$14:O16)/SUM($M$14:$M$18),"")</f>
        <v/>
      </c>
      <c r="R16" t="inlineStr">
        <is>
          <t>Élevée</t>
        </is>
      </c>
    </row>
    <row r="17">
      <c r="A17" s="5" t="inlineStr">
        <is>
          <t>Top 3 Problèmes du jour (Kawashima : Voir → Mesurer → Réagir → Standardiser)</t>
        </is>
      </c>
      <c r="L17" t="inlineStr">
        <is>
          <t>Vitesse réduite</t>
        </is>
      </c>
      <c r="M17" t="n">
        <v>18</v>
      </c>
      <c r="N17">
        <f>INDEX($L$14:$L$18,MATCH(O17,$M$14:$M$18,0))</f>
        <v/>
      </c>
      <c r="O17">
        <f>LARGE($M$14:$M$18,4)</f>
        <v/>
      </c>
      <c r="P17" s="13">
        <f>IFERROR(SUM($O$14:O17)/SUM($M$14:$M$18),"")</f>
        <v/>
      </c>
    </row>
    <row r="18">
      <c r="A18" s="8" t="inlineStr">
        <is>
          <t>Problème</t>
        </is>
      </c>
      <c r="B18" s="8" t="inlineStr">
        <is>
          <t>Gravité</t>
        </is>
      </c>
      <c r="C18" s="8" t="inlineStr">
        <is>
          <t>Andon (☐/☑)</t>
        </is>
      </c>
      <c r="D18" s="8" t="inlineStr">
        <is>
          <t>Containment &lt;2h (☐/☑)</t>
        </is>
      </c>
      <c r="E18" s="8" t="inlineStr">
        <is>
          <t>5P fait (☐/☑)</t>
        </is>
      </c>
      <c r="F18" s="8" t="inlineStr">
        <is>
          <t>Escalade (Tier)</t>
        </is>
      </c>
      <c r="G18" s="8" t="inlineStr">
        <is>
          <t>Responsable</t>
        </is>
      </c>
      <c r="H18" s="8" t="inlineStr">
        <is>
          <t>Échéance</t>
        </is>
      </c>
      <c r="L18" t="inlineStr">
        <is>
          <t>Qualité</t>
        </is>
      </c>
      <c r="M18" t="n">
        <v>22</v>
      </c>
      <c r="N18">
        <f>INDEX($L$14:$L$18,MATCH(O18,$M$14:$M$18,0))</f>
        <v/>
      </c>
      <c r="O18">
        <f>LARGE($M$14:$M$18,5)</f>
        <v/>
      </c>
      <c r="P18" s="13">
        <f>IFERROR(SUM($O$14:O18)/SUM($M$14:$M$18),"")</f>
        <v/>
      </c>
      <c r="R18" t="inlineStr">
        <is>
          <t>TIER</t>
        </is>
      </c>
    </row>
    <row r="19">
      <c r="A19" s="12" t="n"/>
      <c r="B19" s="12" t="n"/>
      <c r="C19" s="12" t="n"/>
      <c r="D19" s="12" t="n"/>
      <c r="E19" s="12" t="n"/>
      <c r="F19" s="12" t="n"/>
      <c r="G19" s="12" t="n"/>
      <c r="H19" s="14" t="n"/>
      <c r="R19" t="inlineStr">
        <is>
          <t>Tier1</t>
        </is>
      </c>
    </row>
    <row r="20">
      <c r="A20" s="12" t="n"/>
      <c r="B20" s="12" t="n"/>
      <c r="C20" s="12" t="n"/>
      <c r="D20" s="12" t="n"/>
      <c r="E20" s="12" t="n"/>
      <c r="F20" s="12" t="n"/>
      <c r="G20" s="12" t="n"/>
      <c r="H20" s="14" t="n"/>
      <c r="R20" t="inlineStr">
        <is>
          <t>Tier2</t>
        </is>
      </c>
    </row>
    <row r="21">
      <c r="A21" s="12" t="n"/>
      <c r="B21" s="12" t="n"/>
      <c r="C21" s="12" t="n"/>
      <c r="D21" s="12" t="n"/>
      <c r="E21" s="12" t="n"/>
      <c r="F21" s="12" t="n"/>
      <c r="G21" s="12" t="n"/>
      <c r="H21" s="14" t="n"/>
      <c r="R21" t="inlineStr">
        <is>
          <t>Tier3</t>
        </is>
      </c>
    </row>
    <row r="22">
      <c r="A22" s="5" t="inlineStr">
        <is>
          <t>Escalade &amp; SLA (Kawashima Tiers)</t>
        </is>
      </c>
    </row>
    <row r="23">
      <c r="A23" s="8" t="inlineStr">
        <is>
          <t>Tier</t>
        </is>
      </c>
      <c r="B23" s="8" t="inlineStr">
        <is>
          <t>Déclencheur (exemples)</t>
        </is>
      </c>
      <c r="C23" s="8" t="inlineStr">
        <is>
          <t>SLA (h)</t>
        </is>
      </c>
      <c r="D23" s="8" t="inlineStr">
        <is>
          <t>Ouverture</t>
        </is>
      </c>
      <c r="E23" s="8" t="inlineStr">
        <is>
          <t>Clôture</t>
        </is>
      </c>
      <c r="F23" s="8" t="inlineStr">
        <is>
          <t>Délai (h)</t>
        </is>
      </c>
      <c r="G23" s="8" t="inlineStr">
        <is>
          <t>Respect SLA</t>
        </is>
      </c>
    </row>
    <row r="24">
      <c r="A24" s="12" t="inlineStr">
        <is>
          <t>Tier1</t>
        </is>
      </c>
      <c r="B24" s="15" t="inlineStr">
        <is>
          <t>T1 : problème local, besoin arbitrage J+1</t>
        </is>
      </c>
      <c r="C24" s="12" t="n">
        <v>2</v>
      </c>
      <c r="D24" s="16" t="n"/>
      <c r="E24" s="16" t="n"/>
      <c r="F24" s="12">
        <f>IF(AND(NOT(ISBLANK(E24)),NOT(ISBLANK(D24))),24*(E24-D24),"")</f>
        <v/>
      </c>
      <c r="G24" s="12">
        <f>IF(AND(ISNUMBER(C24),ISNUMBER(F24)),IF(F24&lt;=C24,"Oui","Non"),"")</f>
        <v/>
      </c>
    </row>
    <row r="25">
      <c r="A25" s="12" t="inlineStr">
        <is>
          <t>Tier2</t>
        </is>
      </c>
      <c r="B25" s="15" t="inlineStr">
        <is>
          <t>T2 : ressource/compétence manquante, arbitrage atelier</t>
        </is>
      </c>
      <c r="C25" s="12" t="n">
        <v>24</v>
      </c>
      <c r="D25" s="16" t="n"/>
      <c r="E25" s="16" t="n"/>
      <c r="F25" s="12">
        <f>IF(AND(NOT(ISBLANK(E25)),NOT(ISBLANK(D25))),24*(E25-D25),"")</f>
        <v/>
      </c>
      <c r="G25" s="12">
        <f>IF(AND(ISNUMBER(C25),ISNUMBER(F25)),IF(F25&lt;=C25,"Oui","Non"),"")</f>
        <v/>
      </c>
    </row>
    <row r="26">
      <c r="A26" s="12" t="inlineStr">
        <is>
          <t>Tier3</t>
        </is>
      </c>
      <c r="B26" s="15" t="inlineStr">
        <is>
          <t>T3 : impact transverse/investissement, arbitrage direction</t>
        </is>
      </c>
      <c r="C26" s="12" t="n">
        <v>120</v>
      </c>
      <c r="D26" s="16" t="n"/>
      <c r="E26" s="16" t="n"/>
      <c r="F26" s="12">
        <f>IF(AND(NOT(ISBLANK(E26)),NOT(ISBLANK(D26))),24*(E26-D26),"")</f>
        <v/>
      </c>
      <c r="G26" s="12">
        <f>IF(AND(ISNUMBER(C26),ISNUMBER(F26)),IF(F26&lt;=C26,"Oui","Non"),"")</f>
        <v/>
      </c>
    </row>
    <row r="27">
      <c r="A27" s="5" t="inlineStr">
        <is>
          <t>Plan d'actions J+1 (RACI)</t>
        </is>
      </c>
    </row>
    <row r="28">
      <c r="A28" s="8" t="inlineStr">
        <is>
          <t>ID</t>
        </is>
      </c>
      <c r="B28" s="8" t="inlineStr">
        <is>
          <t>Problème lié</t>
        </is>
      </c>
      <c r="C28" s="8" t="inlineStr">
        <is>
          <t>Action</t>
        </is>
      </c>
      <c r="D28" s="8" t="inlineStr">
        <is>
          <t>R</t>
        </is>
      </c>
      <c r="E28" s="8" t="inlineStr">
        <is>
          <t>A</t>
        </is>
      </c>
      <c r="F28" s="8" t="inlineStr">
        <is>
          <t>Échéance</t>
        </is>
      </c>
      <c r="G28" s="8" t="inlineStr">
        <is>
          <t>Statut</t>
        </is>
      </c>
      <c r="H28" s="8" t="inlineStr">
        <is>
          <t>% Avancement</t>
        </is>
      </c>
    </row>
    <row r="29">
      <c r="A29" s="17" t="n">
        <v>1</v>
      </c>
      <c r="B29" s="12" t="inlineStr">
        <is>
          <t>P1</t>
        </is>
      </c>
      <c r="C29" s="12" t="inlineStr">
        <is>
          <t>Standardiser redémarrage machine X</t>
        </is>
      </c>
      <c r="D29" s="12" t="inlineStr">
        <is>
          <t>Dupont</t>
        </is>
      </c>
      <c r="E29" s="12" t="inlineStr">
        <is>
          <t>Manager A</t>
        </is>
      </c>
      <c r="F29" s="14" t="n">
        <v>45894</v>
      </c>
      <c r="G29" s="12" t="n"/>
      <c r="H29" s="18" t="n"/>
    </row>
    <row r="30">
      <c r="A30" s="17" t="n">
        <v>2</v>
      </c>
      <c r="B30" s="12" t="n"/>
      <c r="C30" s="12" t="n"/>
      <c r="D30" s="12" t="n"/>
      <c r="E30" s="12" t="n"/>
      <c r="F30" s="14" t="n"/>
      <c r="G30" s="12" t="n"/>
      <c r="H30" s="18" t="n"/>
    </row>
    <row r="31">
      <c r="A31" s="17" t="n">
        <v>3</v>
      </c>
      <c r="B31" s="12" t="n"/>
      <c r="C31" s="12" t="n"/>
      <c r="D31" s="12" t="n"/>
      <c r="E31" s="12" t="n"/>
      <c r="F31" s="14" t="n"/>
      <c r="G31" s="12" t="n"/>
      <c r="H31" s="18" t="n"/>
    </row>
    <row r="32">
      <c r="A32" s="17" t="n">
        <v>4</v>
      </c>
      <c r="B32" s="12" t="n"/>
      <c r="C32" s="12" t="n"/>
      <c r="D32" s="12" t="n"/>
      <c r="E32" s="12" t="n"/>
      <c r="F32" s="14" t="n"/>
      <c r="G32" s="12" t="n"/>
      <c r="H32" s="18" t="n"/>
    </row>
    <row r="33">
      <c r="A33" s="17" t="n">
        <v>5</v>
      </c>
      <c r="B33" s="12" t="n"/>
      <c r="C33" s="12" t="n"/>
      <c r="D33" s="12" t="n"/>
      <c r="E33" s="12" t="n"/>
      <c r="F33" s="14" t="n"/>
      <c r="G33" s="12" t="n"/>
      <c r="H33" s="18" t="n"/>
    </row>
    <row r="34">
      <c r="A34" s="17" t="n">
        <v>6</v>
      </c>
      <c r="B34" s="12" t="n"/>
      <c r="C34" s="12" t="n"/>
      <c r="D34" s="12" t="n"/>
      <c r="E34" s="12" t="n"/>
      <c r="F34" s="14" t="n"/>
      <c r="G34" s="12" t="n"/>
      <c r="H34" s="18" t="n"/>
    </row>
    <row r="35">
      <c r="A35" s="17" t="n">
        <v>7</v>
      </c>
      <c r="B35" s="12" t="n"/>
      <c r="C35" s="12" t="n"/>
      <c r="D35" s="12" t="n"/>
      <c r="E35" s="12" t="n"/>
      <c r="F35" s="14" t="n"/>
      <c r="G35" s="12" t="n"/>
      <c r="H35" s="18" t="n"/>
    </row>
    <row r="36">
      <c r="A36" s="17" t="n">
        <v>8</v>
      </c>
      <c r="B36" s="12" t="n"/>
      <c r="C36" s="12" t="n"/>
      <c r="D36" s="12" t="n"/>
      <c r="E36" s="12" t="n"/>
      <c r="F36" s="14" t="n"/>
      <c r="G36" s="12" t="n"/>
      <c r="H36" s="18" t="n"/>
    </row>
    <row r="37">
      <c r="A37" s="5" t="inlineStr">
        <is>
          <t>KPI du jour (lecture rapide)</t>
        </is>
      </c>
    </row>
    <row r="38">
      <c r="A38" s="19" t="inlineStr">
        <is>
          <t>Nb événements T1</t>
        </is>
      </c>
      <c r="B38" s="19" t="inlineStr">
        <is>
          <t>Containment &lt;2h réalisés</t>
        </is>
      </c>
      <c r="C38" s="19" t="inlineStr">
        <is>
          <t>Taux containment &lt;2h</t>
        </is>
      </c>
      <c r="D38" s="19" t="inlineStr">
        <is>
          <t>Actions ouvertes</t>
        </is>
      </c>
      <c r="E38" s="19" t="inlineStr">
        <is>
          <t>Actions en retard</t>
        </is>
      </c>
      <c r="F38" s="19" t="inlineStr">
        <is>
          <t>% SLA respecté</t>
        </is>
      </c>
    </row>
    <row r="39">
      <c r="A39" s="12" t="inlineStr"/>
      <c r="B39" s="12">
        <f>COUNTIF(D19:D21,"☑")</f>
        <v/>
      </c>
      <c r="C39" s="20">
        <f>IFERROR(B39/A39,"")</f>
        <v/>
      </c>
      <c r="D39" s="12">
        <f>COUNTIF(G29:G36,"&lt;&gt;Fait")</f>
        <v/>
      </c>
      <c r="E39" s="12">
        <f>COUNTIFS(G29:G36,"&lt;&gt;Fait",F29:F36,"&lt;"&amp;TODAY())</f>
        <v/>
      </c>
      <c r="F39" s="20">
        <f>IFERROR(COUNTIF(G24:G26,"Oui")/COUNTIF(G24:G26,"&lt;&gt;"),"")</f>
        <v/>
      </c>
    </row>
    <row r="40">
      <c r="A40" s="11" t="inlineStr">
        <is>
          <t>Notes : compléter le Top 3, le plan d'actions et les heures d'escalade ; saisir A39 (Nb événements) ; la jauge lit C39 (% containment &lt;2h) ; le Pareto se base sur L14:M18.</t>
        </is>
      </c>
    </row>
  </sheetData>
  <mergeCells count="28">
    <mergeCell ref="A1:O1"/>
    <mergeCell ref="A3:K3"/>
    <mergeCell ref="A6:K6"/>
    <mergeCell ref="C7:G7"/>
    <mergeCell ref="H7:K7"/>
    <mergeCell ref="C8:G8"/>
    <mergeCell ref="H8:K8"/>
    <mergeCell ref="C9:G9"/>
    <mergeCell ref="H9:K9"/>
    <mergeCell ref="C10:G10"/>
    <mergeCell ref="H10:K10"/>
    <mergeCell ref="C11:G11"/>
    <mergeCell ref="H11:K11"/>
    <mergeCell ref="C12:G12"/>
    <mergeCell ref="H12:K12"/>
    <mergeCell ref="C13:G13"/>
    <mergeCell ref="H13:K13"/>
    <mergeCell ref="C14:G14"/>
    <mergeCell ref="H14:K14"/>
    <mergeCell ref="C15:G15"/>
    <mergeCell ref="H15:K15"/>
    <mergeCell ref="C16:G16"/>
    <mergeCell ref="H16:K16"/>
    <mergeCell ref="A17:K17"/>
    <mergeCell ref="A22:K22"/>
    <mergeCell ref="A27:K27"/>
    <mergeCell ref="A37:K37"/>
    <mergeCell ref="A40:O40"/>
  </mergeCells>
  <conditionalFormatting sqref="A29:H36">
    <cfRule type="expression" priority="1" dxfId="0">
      <formula>=AND($G29&lt;&gt;"Fait",$F29&lt;TODAY())</formula>
    </cfRule>
  </conditionalFormatting>
  <conditionalFormatting sqref="C39">
    <cfRule type="expression" priority="2" dxfId="0" stopIfTrue="1">
      <formula>C39&lt;0.85</formula>
    </cfRule>
    <cfRule type="expression" priority="3" dxfId="1" stopIfTrue="1">
      <formula>AND(C39&gt;=0.85,C39&lt;0.95)</formula>
    </cfRule>
    <cfRule type="expression" priority="4" dxfId="2" stopIfTrue="1">
      <formula>C39&gt;=0.95</formula>
    </cfRule>
  </conditionalFormatting>
  <conditionalFormatting sqref="F39">
    <cfRule type="expression" priority="5" dxfId="0" stopIfTrue="1">
      <formula>F39&lt;0.80</formula>
    </cfRule>
    <cfRule type="expression" priority="6" dxfId="1" stopIfTrue="1">
      <formula>AND(F39&gt;=0.80,F39&lt;0.95)</formula>
    </cfRule>
    <cfRule type="expression" priority="7" dxfId="2" stopIfTrue="1">
      <formula>F39&gt;=0.95</formula>
    </cfRule>
  </conditionalFormatting>
  <dataValidations count="4">
    <dataValidation sqref="B8 B9 B10 B11 B12 B13 B14 B15 B16 C19 D19 E19 C20 D20 E20 C21 D21 E21" showErrorMessage="1" showInputMessage="1" allowBlank="1" type="list">
      <formula1>=$R$4:$R$5</formula1>
    </dataValidation>
    <dataValidation sqref="G29 G30 G31 G32 G33 G34 G35 G36" showErrorMessage="1" showInputMessage="1" allowBlank="1" type="list">
      <formula1>=$R$9:$R$12</formula1>
    </dataValidation>
    <dataValidation sqref="B19 B20 B21" showErrorMessage="1" showInputMessage="1" allowBlank="1" type="list">
      <formula1>=$R$16:$R$18</formula1>
    </dataValidation>
    <dataValidation sqref="F19 F20 F21" showErrorMessage="1" showInputMessage="1" allowBlank="1" type="list">
      <formula1>=$R$20:$R$22</formula1>
    </dataValidation>
  </dataValidations>
  <pageMargins left="0.3" right="0.3" top="0.35" bottom="0.35" header="0.5" footer="0.5"/>
  <pageSetup orientation="landscape" paperSize="9" fitToHeight="1" fitToWidth="1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2025-08-25T03:08:08Z</dcterms:created>
  <dcterms:modified xmlns:dcterms="http://purl.org/dc/terms/" xmlns:xsi="http://www.w3.org/2001/XMLSchema-instance" xsi:type="dcterms:W3CDTF">2025-08-25T03:08:08Z</dcterms:modified>
</cp:coreProperties>
</file>