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13_ncr:1_{76830FF9-B354-4A19-A274-3DEFA5C67D17}" xr6:coauthVersionLast="47" xr6:coauthVersionMax="47" xr10:uidLastSave="{00000000-0000-0000-0000-000000000000}"/>
  <bookViews>
    <workbookView xWindow="-120" yWindow="-120" windowWidth="20730" windowHeight="11040" firstSheet="5" activeTab="8" xr2:uid="{00000000-000D-0000-FFFF-FFFF00000000}"/>
  </bookViews>
  <sheets>
    <sheet name="Lists" sheetId="1" r:id="rId1"/>
    <sheet name="WPS_Register" sheetId="2" r:id="rId2"/>
    <sheet name="PQR_Register" sheetId="3" r:id="rId3"/>
    <sheet name="WPQ_Register" sheetId="4" r:id="rId4"/>
    <sheet name="NDE_Inspection_Plan" sheetId="5" r:id="rId5"/>
    <sheet name="Consumables_Equipment" sheetId="6" r:id="rId6"/>
    <sheet name="Audit_Checklist_ISO3834" sheetId="7" r:id="rId7"/>
    <sheet name="Dashboard" sheetId="8" r:id="rId8"/>
    <sheet name="README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0" i="8" l="1"/>
  <c r="B9" i="8"/>
  <c r="B8" i="8"/>
  <c r="B7" i="8"/>
  <c r="B6" i="8"/>
  <c r="B5" i="8"/>
  <c r="N101" i="4"/>
  <c r="P101" i="4" s="1"/>
  <c r="N100" i="4"/>
  <c r="P100" i="4" s="1"/>
  <c r="N99" i="4"/>
  <c r="P99" i="4" s="1"/>
  <c r="N98" i="4"/>
  <c r="P98" i="4" s="1"/>
  <c r="N97" i="4"/>
  <c r="P97" i="4" s="1"/>
  <c r="N96" i="4"/>
  <c r="P96" i="4" s="1"/>
  <c r="N95" i="4"/>
  <c r="P95" i="4" s="1"/>
  <c r="N94" i="4"/>
  <c r="P94" i="4" s="1"/>
  <c r="N93" i="4"/>
  <c r="P93" i="4" s="1"/>
  <c r="N92" i="4"/>
  <c r="P92" i="4" s="1"/>
  <c r="N91" i="4"/>
  <c r="P91" i="4" s="1"/>
  <c r="N90" i="4"/>
  <c r="P90" i="4" s="1"/>
  <c r="N89" i="4"/>
  <c r="P89" i="4" s="1"/>
  <c r="N88" i="4"/>
  <c r="P88" i="4" s="1"/>
  <c r="N87" i="4"/>
  <c r="P87" i="4" s="1"/>
  <c r="N86" i="4"/>
  <c r="P86" i="4" s="1"/>
  <c r="N85" i="4"/>
  <c r="P85" i="4" s="1"/>
  <c r="N84" i="4"/>
  <c r="P84" i="4" s="1"/>
  <c r="N83" i="4"/>
  <c r="P83" i="4" s="1"/>
  <c r="N82" i="4"/>
  <c r="P82" i="4" s="1"/>
  <c r="N81" i="4"/>
  <c r="P81" i="4" s="1"/>
  <c r="N80" i="4"/>
  <c r="P80" i="4" s="1"/>
  <c r="N79" i="4"/>
  <c r="P79" i="4" s="1"/>
  <c r="N78" i="4"/>
  <c r="P78" i="4" s="1"/>
  <c r="N77" i="4"/>
  <c r="P77" i="4" s="1"/>
  <c r="N76" i="4"/>
  <c r="P76" i="4" s="1"/>
  <c r="N75" i="4"/>
  <c r="P75" i="4" s="1"/>
  <c r="N74" i="4"/>
  <c r="P74" i="4" s="1"/>
  <c r="N73" i="4"/>
  <c r="P73" i="4" s="1"/>
  <c r="N72" i="4"/>
  <c r="P72" i="4" s="1"/>
  <c r="N71" i="4"/>
  <c r="P71" i="4" s="1"/>
  <c r="N70" i="4"/>
  <c r="P70" i="4" s="1"/>
  <c r="N69" i="4"/>
  <c r="P69" i="4" s="1"/>
  <c r="N68" i="4"/>
  <c r="P68" i="4" s="1"/>
  <c r="N67" i="4"/>
  <c r="P67" i="4" s="1"/>
  <c r="N66" i="4"/>
  <c r="P66" i="4" s="1"/>
  <c r="N65" i="4"/>
  <c r="P65" i="4" s="1"/>
  <c r="N64" i="4"/>
  <c r="P64" i="4" s="1"/>
  <c r="N63" i="4"/>
  <c r="P63" i="4" s="1"/>
  <c r="N62" i="4"/>
  <c r="P62" i="4" s="1"/>
  <c r="N61" i="4"/>
  <c r="P61" i="4" s="1"/>
  <c r="N60" i="4"/>
  <c r="P60" i="4" s="1"/>
  <c r="N59" i="4"/>
  <c r="P59" i="4" s="1"/>
  <c r="N58" i="4"/>
  <c r="P58" i="4" s="1"/>
  <c r="N57" i="4"/>
  <c r="P57" i="4" s="1"/>
  <c r="N56" i="4"/>
  <c r="P56" i="4" s="1"/>
  <c r="N55" i="4"/>
  <c r="P55" i="4" s="1"/>
  <c r="N54" i="4"/>
  <c r="P54" i="4" s="1"/>
  <c r="N53" i="4"/>
  <c r="P53" i="4" s="1"/>
  <c r="N52" i="4"/>
  <c r="P52" i="4" s="1"/>
  <c r="N51" i="4"/>
  <c r="P51" i="4" s="1"/>
  <c r="N50" i="4"/>
  <c r="P50" i="4" s="1"/>
  <c r="N49" i="4"/>
  <c r="P49" i="4" s="1"/>
  <c r="N48" i="4"/>
  <c r="P48" i="4" s="1"/>
  <c r="N47" i="4"/>
  <c r="P47" i="4" s="1"/>
  <c r="N46" i="4"/>
  <c r="P46" i="4" s="1"/>
  <c r="N45" i="4"/>
  <c r="P45" i="4" s="1"/>
  <c r="N44" i="4"/>
  <c r="P44" i="4" s="1"/>
  <c r="N43" i="4"/>
  <c r="P43" i="4" s="1"/>
  <c r="N42" i="4"/>
  <c r="P42" i="4" s="1"/>
  <c r="N41" i="4"/>
  <c r="P41" i="4" s="1"/>
  <c r="N40" i="4"/>
  <c r="P40" i="4" s="1"/>
  <c r="N39" i="4"/>
  <c r="P39" i="4" s="1"/>
  <c r="N38" i="4"/>
  <c r="P38" i="4" s="1"/>
  <c r="N37" i="4"/>
  <c r="P37" i="4" s="1"/>
  <c r="N36" i="4"/>
  <c r="P36" i="4" s="1"/>
  <c r="N35" i="4"/>
  <c r="P35" i="4" s="1"/>
  <c r="N34" i="4"/>
  <c r="P34" i="4" s="1"/>
  <c r="N33" i="4"/>
  <c r="P33" i="4" s="1"/>
  <c r="N32" i="4"/>
  <c r="P32" i="4" s="1"/>
  <c r="N31" i="4"/>
  <c r="P31" i="4" s="1"/>
  <c r="N30" i="4"/>
  <c r="P30" i="4" s="1"/>
  <c r="N29" i="4"/>
  <c r="P29" i="4" s="1"/>
  <c r="N28" i="4"/>
  <c r="P28" i="4" s="1"/>
  <c r="N27" i="4"/>
  <c r="P27" i="4" s="1"/>
  <c r="N26" i="4"/>
  <c r="P26" i="4" s="1"/>
  <c r="N25" i="4"/>
  <c r="P25" i="4" s="1"/>
  <c r="N24" i="4"/>
  <c r="P24" i="4" s="1"/>
  <c r="N23" i="4"/>
  <c r="P23" i="4" s="1"/>
  <c r="N22" i="4"/>
  <c r="P22" i="4" s="1"/>
  <c r="N21" i="4"/>
  <c r="P21" i="4" s="1"/>
  <c r="N20" i="4"/>
  <c r="P20" i="4" s="1"/>
  <c r="N19" i="4"/>
  <c r="P19" i="4" s="1"/>
  <c r="P18" i="4"/>
  <c r="N18" i="4"/>
  <c r="P17" i="4"/>
  <c r="N17" i="4"/>
  <c r="P16" i="4"/>
  <c r="N16" i="4"/>
  <c r="P15" i="4"/>
  <c r="N15" i="4"/>
  <c r="P14" i="4"/>
  <c r="N14" i="4"/>
  <c r="P13" i="4"/>
  <c r="N13" i="4"/>
  <c r="P12" i="4"/>
  <c r="N12" i="4"/>
  <c r="P11" i="4"/>
  <c r="N11" i="4"/>
  <c r="P10" i="4"/>
  <c r="N10" i="4"/>
  <c r="P9" i="4"/>
  <c r="N9" i="4"/>
  <c r="P8" i="4"/>
  <c r="N8" i="4"/>
  <c r="P7" i="4"/>
  <c r="N7" i="4"/>
  <c r="P6" i="4"/>
  <c r="N6" i="4"/>
  <c r="P5" i="4"/>
  <c r="N5" i="4"/>
  <c r="P4" i="4"/>
  <c r="N4" i="4"/>
  <c r="P3" i="4"/>
  <c r="N3" i="4"/>
  <c r="P2" i="4"/>
  <c r="N2" i="4"/>
  <c r="B13" i="8" l="1"/>
  <c r="B11" i="8"/>
  <c r="D6" i="8"/>
  <c r="B12" i="8"/>
</calcChain>
</file>

<file path=xl/sharedStrings.xml><?xml version="1.0" encoding="utf-8"?>
<sst xmlns="http://schemas.openxmlformats.org/spreadsheetml/2006/main" count="296" uniqueCount="234">
  <si>
    <t>Status</t>
  </si>
  <si>
    <t>Boolean</t>
  </si>
  <si>
    <t>Weld_Processes</t>
  </si>
  <si>
    <t>Positions</t>
  </si>
  <si>
    <t>Gases</t>
  </si>
  <si>
    <t>Acceptance</t>
  </si>
  <si>
    <t>NDE</t>
  </si>
  <si>
    <t>Joint_Types</t>
  </si>
  <si>
    <t>Material_Groups</t>
  </si>
  <si>
    <t>Overall_Result</t>
  </si>
  <si>
    <t>Priority</t>
  </si>
  <si>
    <t>Clauses</t>
  </si>
  <si>
    <t>Pending</t>
  </si>
  <si>
    <t>Yes</t>
  </si>
  <si>
    <t>111 SMAW</t>
  </si>
  <si>
    <t>PA (Flat)</t>
  </si>
  <si>
    <t>I1 Argon</t>
  </si>
  <si>
    <t>B</t>
  </si>
  <si>
    <t>VT</t>
  </si>
  <si>
    <t>BW (Butt Weld)</t>
  </si>
  <si>
    <t>1.1</t>
  </si>
  <si>
    <t>Pass</t>
  </si>
  <si>
    <t>Low</t>
  </si>
  <si>
    <t>Requirements review</t>
  </si>
  <si>
    <t>Approved</t>
  </si>
  <si>
    <t>No</t>
  </si>
  <si>
    <t>131 GTAW</t>
  </si>
  <si>
    <t>PB (Horizontal-Filet)</t>
  </si>
  <si>
    <t>C1 CO2</t>
  </si>
  <si>
    <t>C</t>
  </si>
  <si>
    <t>PT</t>
  </si>
  <si>
    <t>FW (Fillet Weld)</t>
  </si>
  <si>
    <t>1.2</t>
  </si>
  <si>
    <t>Fail</t>
  </si>
  <si>
    <t>Medium</t>
  </si>
  <si>
    <t>Subcontracting</t>
  </si>
  <si>
    <t>Rejected</t>
  </si>
  <si>
    <t>N/A</t>
  </si>
  <si>
    <t>135 GMAW/MAG</t>
  </si>
  <si>
    <t>PC (Horizontal-Groove)</t>
  </si>
  <si>
    <t>M20 Ar+O2</t>
  </si>
  <si>
    <t>D</t>
  </si>
  <si>
    <t>MT</t>
  </si>
  <si>
    <t>SW (Surfacing)</t>
  </si>
  <si>
    <t>2</t>
  </si>
  <si>
    <t>High</t>
  </si>
  <si>
    <t>Personnel competence</t>
  </si>
  <si>
    <t>136 FCAW</t>
  </si>
  <si>
    <t>PD (Overhead-Filet)</t>
  </si>
  <si>
    <t>M21 Ar+CO2</t>
  </si>
  <si>
    <t>UT</t>
  </si>
  <si>
    <t>BW+FW</t>
  </si>
  <si>
    <t>3</t>
  </si>
  <si>
    <t>Critical</t>
  </si>
  <si>
    <t>WPS availability</t>
  </si>
  <si>
    <t>138 GMAW (Metal-cored)</t>
  </si>
  <si>
    <t>PE (Overhead-Groove)</t>
  </si>
  <si>
    <t>M12 Ar+He</t>
  </si>
  <si>
    <t>RT</t>
  </si>
  <si>
    <t>Tee</t>
  </si>
  <si>
    <t>4</t>
  </si>
  <si>
    <t>PQR availability</t>
  </si>
  <si>
    <t>121 SAW</t>
  </si>
  <si>
    <t>PF (Vertical-Up)</t>
  </si>
  <si>
    <t>R1 Nitrogen</t>
  </si>
  <si>
    <t>VT+PT</t>
  </si>
  <si>
    <t>Corner</t>
  </si>
  <si>
    <t>5</t>
  </si>
  <si>
    <t>Welder qualifications</t>
  </si>
  <si>
    <t>122 SAW (Twin)</t>
  </si>
  <si>
    <t>PG (Vertical-Down)</t>
  </si>
  <si>
    <t>VT+MT</t>
  </si>
  <si>
    <t>Lap</t>
  </si>
  <si>
    <t>6</t>
  </si>
  <si>
    <t>Base materials</t>
  </si>
  <si>
    <t>311 Oxy-Fuel</t>
  </si>
  <si>
    <t>H-L045 (5G)</t>
  </si>
  <si>
    <t>UT+RT</t>
  </si>
  <si>
    <t>8</t>
  </si>
  <si>
    <t>Consumables handling</t>
  </si>
  <si>
    <t>J-L045 (6G)</t>
  </si>
  <si>
    <t>10</t>
  </si>
  <si>
    <t>Equipment &amp; calibration</t>
  </si>
  <si>
    <t>11</t>
  </si>
  <si>
    <t>Production planning</t>
  </si>
  <si>
    <t>12</t>
  </si>
  <si>
    <t>Inspection &amp; testing</t>
  </si>
  <si>
    <t>Traceability</t>
  </si>
  <si>
    <t>PWHT</t>
  </si>
  <si>
    <t>Nonconformities</t>
  </si>
  <si>
    <t>Final inspection</t>
  </si>
  <si>
    <t>Records &amp; retention</t>
  </si>
  <si>
    <t>WPS_ID</t>
  </si>
  <si>
    <t>Revision</t>
  </si>
  <si>
    <t>Welding_Process</t>
  </si>
  <si>
    <t>Standard_Ref</t>
  </si>
  <si>
    <t>Joint_Type</t>
  </si>
  <si>
    <t>Base_Material_Group</t>
  </si>
  <si>
    <t>Filler_Metal_Spec</t>
  </si>
  <si>
    <t>Filler_Trade_Name</t>
  </si>
  <si>
    <t>Gas_Type</t>
  </si>
  <si>
    <t>Preheat_Min_C</t>
  </si>
  <si>
    <t>Interpass_Max_C</t>
  </si>
  <si>
    <t>Heat_Input_Min_kJ_mm</t>
  </si>
  <si>
    <t>Heat_Input_Max_kJ_mm</t>
  </si>
  <si>
    <t>Position</t>
  </si>
  <si>
    <t>Thickness_Range_Min_mm</t>
  </si>
  <si>
    <t>Thickness_Range_Max_mm</t>
  </si>
  <si>
    <t>Diameter_Range_Min_mm</t>
  </si>
  <si>
    <t>Diameter_Range_Max_mm</t>
  </si>
  <si>
    <t>PWHT_Temp_C</t>
  </si>
  <si>
    <t>PWHT_Time_min</t>
  </si>
  <si>
    <t>Electrical_Polarity</t>
  </si>
  <si>
    <t>Travel_Speed_mm_min</t>
  </si>
  <si>
    <t>Current_A</t>
  </si>
  <si>
    <t>Voltage_V</t>
  </si>
  <si>
    <t>Backing</t>
  </si>
  <si>
    <t>Shielding_Flow_L_min</t>
  </si>
  <si>
    <t>NDE_Required</t>
  </si>
  <si>
    <t>Acceptance_Class</t>
  </si>
  <si>
    <t>PQR_Ref</t>
  </si>
  <si>
    <t>Qualified_By</t>
  </si>
  <si>
    <t>Qualification_Date</t>
  </si>
  <si>
    <t>Notes</t>
  </si>
  <si>
    <t>Attachments_Link</t>
  </si>
  <si>
    <t>PQR_ID</t>
  </si>
  <si>
    <t>WPS_Ref</t>
  </si>
  <si>
    <t>Tested_Process</t>
  </si>
  <si>
    <t>Base_Material_Group_1</t>
  </si>
  <si>
    <t>Base_Material_Group_2</t>
  </si>
  <si>
    <t>Filler_Metal</t>
  </si>
  <si>
    <t>Thickness_Tested_mm</t>
  </si>
  <si>
    <t>Diameter_Tested_mm</t>
  </si>
  <si>
    <t>Preheat_C</t>
  </si>
  <si>
    <t>Interpass_C</t>
  </si>
  <si>
    <t>Heat_Input_kJ_mm</t>
  </si>
  <si>
    <t>Welder_ID</t>
  </si>
  <si>
    <t>Lab_Name</t>
  </si>
  <si>
    <t>Test_Date</t>
  </si>
  <si>
    <t>Tensile_Result</t>
  </si>
  <si>
    <t>Bend_Result</t>
  </si>
  <si>
    <t>Impact_Result</t>
  </si>
  <si>
    <t>Hardness_Result</t>
  </si>
  <si>
    <t>Macro_Result</t>
  </si>
  <si>
    <t>NDE_Result</t>
  </si>
  <si>
    <t>Qualified_Thickness_Min_mm</t>
  </si>
  <si>
    <t>Qualified_Thickness_Max_mm</t>
  </si>
  <si>
    <t>Qualified_Diameter_Min_mm</t>
  </si>
  <si>
    <t>Qualified_Diameter_Max_mm</t>
  </si>
  <si>
    <t>Positions_Qualified</t>
  </si>
  <si>
    <t>WPQ_ID</t>
  </si>
  <si>
    <t>Welder_Name</t>
  </si>
  <si>
    <t>Process</t>
  </si>
  <si>
    <t>Material_Group</t>
  </si>
  <si>
    <t>Expiry_Date</t>
  </si>
  <si>
    <t>Last_6m_Continuity</t>
  </si>
  <si>
    <t>Employer</t>
  </si>
  <si>
    <t>ID_Card</t>
  </si>
  <si>
    <t>Line_ID</t>
  </si>
  <si>
    <t>Joint_ID</t>
  </si>
  <si>
    <t>NDE_Method</t>
  </si>
  <si>
    <t>Extent_%</t>
  </si>
  <si>
    <t>Inspector</t>
  </si>
  <si>
    <t>Date</t>
  </si>
  <si>
    <t>Result</t>
  </si>
  <si>
    <t>Standard</t>
  </si>
  <si>
    <t>Filler_ID</t>
  </si>
  <si>
    <t>Spec</t>
  </si>
  <si>
    <t>Batch</t>
  </si>
  <si>
    <t>Heat</t>
  </si>
  <si>
    <t>Received_Date</t>
  </si>
  <si>
    <t>Baking_Temp_C</t>
  </si>
  <si>
    <t>Baking_Time_min</t>
  </si>
  <si>
    <t>Holding_Temp_C</t>
  </si>
  <si>
    <t>Holding_Time_h</t>
  </si>
  <si>
    <t>Dry_Run_Expiry</t>
  </si>
  <si>
    <t>Equipment Register</t>
  </si>
  <si>
    <t>Equipment_ID</t>
  </si>
  <si>
    <t>Type</t>
  </si>
  <si>
    <t>Make</t>
  </si>
  <si>
    <t>Model</t>
  </si>
  <si>
    <t>Serial</t>
  </si>
  <si>
    <t>Calibration_Due</t>
  </si>
  <si>
    <t>Clause</t>
  </si>
  <si>
    <t>Question</t>
  </si>
  <si>
    <t>Requirement_Type</t>
  </si>
  <si>
    <t>Yes/No/NA</t>
  </si>
  <si>
    <t>Evidence/Record</t>
  </si>
  <si>
    <t>Responsible</t>
  </si>
  <si>
    <t>Due_Date</t>
  </si>
  <si>
    <t>Nonconformity_Ref</t>
  </si>
  <si>
    <t>Comments</t>
  </si>
  <si>
    <t>Are customer, code and regulatory welding requirements reviewed and recorded before acceptance?</t>
  </si>
  <si>
    <t>Are subcontracted welding activities controlled and approved with documented requirements?</t>
  </si>
  <si>
    <t>Control</t>
  </si>
  <si>
    <t>Are welders and welding operators qualified to relevant ISO 9606/14732?</t>
  </si>
  <si>
    <t>Competence</t>
  </si>
  <si>
    <t>Are welding coordinators appointed with defined responsibilities (ISO 14731)?</t>
  </si>
  <si>
    <t>Are valid WPSs available at points of use and controlled by revision?</t>
  </si>
  <si>
    <t>Documentation</t>
  </si>
  <si>
    <t>Do WPSs refer to supporting PQRs where required?</t>
  </si>
  <si>
    <t>Is continuity of welder qualifications verified every 6 months?</t>
  </si>
  <si>
    <t>Record</t>
  </si>
  <si>
    <t>Are base materials identified, verified and traceable to certificates?</t>
  </si>
  <si>
    <t>Are filler materials stored, baked and issued per manufacturer recommendations?</t>
  </si>
  <si>
    <t>Are welding equipment and measuring devices maintained and calibrated?</t>
  </si>
  <si>
    <t>Maintenance</t>
  </si>
  <si>
    <t>Are weld maps or travelers issued with sequence and hold points?</t>
  </si>
  <si>
    <t>Planning</t>
  </si>
  <si>
    <t>Is visual inspection performed by competent personnel with documented results?</t>
  </si>
  <si>
    <t>Inspection</t>
  </si>
  <si>
    <t>Are NDE methods, extent and acceptance levels defined and applied?</t>
  </si>
  <si>
    <t>Is PWHT controlled with documented cycles and charts retained?</t>
  </si>
  <si>
    <t>Is weld traceability maintained from materials to personnel and records?</t>
  </si>
  <si>
    <t>Are welding nonconformities recorded, dispositioned and followed up?</t>
  </si>
  <si>
    <t>Quality Control</t>
  </si>
  <si>
    <t>Is final inspection completed against acceptance criteria?</t>
  </si>
  <si>
    <t>Are welding records retained per contract and standard requirements?</t>
  </si>
  <si>
    <t>ISO 3834 – Welding Control Dashboard</t>
  </si>
  <si>
    <t>KPIs</t>
  </si>
  <si>
    <t>Alerts (next 30 days)</t>
  </si>
  <si>
    <t>Total WPS</t>
  </si>
  <si>
    <t>Welding qualifications approaching expiry (≤30 days):</t>
  </si>
  <si>
    <t>Approved WPS</t>
  </si>
  <si>
    <t>Pending WPS</t>
  </si>
  <si>
    <t>Rejected WPS</t>
  </si>
  <si>
    <t>Equipment calibration due (filter in sheet ‘Consumables_Equipment’).</t>
  </si>
  <si>
    <t>PQR Pass</t>
  </si>
  <si>
    <t>PQR Fail</t>
  </si>
  <si>
    <t>Valid Welders</t>
  </si>
  <si>
    <t>Expired Welders</t>
  </si>
  <si>
    <t>Continuity Due</t>
  </si>
  <si>
    <t>ISO 3834 – WPS / PQR / WPQ Excel Template (v1.0)</t>
  </si>
  <si>
    <t>Sheets:
• WPS_Register: Welding Procedure Specifications (ISO 15609). Include PQR reference when applicable.
• PQR_Register: Procedure Qualification Records (ISO 15614). Record test results and Overall Result.
• WPQ_Register: Welder/Welding Operator Qualifications (ISO 9606/14732) with 36‑month expiry &amp; 6‑month continuity.
• NDE_Inspection_Plan: Define method, extent, and standards per joint.
• Consumables_Equipment: Control filler batch/oven and equipment calibration.
• Audit_Checklist_ISO3834: Internal audit points aligned with ISO 3834 topics.
• Dashboard: Live KPIs (counts, validity, upcoming expiries).
How to use:
1) Populate Lists for your processes, positions, etc. (drop‑down sources).
2) Enter records in each register; use Attachments_Link to store document URLs.
3) WPQ sheet auto-computes Expiry and Status from dates you enter.
4) Review Dashboard for quick status.
Note: Formulas are in ENGLISH for wide Excel compatibility.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</si>
</sst>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6"/>
      <name val="Calibri"/>
    </font>
    <font>
      <b/>
      <sz val="12"/>
      <name val="Calibri"/>
    </font>
    <font>
      <b/>
      <sz val="11"/>
      <name val="Calibri"/>
    </font>
    <font>
      <b/>
      <sz val="14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E7E6E6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4" fillId="3" borderId="1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5" fillId="0" borderId="0" xfId="0" applyFont="1"/>
    <xf numFmtId="0" fontId="2" fillId="4" borderId="0" xfId="0" applyFont="1" applyFill="1" applyAlignment="1">
      <alignment horizontal="center"/>
    </xf>
    <xf numFmtId="0" fontId="0" fillId="4" borderId="0" xfId="0" applyFill="1"/>
  </cellXfs>
  <cellStyles count="1">
    <cellStyle name="Normal" xfId="0" builtinId="0"/>
  </cellStyles>
  <dxfs count="6">
    <dxf>
      <fill>
        <patternFill patternType="solid">
          <fgColor rgb="FFFFF2CC"/>
        </patternFill>
      </fill>
    </dxf>
    <dxf>
      <fill>
        <patternFill patternType="solid">
          <fgColor rgb="FFF8CBAD"/>
        </patternFill>
      </fill>
    </dxf>
    <dxf>
      <fill>
        <patternFill patternType="solid">
          <fgColor rgb="FFC6EFCE"/>
        </patternFill>
      </fill>
    </dxf>
    <dxf>
      <fill>
        <patternFill patternType="solid">
          <fgColor rgb="FFF8CBAD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_WPS" displayName="tbl_WPS" ref="A1:AI51">
  <autoFilter ref="A1:AI51" xr:uid="{00000000-0009-0000-0100-000001000000}"/>
  <tableColumns count="35">
    <tableColumn id="1" xr3:uid="{00000000-0010-0000-0000-000001000000}" name="WPS_ID"/>
    <tableColumn id="2" xr3:uid="{00000000-0010-0000-0000-000002000000}" name="Revision"/>
    <tableColumn id="3" xr3:uid="{00000000-0010-0000-0000-000003000000}" name="Status"/>
    <tableColumn id="4" xr3:uid="{00000000-0010-0000-0000-000004000000}" name="Welding_Process"/>
    <tableColumn id="5" xr3:uid="{00000000-0010-0000-0000-000005000000}" name="Standard_Ref"/>
    <tableColumn id="6" xr3:uid="{00000000-0010-0000-0000-000006000000}" name="Joint_Type"/>
    <tableColumn id="7" xr3:uid="{00000000-0010-0000-0000-000007000000}" name="Base_Material_Group"/>
    <tableColumn id="8" xr3:uid="{00000000-0010-0000-0000-000008000000}" name="Filler_Metal_Spec"/>
    <tableColumn id="9" xr3:uid="{00000000-0010-0000-0000-000009000000}" name="Filler_Trade_Name"/>
    <tableColumn id="10" xr3:uid="{00000000-0010-0000-0000-00000A000000}" name="Gas_Type"/>
    <tableColumn id="11" xr3:uid="{00000000-0010-0000-0000-00000B000000}" name="Preheat_Min_C"/>
    <tableColumn id="12" xr3:uid="{00000000-0010-0000-0000-00000C000000}" name="Interpass_Max_C"/>
    <tableColumn id="13" xr3:uid="{00000000-0010-0000-0000-00000D000000}" name="Heat_Input_Min_kJ_mm"/>
    <tableColumn id="14" xr3:uid="{00000000-0010-0000-0000-00000E000000}" name="Heat_Input_Max_kJ_mm"/>
    <tableColumn id="15" xr3:uid="{00000000-0010-0000-0000-00000F000000}" name="Position"/>
    <tableColumn id="16" xr3:uid="{00000000-0010-0000-0000-000010000000}" name="Thickness_Range_Min_mm"/>
    <tableColumn id="17" xr3:uid="{00000000-0010-0000-0000-000011000000}" name="Thickness_Range_Max_mm"/>
    <tableColumn id="18" xr3:uid="{00000000-0010-0000-0000-000012000000}" name="Diameter_Range_Min_mm"/>
    <tableColumn id="19" xr3:uid="{00000000-0010-0000-0000-000013000000}" name="Diameter_Range_Max_mm"/>
    <tableColumn id="20" xr3:uid="{00000000-0010-0000-0000-000014000000}" name="PWHT"/>
    <tableColumn id="21" xr3:uid="{00000000-0010-0000-0000-000015000000}" name="PWHT_Temp_C"/>
    <tableColumn id="22" xr3:uid="{00000000-0010-0000-0000-000016000000}" name="PWHT_Time_min"/>
    <tableColumn id="23" xr3:uid="{00000000-0010-0000-0000-000017000000}" name="Electrical_Polarity"/>
    <tableColumn id="24" xr3:uid="{00000000-0010-0000-0000-000018000000}" name="Travel_Speed_mm_min"/>
    <tableColumn id="25" xr3:uid="{00000000-0010-0000-0000-000019000000}" name="Current_A"/>
    <tableColumn id="26" xr3:uid="{00000000-0010-0000-0000-00001A000000}" name="Voltage_V"/>
    <tableColumn id="27" xr3:uid="{00000000-0010-0000-0000-00001B000000}" name="Backing"/>
    <tableColumn id="28" xr3:uid="{00000000-0010-0000-0000-00001C000000}" name="Shielding_Flow_L_min"/>
    <tableColumn id="29" xr3:uid="{00000000-0010-0000-0000-00001D000000}" name="NDE_Required"/>
    <tableColumn id="30" xr3:uid="{00000000-0010-0000-0000-00001E000000}" name="Acceptance_Class"/>
    <tableColumn id="31" xr3:uid="{00000000-0010-0000-0000-00001F000000}" name="PQR_Ref"/>
    <tableColumn id="32" xr3:uid="{00000000-0010-0000-0000-000020000000}" name="Qualified_By"/>
    <tableColumn id="33" xr3:uid="{00000000-0010-0000-0000-000021000000}" name="Qualification_Date"/>
    <tableColumn id="34" xr3:uid="{00000000-0010-0000-0000-000022000000}" name="Notes"/>
    <tableColumn id="35" xr3:uid="{00000000-0010-0000-0000-000023000000}" name="Attachments_Link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_PQR" displayName="tbl_PQR" ref="A1:AI51">
  <autoFilter ref="A1:AI51" xr:uid="{00000000-0009-0000-0100-000002000000}"/>
  <tableColumns count="35">
    <tableColumn id="1" xr3:uid="{00000000-0010-0000-0100-000001000000}" name="PQR_ID"/>
    <tableColumn id="2" xr3:uid="{00000000-0010-0000-0100-000002000000}" name="WPS_Ref"/>
    <tableColumn id="3" xr3:uid="{00000000-0010-0000-0100-000003000000}" name="Status"/>
    <tableColumn id="4" xr3:uid="{00000000-0010-0000-0100-000004000000}" name="Tested_Process"/>
    <tableColumn id="5" xr3:uid="{00000000-0010-0000-0100-000005000000}" name="Standard_Ref"/>
    <tableColumn id="6" xr3:uid="{00000000-0010-0000-0100-000006000000}" name="Joint_Type"/>
    <tableColumn id="7" xr3:uid="{00000000-0010-0000-0100-000007000000}" name="Base_Material_Group_1"/>
    <tableColumn id="8" xr3:uid="{00000000-0010-0000-0100-000008000000}" name="Base_Material_Group_2"/>
    <tableColumn id="9" xr3:uid="{00000000-0010-0000-0100-000009000000}" name="Filler_Metal"/>
    <tableColumn id="10" xr3:uid="{00000000-0010-0000-0100-00000A000000}" name="Gas_Type"/>
    <tableColumn id="11" xr3:uid="{00000000-0010-0000-0100-00000B000000}" name="Thickness_Tested_mm"/>
    <tableColumn id="12" xr3:uid="{00000000-0010-0000-0100-00000C000000}" name="Diameter_Tested_mm"/>
    <tableColumn id="13" xr3:uid="{00000000-0010-0000-0100-00000D000000}" name="Preheat_C"/>
    <tableColumn id="14" xr3:uid="{00000000-0010-0000-0100-00000E000000}" name="Interpass_C"/>
    <tableColumn id="15" xr3:uid="{00000000-0010-0000-0100-00000F000000}" name="Heat_Input_kJ_mm"/>
    <tableColumn id="16" xr3:uid="{00000000-0010-0000-0100-000010000000}" name="PWHT"/>
    <tableColumn id="17" xr3:uid="{00000000-0010-0000-0100-000011000000}" name="PWHT_Temp_C"/>
    <tableColumn id="18" xr3:uid="{00000000-0010-0000-0100-000012000000}" name="PWHT_Time_min"/>
    <tableColumn id="19" xr3:uid="{00000000-0010-0000-0100-000013000000}" name="Welder_ID"/>
    <tableColumn id="20" xr3:uid="{00000000-0010-0000-0100-000014000000}" name="Lab_Name"/>
    <tableColumn id="21" xr3:uid="{00000000-0010-0000-0100-000015000000}" name="Test_Date"/>
    <tableColumn id="22" xr3:uid="{00000000-0010-0000-0100-000016000000}" name="Tensile_Result"/>
    <tableColumn id="23" xr3:uid="{00000000-0010-0000-0100-000017000000}" name="Bend_Result"/>
    <tableColumn id="24" xr3:uid="{00000000-0010-0000-0100-000018000000}" name="Impact_Result"/>
    <tableColumn id="25" xr3:uid="{00000000-0010-0000-0100-000019000000}" name="Hardness_Result"/>
    <tableColumn id="26" xr3:uid="{00000000-0010-0000-0100-00001A000000}" name="Macro_Result"/>
    <tableColumn id="27" xr3:uid="{00000000-0010-0000-0100-00001B000000}" name="NDE_Result"/>
    <tableColumn id="28" xr3:uid="{00000000-0010-0000-0100-00001C000000}" name="Overall_Result"/>
    <tableColumn id="29" xr3:uid="{00000000-0010-0000-0100-00001D000000}" name="Qualified_Thickness_Min_mm"/>
    <tableColumn id="30" xr3:uid="{00000000-0010-0000-0100-00001E000000}" name="Qualified_Thickness_Max_mm"/>
    <tableColumn id="31" xr3:uid="{00000000-0010-0000-0100-00001F000000}" name="Qualified_Diameter_Min_mm"/>
    <tableColumn id="32" xr3:uid="{00000000-0010-0000-0100-000020000000}" name="Qualified_Diameter_Max_mm"/>
    <tableColumn id="33" xr3:uid="{00000000-0010-0000-0100-000021000000}" name="Positions_Qualified"/>
    <tableColumn id="34" xr3:uid="{00000000-0010-0000-0100-000022000000}" name="Notes"/>
    <tableColumn id="35" xr3:uid="{00000000-0010-0000-0100-000023000000}" name="Attachments_Link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_WPQ" displayName="tbl_WPQ" ref="A1:T101">
  <autoFilter ref="A1:T101" xr:uid="{00000000-0009-0000-0100-000003000000}"/>
  <tableColumns count="20">
    <tableColumn id="1" xr3:uid="{00000000-0010-0000-0200-000001000000}" name="WPQ_ID"/>
    <tableColumn id="2" xr3:uid="{00000000-0010-0000-0200-000002000000}" name="Welder_ID"/>
    <tableColumn id="3" xr3:uid="{00000000-0010-0000-0200-000003000000}" name="Welder_Name"/>
    <tableColumn id="4" xr3:uid="{00000000-0010-0000-0200-000004000000}" name="Process"/>
    <tableColumn id="5" xr3:uid="{00000000-0010-0000-0200-000005000000}" name="WPS_Ref"/>
    <tableColumn id="6" xr3:uid="{00000000-0010-0000-0200-000006000000}" name="Material_Group"/>
    <tableColumn id="7" xr3:uid="{00000000-0010-0000-0200-000007000000}" name="Thickness_Range_Min_mm"/>
    <tableColumn id="8" xr3:uid="{00000000-0010-0000-0200-000008000000}" name="Thickness_Range_Max_mm"/>
    <tableColumn id="9" xr3:uid="{00000000-0010-0000-0200-000009000000}" name="Diameter_Range_Min_mm"/>
    <tableColumn id="10" xr3:uid="{00000000-0010-0000-0200-00000A000000}" name="Diameter_Range_Max_mm"/>
    <tableColumn id="11" xr3:uid="{00000000-0010-0000-0200-00000B000000}" name="Positions"/>
    <tableColumn id="12" xr3:uid="{00000000-0010-0000-0200-00000C000000}" name="Joint_Type"/>
    <tableColumn id="13" xr3:uid="{00000000-0010-0000-0200-00000D000000}" name="Test_Date"/>
    <tableColumn id="14" xr3:uid="{00000000-0010-0000-0200-00000E000000}" name="Expiry_Date"/>
    <tableColumn id="15" xr3:uid="{00000000-0010-0000-0200-00000F000000}" name="Last_6m_Continuity"/>
    <tableColumn id="16" xr3:uid="{00000000-0010-0000-0200-000010000000}" name="Status"/>
    <tableColumn id="17" xr3:uid="{00000000-0010-0000-0200-000011000000}" name="Employer"/>
    <tableColumn id="18" xr3:uid="{00000000-0010-0000-0200-000012000000}" name="ID_Card"/>
    <tableColumn id="19" xr3:uid="{00000000-0010-0000-0200-000013000000}" name="Notes"/>
    <tableColumn id="20" xr3:uid="{00000000-0010-0000-0200-000014000000}" name="Attachments_Link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bl_NDE" displayName="tbl_NDE" ref="A1:J51">
  <autoFilter ref="A1:J51" xr:uid="{00000000-0009-0000-0100-000004000000}"/>
  <tableColumns count="10">
    <tableColumn id="1" xr3:uid="{00000000-0010-0000-0300-000001000000}" name="Line_ID"/>
    <tableColumn id="2" xr3:uid="{00000000-0010-0000-0300-000002000000}" name="Joint_ID"/>
    <tableColumn id="3" xr3:uid="{00000000-0010-0000-0300-000003000000}" name="WPS_Ref"/>
    <tableColumn id="4" xr3:uid="{00000000-0010-0000-0300-000004000000}" name="NDE_Method"/>
    <tableColumn id="5" xr3:uid="{00000000-0010-0000-0300-000005000000}" name="Extent_%"/>
    <tableColumn id="6" xr3:uid="{00000000-0010-0000-0300-000006000000}" name="Inspector"/>
    <tableColumn id="7" xr3:uid="{00000000-0010-0000-0300-000007000000}" name="Date"/>
    <tableColumn id="8" xr3:uid="{00000000-0010-0000-0300-000008000000}" name="Result"/>
    <tableColumn id="9" xr3:uid="{00000000-0010-0000-0300-000009000000}" name="Standard"/>
    <tableColumn id="10" xr3:uid="{00000000-0010-0000-0300-00000A000000}" name="Notes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bl_Audit" displayName="tbl_Audit" ref="A1:K19">
  <autoFilter ref="A1:K19" xr:uid="{00000000-0009-0000-0100-000005000000}"/>
  <tableColumns count="11">
    <tableColumn id="1" xr3:uid="{00000000-0010-0000-0400-000001000000}" name="Clause"/>
    <tableColumn id="2" xr3:uid="{00000000-0010-0000-0400-000002000000}" name="Question"/>
    <tableColumn id="3" xr3:uid="{00000000-0010-0000-0400-000003000000}" name="Requirement_Type"/>
    <tableColumn id="4" xr3:uid="{00000000-0010-0000-0400-000004000000}" name="Yes/No/NA"/>
    <tableColumn id="5" xr3:uid="{00000000-0010-0000-0400-000005000000}" name="Evidence/Record"/>
    <tableColumn id="6" xr3:uid="{00000000-0010-0000-0400-000006000000}" name="Responsible"/>
    <tableColumn id="7" xr3:uid="{00000000-0010-0000-0400-000007000000}" name="Priority"/>
    <tableColumn id="8" xr3:uid="{00000000-0010-0000-0400-000008000000}" name="Due_Date"/>
    <tableColumn id="9" xr3:uid="{00000000-0010-0000-0400-000009000000}" name="Status"/>
    <tableColumn id="10" xr3:uid="{00000000-0010-0000-0400-00000A000000}" name="Nonconformity_Ref"/>
    <tableColumn id="11" xr3:uid="{00000000-0010-0000-0400-00000B000000}" name="Comment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workbookViewId="0">
      <pane ySplit="1" topLeftCell="A2" activePane="bottomLeft" state="frozen"/>
      <selection pane="bottomLeft" activeCell="E20" sqref="E20"/>
    </sheetView>
  </sheetViews>
  <sheetFormatPr baseColWidth="10" defaultColWidth="9.140625" defaultRowHeight="15" x14ac:dyDescent="0.25"/>
  <cols>
    <col min="1" max="1" width="15" customWidth="1"/>
    <col min="2" max="2" width="11" customWidth="1"/>
    <col min="3" max="4" width="20" customWidth="1"/>
    <col min="5" max="5" width="14.140625" customWidth="1"/>
    <col min="6" max="6" width="16" customWidth="1"/>
    <col min="7" max="7" width="13.140625" customWidth="1"/>
    <col min="8" max="9" width="20" customWidth="1"/>
    <col min="10" max="10" width="16.5703125" customWidth="1"/>
    <col min="11" max="12" width="20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t="s">
        <v>12</v>
      </c>
      <c r="B2" t="s">
        <v>13</v>
      </c>
      <c r="C2" s="7" t="s">
        <v>14</v>
      </c>
      <c r="D2" s="7" t="s">
        <v>15</v>
      </c>
      <c r="E2" s="7" t="s">
        <v>16</v>
      </c>
      <c r="F2" s="7" t="s">
        <v>17</v>
      </c>
      <c r="G2" s="7" t="s">
        <v>18</v>
      </c>
      <c r="H2" s="7" t="s">
        <v>19</v>
      </c>
      <c r="I2" s="7" t="s">
        <v>20</v>
      </c>
      <c r="J2" s="7" t="s">
        <v>21</v>
      </c>
      <c r="K2" s="7" t="s">
        <v>22</v>
      </c>
      <c r="L2" t="s">
        <v>23</v>
      </c>
    </row>
    <row r="3" spans="1:12" x14ac:dyDescent="0.25">
      <c r="A3" t="s">
        <v>24</v>
      </c>
      <c r="B3" t="s">
        <v>25</v>
      </c>
      <c r="C3" s="7" t="s">
        <v>26</v>
      </c>
      <c r="D3" s="7" t="s">
        <v>27</v>
      </c>
      <c r="E3" s="7" t="s">
        <v>28</v>
      </c>
      <c r="F3" s="7" t="s">
        <v>29</v>
      </c>
      <c r="G3" s="7" t="s">
        <v>30</v>
      </c>
      <c r="H3" s="7" t="s">
        <v>31</v>
      </c>
      <c r="I3" s="7" t="s">
        <v>32</v>
      </c>
      <c r="J3" s="7" t="s">
        <v>33</v>
      </c>
      <c r="K3" s="7" t="s">
        <v>34</v>
      </c>
      <c r="L3" t="s">
        <v>35</v>
      </c>
    </row>
    <row r="4" spans="1:12" x14ac:dyDescent="0.25">
      <c r="A4" t="s">
        <v>36</v>
      </c>
      <c r="B4" t="s">
        <v>37</v>
      </c>
      <c r="C4" s="7" t="s">
        <v>38</v>
      </c>
      <c r="D4" s="7" t="s">
        <v>39</v>
      </c>
      <c r="E4" s="7" t="s">
        <v>40</v>
      </c>
      <c r="F4" s="7" t="s">
        <v>41</v>
      </c>
      <c r="G4" s="7" t="s">
        <v>42</v>
      </c>
      <c r="H4" s="7" t="s">
        <v>43</v>
      </c>
      <c r="I4" s="7" t="s">
        <v>44</v>
      </c>
      <c r="J4" s="7" t="s">
        <v>12</v>
      </c>
      <c r="K4" s="7" t="s">
        <v>45</v>
      </c>
      <c r="L4" t="s">
        <v>46</v>
      </c>
    </row>
    <row r="5" spans="1:12" x14ac:dyDescent="0.25">
      <c r="C5" s="7" t="s">
        <v>47</v>
      </c>
      <c r="D5" s="7" t="s">
        <v>48</v>
      </c>
      <c r="E5" s="7" t="s">
        <v>49</v>
      </c>
      <c r="F5" s="7"/>
      <c r="G5" s="7" t="s">
        <v>50</v>
      </c>
      <c r="H5" s="7" t="s">
        <v>51</v>
      </c>
      <c r="I5" s="7" t="s">
        <v>52</v>
      </c>
      <c r="J5" s="7"/>
      <c r="K5" s="7" t="s">
        <v>53</v>
      </c>
      <c r="L5" t="s">
        <v>54</v>
      </c>
    </row>
    <row r="6" spans="1:12" x14ac:dyDescent="0.25">
      <c r="C6" s="7" t="s">
        <v>55</v>
      </c>
      <c r="D6" s="7" t="s">
        <v>56</v>
      </c>
      <c r="E6" s="7" t="s">
        <v>57</v>
      </c>
      <c r="F6" s="7"/>
      <c r="G6" s="7" t="s">
        <v>58</v>
      </c>
      <c r="H6" s="7" t="s">
        <v>59</v>
      </c>
      <c r="I6" s="7" t="s">
        <v>60</v>
      </c>
      <c r="J6" s="7"/>
      <c r="K6" s="7"/>
      <c r="L6" t="s">
        <v>61</v>
      </c>
    </row>
    <row r="7" spans="1:12" x14ac:dyDescent="0.25">
      <c r="C7" s="7" t="s">
        <v>62</v>
      </c>
      <c r="D7" s="7" t="s">
        <v>63</v>
      </c>
      <c r="E7" s="7" t="s">
        <v>64</v>
      </c>
      <c r="F7" s="7"/>
      <c r="G7" s="7" t="s">
        <v>65</v>
      </c>
      <c r="H7" s="7" t="s">
        <v>66</v>
      </c>
      <c r="I7" s="7" t="s">
        <v>67</v>
      </c>
      <c r="J7" s="7"/>
      <c r="K7" s="7"/>
      <c r="L7" t="s">
        <v>68</v>
      </c>
    </row>
    <row r="8" spans="1:12" x14ac:dyDescent="0.25">
      <c r="C8" s="7" t="s">
        <v>69</v>
      </c>
      <c r="D8" s="7" t="s">
        <v>70</v>
      </c>
      <c r="E8" s="7"/>
      <c r="F8" s="7"/>
      <c r="G8" s="7" t="s">
        <v>71</v>
      </c>
      <c r="H8" s="7" t="s">
        <v>72</v>
      </c>
      <c r="I8" s="7" t="s">
        <v>73</v>
      </c>
      <c r="J8" s="7"/>
      <c r="K8" s="7"/>
      <c r="L8" t="s">
        <v>74</v>
      </c>
    </row>
    <row r="9" spans="1:12" x14ac:dyDescent="0.25">
      <c r="C9" s="7" t="s">
        <v>75</v>
      </c>
      <c r="D9" s="7" t="s">
        <v>76</v>
      </c>
      <c r="E9" s="7"/>
      <c r="F9" s="7"/>
      <c r="G9" s="7" t="s">
        <v>77</v>
      </c>
      <c r="H9" s="7"/>
      <c r="I9" s="7" t="s">
        <v>78</v>
      </c>
      <c r="J9" s="7"/>
      <c r="K9" s="7"/>
      <c r="L9" t="s">
        <v>79</v>
      </c>
    </row>
    <row r="10" spans="1:12" x14ac:dyDescent="0.25">
      <c r="C10" s="7"/>
      <c r="D10" s="7" t="s">
        <v>80</v>
      </c>
      <c r="E10" s="7"/>
      <c r="F10" s="7"/>
      <c r="G10" s="7"/>
      <c r="H10" s="7"/>
      <c r="I10" s="7" t="s">
        <v>81</v>
      </c>
      <c r="J10" s="7"/>
      <c r="K10" s="7"/>
      <c r="L10" t="s">
        <v>82</v>
      </c>
    </row>
    <row r="11" spans="1:12" x14ac:dyDescent="0.25">
      <c r="C11" s="7"/>
      <c r="D11" s="7"/>
      <c r="E11" s="7"/>
      <c r="F11" s="7"/>
      <c r="G11" s="7"/>
      <c r="H11" s="7"/>
      <c r="I11" s="7" t="s">
        <v>83</v>
      </c>
      <c r="J11" s="7"/>
      <c r="K11" s="7"/>
      <c r="L11" t="s">
        <v>84</v>
      </c>
    </row>
    <row r="12" spans="1:12" x14ac:dyDescent="0.25">
      <c r="C12" s="7"/>
      <c r="D12" s="7"/>
      <c r="E12" s="7"/>
      <c r="F12" s="7"/>
      <c r="G12" s="7"/>
      <c r="H12" s="7"/>
      <c r="I12" s="7" t="s">
        <v>85</v>
      </c>
      <c r="J12" s="7"/>
      <c r="K12" s="7"/>
      <c r="L12" t="s">
        <v>86</v>
      </c>
    </row>
    <row r="13" spans="1:12" x14ac:dyDescent="0.25">
      <c r="L13" t="s">
        <v>87</v>
      </c>
    </row>
    <row r="14" spans="1:12" x14ac:dyDescent="0.25">
      <c r="L14" t="s">
        <v>6</v>
      </c>
    </row>
    <row r="15" spans="1:12" x14ac:dyDescent="0.25">
      <c r="L15" t="s">
        <v>88</v>
      </c>
    </row>
    <row r="16" spans="1:12" x14ac:dyDescent="0.25">
      <c r="L16" t="s">
        <v>89</v>
      </c>
    </row>
    <row r="17" spans="12:12" x14ac:dyDescent="0.25">
      <c r="L17" t="s">
        <v>90</v>
      </c>
    </row>
    <row r="18" spans="12:12" x14ac:dyDescent="0.25">
      <c r="L18" t="s">
        <v>91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1"/>
  <sheetViews>
    <sheetView workbookViewId="0">
      <pane ySplit="1" topLeftCell="A2" activePane="bottomLeft" state="frozen"/>
      <selection pane="bottomLeft" activeCell="C6" sqref="C6"/>
    </sheetView>
  </sheetViews>
  <sheetFormatPr baseColWidth="10" defaultColWidth="9.140625" defaultRowHeight="15" x14ac:dyDescent="0.25"/>
  <cols>
    <col min="1" max="1" width="15" customWidth="1"/>
    <col min="2" max="2" width="10" customWidth="1"/>
    <col min="3" max="3" width="12" customWidth="1"/>
    <col min="4" max="4" width="18" customWidth="1"/>
    <col min="5" max="6" width="14" customWidth="1"/>
    <col min="7" max="7" width="16" customWidth="1"/>
    <col min="8" max="9" width="18" customWidth="1"/>
    <col min="10" max="11" width="14" customWidth="1"/>
    <col min="12" max="14" width="16" customWidth="1"/>
    <col min="15" max="15" width="12" customWidth="1"/>
    <col min="16" max="19" width="18" customWidth="1"/>
    <col min="20" max="20" width="10" customWidth="1"/>
    <col min="21" max="22" width="14" customWidth="1"/>
    <col min="23" max="24" width="16" customWidth="1"/>
    <col min="25" max="27" width="12" customWidth="1"/>
    <col min="28" max="28" width="16" customWidth="1"/>
    <col min="29" max="29" width="18" customWidth="1"/>
    <col min="30" max="30" width="16" customWidth="1"/>
    <col min="31" max="32" width="14" customWidth="1"/>
    <col min="33" max="33" width="16" customWidth="1"/>
    <col min="34" max="35" width="24" customWidth="1"/>
  </cols>
  <sheetData>
    <row r="1" spans="1:35" ht="30" x14ac:dyDescent="0.25">
      <c r="A1" s="1" t="s">
        <v>92</v>
      </c>
      <c r="B1" s="1" t="s">
        <v>93</v>
      </c>
      <c r="C1" s="1" t="s">
        <v>0</v>
      </c>
      <c r="D1" s="1" t="s">
        <v>94</v>
      </c>
      <c r="E1" s="1" t="s">
        <v>95</v>
      </c>
      <c r="F1" s="1" t="s">
        <v>96</v>
      </c>
      <c r="G1" s="1" t="s">
        <v>97</v>
      </c>
      <c r="H1" s="1" t="s">
        <v>98</v>
      </c>
      <c r="I1" s="1" t="s">
        <v>99</v>
      </c>
      <c r="J1" s="1" t="s">
        <v>100</v>
      </c>
      <c r="K1" s="1" t="s">
        <v>101</v>
      </c>
      <c r="L1" s="1" t="s">
        <v>102</v>
      </c>
      <c r="M1" s="1" t="s">
        <v>103</v>
      </c>
      <c r="N1" s="1" t="s">
        <v>104</v>
      </c>
      <c r="O1" s="1" t="s">
        <v>105</v>
      </c>
      <c r="P1" s="1" t="s">
        <v>106</v>
      </c>
      <c r="Q1" s="1" t="s">
        <v>107</v>
      </c>
      <c r="R1" s="1" t="s">
        <v>108</v>
      </c>
      <c r="S1" s="1" t="s">
        <v>109</v>
      </c>
      <c r="T1" s="1" t="s">
        <v>88</v>
      </c>
      <c r="U1" s="1" t="s">
        <v>110</v>
      </c>
      <c r="V1" s="1" t="s">
        <v>111</v>
      </c>
      <c r="W1" s="1" t="s">
        <v>112</v>
      </c>
      <c r="X1" s="1" t="s">
        <v>113</v>
      </c>
      <c r="Y1" s="1" t="s">
        <v>114</v>
      </c>
      <c r="Z1" s="1" t="s">
        <v>115</v>
      </c>
      <c r="AA1" s="1" t="s">
        <v>116</v>
      </c>
      <c r="AB1" s="1" t="s">
        <v>117</v>
      </c>
      <c r="AC1" s="1" t="s">
        <v>118</v>
      </c>
      <c r="AD1" s="1" t="s">
        <v>119</v>
      </c>
      <c r="AE1" s="1" t="s">
        <v>120</v>
      </c>
      <c r="AF1" s="1" t="s">
        <v>121</v>
      </c>
      <c r="AG1" s="1" t="s">
        <v>122</v>
      </c>
      <c r="AH1" s="1" t="s">
        <v>123</v>
      </c>
      <c r="AI1" s="1" t="s">
        <v>124</v>
      </c>
    </row>
  </sheetData>
  <conditionalFormatting sqref="C2:C501">
    <cfRule type="expression" dxfId="5" priority="1">
      <formula>EXACT(C2,"Approved")</formula>
    </cfRule>
    <cfRule type="expression" dxfId="4" priority="2">
      <formula>EXACT(C2,"Pending")</formula>
    </cfRule>
    <cfRule type="expression" dxfId="3" priority="3">
      <formula>EXACT(C2,"Rejected")</formula>
    </cfRule>
  </conditionalFormatting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00000000-0002-0000-0100-000000000000}">
          <x14:formula1>
            <xm:f>Lists!$A$2:$A$4</xm:f>
          </x14:formula1>
          <xm:sqref>C2:C501</xm:sqref>
        </x14:dataValidation>
        <x14:dataValidation type="list" allowBlank="1" showInputMessage="1" showErrorMessage="1" xr:uid="{00000000-0002-0000-0100-000001000000}">
          <x14:formula1>
            <xm:f>Lists!$C$2:$C$9</xm:f>
          </x14:formula1>
          <xm:sqref>D2:D501</xm:sqref>
        </x14:dataValidation>
        <x14:dataValidation type="list" allowBlank="1" showInputMessage="1" showErrorMessage="1" xr:uid="{00000000-0002-0000-0100-000002000000}">
          <x14:formula1>
            <xm:f>Lists!$H$2:$H$8</xm:f>
          </x14:formula1>
          <xm:sqref>F2:F501</xm:sqref>
        </x14:dataValidation>
        <x14:dataValidation type="list" allowBlank="1" showInputMessage="1" showErrorMessage="1" xr:uid="{00000000-0002-0000-0100-000003000000}">
          <x14:formula1>
            <xm:f>Lists!$I$2:$I$12</xm:f>
          </x14:formula1>
          <xm:sqref>G2:G501</xm:sqref>
        </x14:dataValidation>
        <x14:dataValidation type="list" allowBlank="1" showInputMessage="1" showErrorMessage="1" xr:uid="{00000000-0002-0000-0100-000004000000}">
          <x14:formula1>
            <xm:f>Lists!$E$2:$E$7</xm:f>
          </x14:formula1>
          <xm:sqref>J2:J501</xm:sqref>
        </x14:dataValidation>
        <x14:dataValidation type="list" allowBlank="1" showInputMessage="1" showErrorMessage="1" xr:uid="{00000000-0002-0000-0100-000005000000}">
          <x14:formula1>
            <xm:f>Lists!$D$2:$D$10</xm:f>
          </x14:formula1>
          <xm:sqref>O2:O501</xm:sqref>
        </x14:dataValidation>
        <x14:dataValidation type="list" allowBlank="1" showInputMessage="1" showErrorMessage="1" xr:uid="{00000000-0002-0000-0100-000006000000}">
          <x14:formula1>
            <xm:f>Lists!$B$2:$B$4</xm:f>
          </x14:formula1>
          <xm:sqref>T2:T501</xm:sqref>
        </x14:dataValidation>
        <x14:dataValidation type="list" allowBlank="1" showInputMessage="1" showErrorMessage="1" xr:uid="{00000000-0002-0000-0100-000007000000}">
          <x14:formula1>
            <xm:f>Lists!$G$2:$G$9</xm:f>
          </x14:formula1>
          <xm:sqref>AC2:AC501</xm:sqref>
        </x14:dataValidation>
        <x14:dataValidation type="list" allowBlank="1" showInputMessage="1" showErrorMessage="1" xr:uid="{00000000-0002-0000-0100-000008000000}">
          <x14:formula1>
            <xm:f>Lists!$F$2:$F$4</xm:f>
          </x14:formula1>
          <xm:sqref>AD2:AD501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I1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2" width="14" customWidth="1"/>
    <col min="3" max="3" width="12" customWidth="1"/>
    <col min="4" max="4" width="16" customWidth="1"/>
    <col min="5" max="6" width="14" customWidth="1"/>
    <col min="7" max="8" width="18" customWidth="1"/>
    <col min="9" max="9" width="16" customWidth="1"/>
    <col min="10" max="10" width="14" customWidth="1"/>
    <col min="11" max="12" width="18" customWidth="1"/>
    <col min="13" max="14" width="12" customWidth="1"/>
    <col min="15" max="15" width="16" customWidth="1"/>
    <col min="16" max="16" width="10" customWidth="1"/>
    <col min="17" max="18" width="14" customWidth="1"/>
    <col min="19" max="19" width="12" customWidth="1"/>
    <col min="20" max="20" width="18" customWidth="1"/>
    <col min="21" max="28" width="14" customWidth="1"/>
    <col min="29" max="32" width="20" customWidth="1"/>
    <col min="33" max="33" width="22" customWidth="1"/>
    <col min="34" max="35" width="24" customWidth="1"/>
  </cols>
  <sheetData>
    <row r="1" spans="1:35" ht="30" x14ac:dyDescent="0.25">
      <c r="A1" s="1" t="s">
        <v>125</v>
      </c>
      <c r="B1" s="1" t="s">
        <v>126</v>
      </c>
      <c r="C1" s="1" t="s">
        <v>0</v>
      </c>
      <c r="D1" s="1" t="s">
        <v>127</v>
      </c>
      <c r="E1" s="1" t="s">
        <v>95</v>
      </c>
      <c r="F1" s="1" t="s">
        <v>96</v>
      </c>
      <c r="G1" s="1" t="s">
        <v>128</v>
      </c>
      <c r="H1" s="1" t="s">
        <v>129</v>
      </c>
      <c r="I1" s="1" t="s">
        <v>130</v>
      </c>
      <c r="J1" s="1" t="s">
        <v>100</v>
      </c>
      <c r="K1" s="1" t="s">
        <v>131</v>
      </c>
      <c r="L1" s="1" t="s">
        <v>132</v>
      </c>
      <c r="M1" s="1" t="s">
        <v>133</v>
      </c>
      <c r="N1" s="1" t="s">
        <v>134</v>
      </c>
      <c r="O1" s="1" t="s">
        <v>135</v>
      </c>
      <c r="P1" s="1" t="s">
        <v>88</v>
      </c>
      <c r="Q1" s="1" t="s">
        <v>110</v>
      </c>
      <c r="R1" s="1" t="s">
        <v>111</v>
      </c>
      <c r="S1" s="1" t="s">
        <v>136</v>
      </c>
      <c r="T1" s="1" t="s">
        <v>137</v>
      </c>
      <c r="U1" s="1" t="s">
        <v>138</v>
      </c>
      <c r="V1" s="1" t="s">
        <v>139</v>
      </c>
      <c r="W1" s="1" t="s">
        <v>140</v>
      </c>
      <c r="X1" s="1" t="s">
        <v>141</v>
      </c>
      <c r="Y1" s="1" t="s">
        <v>142</v>
      </c>
      <c r="Z1" s="1" t="s">
        <v>143</v>
      </c>
      <c r="AA1" s="1" t="s">
        <v>144</v>
      </c>
      <c r="AB1" s="1" t="s">
        <v>9</v>
      </c>
      <c r="AC1" s="1" t="s">
        <v>145</v>
      </c>
      <c r="AD1" s="1" t="s">
        <v>146</v>
      </c>
      <c r="AE1" s="1" t="s">
        <v>147</v>
      </c>
      <c r="AF1" s="1" t="s">
        <v>148</v>
      </c>
      <c r="AG1" s="1" t="s">
        <v>149</v>
      </c>
      <c r="AH1" s="1" t="s">
        <v>123</v>
      </c>
      <c r="AI1" s="1" t="s">
        <v>124</v>
      </c>
    </row>
  </sheetData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200-000000000000}">
          <x14:formula1>
            <xm:f>Lists!$A$2:$A$4</xm:f>
          </x14:formula1>
          <xm:sqref>C2:C51</xm:sqref>
        </x14:dataValidation>
        <x14:dataValidation type="list" allowBlank="1" showInputMessage="1" showErrorMessage="1" xr:uid="{00000000-0002-0000-0200-000001000000}">
          <x14:formula1>
            <xm:f>Lists!$C$2:$C$9</xm:f>
          </x14:formula1>
          <xm:sqref>D2:D51</xm:sqref>
        </x14:dataValidation>
        <x14:dataValidation type="list" allowBlank="1" showInputMessage="1" showErrorMessage="1" xr:uid="{00000000-0002-0000-0200-000002000000}">
          <x14:formula1>
            <xm:f>Lists!$H$2:$H$8</xm:f>
          </x14:formula1>
          <xm:sqref>F2:F51</xm:sqref>
        </x14:dataValidation>
        <x14:dataValidation type="list" allowBlank="1" showInputMessage="1" showErrorMessage="1" xr:uid="{00000000-0002-0000-0200-000003000000}">
          <x14:formula1>
            <xm:f>Lists!$I$2:$I$12</xm:f>
          </x14:formula1>
          <xm:sqref>G2:H51</xm:sqref>
        </x14:dataValidation>
        <x14:dataValidation type="list" allowBlank="1" showInputMessage="1" showErrorMessage="1" xr:uid="{00000000-0002-0000-0200-000005000000}">
          <x14:formula1>
            <xm:f>Lists!$E$2:$E$7</xm:f>
          </x14:formula1>
          <xm:sqref>J2:J51</xm:sqref>
        </x14:dataValidation>
        <x14:dataValidation type="list" allowBlank="1" showInputMessage="1" showErrorMessage="1" xr:uid="{00000000-0002-0000-0200-000006000000}">
          <x14:formula1>
            <xm:f>Lists!$B$2:$B$4</xm:f>
          </x14:formula1>
          <xm:sqref>P2:P51</xm:sqref>
        </x14:dataValidation>
        <x14:dataValidation type="list" allowBlank="1" showInputMessage="1" showErrorMessage="1" xr:uid="{00000000-0002-0000-0200-000007000000}">
          <x14:formula1>
            <xm:f>Lists!$G$2:$G$9</xm:f>
          </x14:formula1>
          <xm:sqref>AA2:AA51</xm:sqref>
        </x14:dataValidation>
        <x14:dataValidation type="list" allowBlank="1" showInputMessage="1" showErrorMessage="1" xr:uid="{00000000-0002-0000-0200-000008000000}">
          <x14:formula1>
            <xm:f>Lists!$J$2:$J$4</xm:f>
          </x14:formula1>
          <xm:sqref>AB2:AB51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101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2" width="12" customWidth="1"/>
    <col min="3" max="3" width="18" customWidth="1"/>
    <col min="4" max="6" width="14" customWidth="1"/>
    <col min="7" max="10" width="20" customWidth="1"/>
    <col min="11" max="11" width="16" customWidth="1"/>
    <col min="12" max="14" width="14" customWidth="1"/>
    <col min="15" max="15" width="20" customWidth="1"/>
    <col min="16" max="16" width="14" customWidth="1"/>
    <col min="17" max="17" width="18" customWidth="1"/>
    <col min="18" max="18" width="14" customWidth="1"/>
    <col min="19" max="20" width="24" customWidth="1"/>
  </cols>
  <sheetData>
    <row r="1" spans="1:20" ht="30" x14ac:dyDescent="0.25">
      <c r="A1" s="1" t="s">
        <v>150</v>
      </c>
      <c r="B1" s="1" t="s">
        <v>136</v>
      </c>
      <c r="C1" s="1" t="s">
        <v>151</v>
      </c>
      <c r="D1" s="1" t="s">
        <v>152</v>
      </c>
      <c r="E1" s="1" t="s">
        <v>126</v>
      </c>
      <c r="F1" s="1" t="s">
        <v>153</v>
      </c>
      <c r="G1" s="1" t="s">
        <v>106</v>
      </c>
      <c r="H1" s="1" t="s">
        <v>107</v>
      </c>
      <c r="I1" s="1" t="s">
        <v>108</v>
      </c>
      <c r="J1" s="1" t="s">
        <v>109</v>
      </c>
      <c r="K1" s="1" t="s">
        <v>3</v>
      </c>
      <c r="L1" s="1" t="s">
        <v>96</v>
      </c>
      <c r="M1" s="1" t="s">
        <v>138</v>
      </c>
      <c r="N1" s="1" t="s">
        <v>154</v>
      </c>
      <c r="O1" s="1" t="s">
        <v>155</v>
      </c>
      <c r="P1" s="1" t="s">
        <v>0</v>
      </c>
      <c r="Q1" s="1" t="s">
        <v>156</v>
      </c>
      <c r="R1" s="1" t="s">
        <v>157</v>
      </c>
      <c r="S1" s="1" t="s">
        <v>123</v>
      </c>
      <c r="T1" s="1" t="s">
        <v>124</v>
      </c>
    </row>
    <row r="2" spans="1:20" x14ac:dyDescent="0.25">
      <c r="N2" t="str">
        <f t="shared" ref="N2:N33" si="0">IF(M2="", "", EDATE(M2,36))</f>
        <v/>
      </c>
      <c r="P2" t="str">
        <f t="shared" ref="P2:P33" ca="1" si="1">IF(N2="","",IF(TODAY()&gt;N2,"Expired",IF(AND(NOT(ISBLANK(O2)),TODAY()-O2&lt;=183),"Valid","Continuity due")))</f>
        <v/>
      </c>
    </row>
    <row r="3" spans="1:20" x14ac:dyDescent="0.25">
      <c r="N3" t="str">
        <f t="shared" si="0"/>
        <v/>
      </c>
      <c r="P3" t="str">
        <f t="shared" ca="1" si="1"/>
        <v/>
      </c>
    </row>
    <row r="4" spans="1:20" x14ac:dyDescent="0.25">
      <c r="N4" t="str">
        <f t="shared" si="0"/>
        <v/>
      </c>
      <c r="P4" t="str">
        <f t="shared" ca="1" si="1"/>
        <v/>
      </c>
    </row>
    <row r="5" spans="1:20" x14ac:dyDescent="0.25">
      <c r="N5" t="str">
        <f t="shared" si="0"/>
        <v/>
      </c>
      <c r="P5" t="str">
        <f t="shared" ca="1" si="1"/>
        <v/>
      </c>
    </row>
    <row r="6" spans="1:20" x14ac:dyDescent="0.25">
      <c r="N6" t="str">
        <f t="shared" si="0"/>
        <v/>
      </c>
      <c r="P6" t="str">
        <f t="shared" ca="1" si="1"/>
        <v/>
      </c>
    </row>
    <row r="7" spans="1:20" x14ac:dyDescent="0.25">
      <c r="N7" t="str">
        <f t="shared" si="0"/>
        <v/>
      </c>
      <c r="P7" t="str">
        <f t="shared" ca="1" si="1"/>
        <v/>
      </c>
    </row>
    <row r="8" spans="1:20" x14ac:dyDescent="0.25">
      <c r="N8" t="str">
        <f t="shared" si="0"/>
        <v/>
      </c>
      <c r="P8" t="str">
        <f t="shared" ca="1" si="1"/>
        <v/>
      </c>
    </row>
    <row r="9" spans="1:20" x14ac:dyDescent="0.25">
      <c r="N9" t="str">
        <f t="shared" si="0"/>
        <v/>
      </c>
      <c r="P9" t="str">
        <f t="shared" ca="1" si="1"/>
        <v/>
      </c>
    </row>
    <row r="10" spans="1:20" x14ac:dyDescent="0.25">
      <c r="N10" t="str">
        <f t="shared" si="0"/>
        <v/>
      </c>
      <c r="P10" t="str">
        <f t="shared" ca="1" si="1"/>
        <v/>
      </c>
    </row>
    <row r="11" spans="1:20" x14ac:dyDescent="0.25">
      <c r="N11" t="str">
        <f t="shared" si="0"/>
        <v/>
      </c>
      <c r="P11" t="str">
        <f t="shared" ca="1" si="1"/>
        <v/>
      </c>
    </row>
    <row r="12" spans="1:20" x14ac:dyDescent="0.25">
      <c r="N12" t="str">
        <f t="shared" si="0"/>
        <v/>
      </c>
      <c r="P12" t="str">
        <f t="shared" ca="1" si="1"/>
        <v/>
      </c>
    </row>
    <row r="13" spans="1:20" x14ac:dyDescent="0.25">
      <c r="N13" t="str">
        <f t="shared" si="0"/>
        <v/>
      </c>
      <c r="P13" t="str">
        <f t="shared" ca="1" si="1"/>
        <v/>
      </c>
    </row>
    <row r="14" spans="1:20" x14ac:dyDescent="0.25">
      <c r="N14" t="str">
        <f t="shared" si="0"/>
        <v/>
      </c>
      <c r="P14" t="str">
        <f t="shared" ca="1" si="1"/>
        <v/>
      </c>
    </row>
    <row r="15" spans="1:20" x14ac:dyDescent="0.25">
      <c r="N15" t="str">
        <f t="shared" si="0"/>
        <v/>
      </c>
      <c r="P15" t="str">
        <f t="shared" ca="1" si="1"/>
        <v/>
      </c>
    </row>
    <row r="16" spans="1:20" x14ac:dyDescent="0.25">
      <c r="N16" t="str">
        <f t="shared" si="0"/>
        <v/>
      </c>
      <c r="P16" t="str">
        <f t="shared" ca="1" si="1"/>
        <v/>
      </c>
    </row>
    <row r="17" spans="14:16" x14ac:dyDescent="0.25">
      <c r="N17" t="str">
        <f t="shared" si="0"/>
        <v/>
      </c>
      <c r="P17" t="str">
        <f t="shared" ca="1" si="1"/>
        <v/>
      </c>
    </row>
    <row r="18" spans="14:16" x14ac:dyDescent="0.25">
      <c r="N18" t="str">
        <f t="shared" si="0"/>
        <v/>
      </c>
      <c r="P18" t="str">
        <f t="shared" ca="1" si="1"/>
        <v/>
      </c>
    </row>
    <row r="19" spans="14:16" x14ac:dyDescent="0.25">
      <c r="N19" t="str">
        <f t="shared" si="0"/>
        <v/>
      </c>
      <c r="P19" t="str">
        <f t="shared" ca="1" si="1"/>
        <v/>
      </c>
    </row>
    <row r="20" spans="14:16" x14ac:dyDescent="0.25">
      <c r="N20" t="str">
        <f t="shared" si="0"/>
        <v/>
      </c>
      <c r="P20" t="str">
        <f t="shared" ca="1" si="1"/>
        <v/>
      </c>
    </row>
    <row r="21" spans="14:16" x14ac:dyDescent="0.25">
      <c r="N21" t="str">
        <f t="shared" si="0"/>
        <v/>
      </c>
      <c r="P21" t="str">
        <f t="shared" ca="1" si="1"/>
        <v/>
      </c>
    </row>
    <row r="22" spans="14:16" x14ac:dyDescent="0.25">
      <c r="N22" t="str">
        <f t="shared" si="0"/>
        <v/>
      </c>
      <c r="P22" t="str">
        <f t="shared" ca="1" si="1"/>
        <v/>
      </c>
    </row>
    <row r="23" spans="14:16" x14ac:dyDescent="0.25">
      <c r="N23" t="str">
        <f t="shared" si="0"/>
        <v/>
      </c>
      <c r="P23" t="str">
        <f t="shared" ca="1" si="1"/>
        <v/>
      </c>
    </row>
    <row r="24" spans="14:16" x14ac:dyDescent="0.25">
      <c r="N24" t="str">
        <f t="shared" si="0"/>
        <v/>
      </c>
      <c r="P24" t="str">
        <f t="shared" ca="1" si="1"/>
        <v/>
      </c>
    </row>
    <row r="25" spans="14:16" x14ac:dyDescent="0.25">
      <c r="N25" t="str">
        <f t="shared" si="0"/>
        <v/>
      </c>
      <c r="P25" t="str">
        <f t="shared" ca="1" si="1"/>
        <v/>
      </c>
    </row>
    <row r="26" spans="14:16" x14ac:dyDescent="0.25">
      <c r="N26" t="str">
        <f t="shared" si="0"/>
        <v/>
      </c>
      <c r="P26" t="str">
        <f t="shared" ca="1" si="1"/>
        <v/>
      </c>
    </row>
    <row r="27" spans="14:16" x14ac:dyDescent="0.25">
      <c r="N27" t="str">
        <f t="shared" si="0"/>
        <v/>
      </c>
      <c r="P27" t="str">
        <f t="shared" ca="1" si="1"/>
        <v/>
      </c>
    </row>
    <row r="28" spans="14:16" x14ac:dyDescent="0.25">
      <c r="N28" t="str">
        <f t="shared" si="0"/>
        <v/>
      </c>
      <c r="P28" t="str">
        <f t="shared" ca="1" si="1"/>
        <v/>
      </c>
    </row>
    <row r="29" spans="14:16" x14ac:dyDescent="0.25">
      <c r="N29" t="str">
        <f t="shared" si="0"/>
        <v/>
      </c>
      <c r="P29" t="str">
        <f t="shared" ca="1" si="1"/>
        <v/>
      </c>
    </row>
    <row r="30" spans="14:16" x14ac:dyDescent="0.25">
      <c r="N30" t="str">
        <f t="shared" si="0"/>
        <v/>
      </c>
      <c r="P30" t="str">
        <f t="shared" ca="1" si="1"/>
        <v/>
      </c>
    </row>
    <row r="31" spans="14:16" x14ac:dyDescent="0.25">
      <c r="N31" t="str">
        <f t="shared" si="0"/>
        <v/>
      </c>
      <c r="P31" t="str">
        <f t="shared" ca="1" si="1"/>
        <v/>
      </c>
    </row>
    <row r="32" spans="14:16" x14ac:dyDescent="0.25">
      <c r="N32" t="str">
        <f t="shared" si="0"/>
        <v/>
      </c>
      <c r="P32" t="str">
        <f t="shared" ca="1" si="1"/>
        <v/>
      </c>
    </row>
    <row r="33" spans="14:16" x14ac:dyDescent="0.25">
      <c r="N33" t="str">
        <f t="shared" si="0"/>
        <v/>
      </c>
      <c r="P33" t="str">
        <f t="shared" ca="1" si="1"/>
        <v/>
      </c>
    </row>
    <row r="34" spans="14:16" x14ac:dyDescent="0.25">
      <c r="N34" t="str">
        <f t="shared" ref="N34:N65" si="2">IF(M34="", "", EDATE(M34,36))</f>
        <v/>
      </c>
      <c r="P34" t="str">
        <f t="shared" ref="P34:P65" ca="1" si="3">IF(N34="","",IF(TODAY()&gt;N34,"Expired",IF(AND(NOT(ISBLANK(O34)),TODAY()-O34&lt;=183),"Valid","Continuity due")))</f>
        <v/>
      </c>
    </row>
    <row r="35" spans="14:16" x14ac:dyDescent="0.25">
      <c r="N35" t="str">
        <f t="shared" si="2"/>
        <v/>
      </c>
      <c r="P35" t="str">
        <f t="shared" ca="1" si="3"/>
        <v/>
      </c>
    </row>
    <row r="36" spans="14:16" x14ac:dyDescent="0.25">
      <c r="N36" t="str">
        <f t="shared" si="2"/>
        <v/>
      </c>
      <c r="P36" t="str">
        <f t="shared" ca="1" si="3"/>
        <v/>
      </c>
    </row>
    <row r="37" spans="14:16" x14ac:dyDescent="0.25">
      <c r="N37" t="str">
        <f t="shared" si="2"/>
        <v/>
      </c>
      <c r="P37" t="str">
        <f t="shared" ca="1" si="3"/>
        <v/>
      </c>
    </row>
    <row r="38" spans="14:16" x14ac:dyDescent="0.25">
      <c r="N38" t="str">
        <f t="shared" si="2"/>
        <v/>
      </c>
      <c r="P38" t="str">
        <f t="shared" ca="1" si="3"/>
        <v/>
      </c>
    </row>
    <row r="39" spans="14:16" x14ac:dyDescent="0.25">
      <c r="N39" t="str">
        <f t="shared" si="2"/>
        <v/>
      </c>
      <c r="P39" t="str">
        <f t="shared" ca="1" si="3"/>
        <v/>
      </c>
    </row>
    <row r="40" spans="14:16" x14ac:dyDescent="0.25">
      <c r="N40" t="str">
        <f t="shared" si="2"/>
        <v/>
      </c>
      <c r="P40" t="str">
        <f t="shared" ca="1" si="3"/>
        <v/>
      </c>
    </row>
    <row r="41" spans="14:16" x14ac:dyDescent="0.25">
      <c r="N41" t="str">
        <f t="shared" si="2"/>
        <v/>
      </c>
      <c r="P41" t="str">
        <f t="shared" ca="1" si="3"/>
        <v/>
      </c>
    </row>
    <row r="42" spans="14:16" x14ac:dyDescent="0.25">
      <c r="N42" t="str">
        <f t="shared" si="2"/>
        <v/>
      </c>
      <c r="P42" t="str">
        <f t="shared" ca="1" si="3"/>
        <v/>
      </c>
    </row>
    <row r="43" spans="14:16" x14ac:dyDescent="0.25">
      <c r="N43" t="str">
        <f t="shared" si="2"/>
        <v/>
      </c>
      <c r="P43" t="str">
        <f t="shared" ca="1" si="3"/>
        <v/>
      </c>
    </row>
    <row r="44" spans="14:16" x14ac:dyDescent="0.25">
      <c r="N44" t="str">
        <f t="shared" si="2"/>
        <v/>
      </c>
      <c r="P44" t="str">
        <f t="shared" ca="1" si="3"/>
        <v/>
      </c>
    </row>
    <row r="45" spans="14:16" x14ac:dyDescent="0.25">
      <c r="N45" t="str">
        <f t="shared" si="2"/>
        <v/>
      </c>
      <c r="P45" t="str">
        <f t="shared" ca="1" si="3"/>
        <v/>
      </c>
    </row>
    <row r="46" spans="14:16" x14ac:dyDescent="0.25">
      <c r="N46" t="str">
        <f t="shared" si="2"/>
        <v/>
      </c>
      <c r="P46" t="str">
        <f t="shared" ca="1" si="3"/>
        <v/>
      </c>
    </row>
    <row r="47" spans="14:16" x14ac:dyDescent="0.25">
      <c r="N47" t="str">
        <f t="shared" si="2"/>
        <v/>
      </c>
      <c r="P47" t="str">
        <f t="shared" ca="1" si="3"/>
        <v/>
      </c>
    </row>
    <row r="48" spans="14:16" x14ac:dyDescent="0.25">
      <c r="N48" t="str">
        <f t="shared" si="2"/>
        <v/>
      </c>
      <c r="P48" t="str">
        <f t="shared" ca="1" si="3"/>
        <v/>
      </c>
    </row>
    <row r="49" spans="14:16" x14ac:dyDescent="0.25">
      <c r="N49" t="str">
        <f t="shared" si="2"/>
        <v/>
      </c>
      <c r="P49" t="str">
        <f t="shared" ca="1" si="3"/>
        <v/>
      </c>
    </row>
    <row r="50" spans="14:16" x14ac:dyDescent="0.25">
      <c r="N50" t="str">
        <f t="shared" si="2"/>
        <v/>
      </c>
      <c r="P50" t="str">
        <f t="shared" ca="1" si="3"/>
        <v/>
      </c>
    </row>
    <row r="51" spans="14:16" x14ac:dyDescent="0.25">
      <c r="N51" t="str">
        <f t="shared" si="2"/>
        <v/>
      </c>
      <c r="P51" t="str">
        <f t="shared" ca="1" si="3"/>
        <v/>
      </c>
    </row>
    <row r="52" spans="14:16" x14ac:dyDescent="0.25">
      <c r="N52" t="str">
        <f t="shared" si="2"/>
        <v/>
      </c>
      <c r="P52" t="str">
        <f t="shared" ca="1" si="3"/>
        <v/>
      </c>
    </row>
    <row r="53" spans="14:16" x14ac:dyDescent="0.25">
      <c r="N53" t="str">
        <f t="shared" si="2"/>
        <v/>
      </c>
      <c r="P53" t="str">
        <f t="shared" ca="1" si="3"/>
        <v/>
      </c>
    </row>
    <row r="54" spans="14:16" x14ac:dyDescent="0.25">
      <c r="N54" t="str">
        <f t="shared" si="2"/>
        <v/>
      </c>
      <c r="P54" t="str">
        <f t="shared" ca="1" si="3"/>
        <v/>
      </c>
    </row>
    <row r="55" spans="14:16" x14ac:dyDescent="0.25">
      <c r="N55" t="str">
        <f t="shared" si="2"/>
        <v/>
      </c>
      <c r="P55" t="str">
        <f t="shared" ca="1" si="3"/>
        <v/>
      </c>
    </row>
    <row r="56" spans="14:16" x14ac:dyDescent="0.25">
      <c r="N56" t="str">
        <f t="shared" si="2"/>
        <v/>
      </c>
      <c r="P56" t="str">
        <f t="shared" ca="1" si="3"/>
        <v/>
      </c>
    </row>
    <row r="57" spans="14:16" x14ac:dyDescent="0.25">
      <c r="N57" t="str">
        <f t="shared" si="2"/>
        <v/>
      </c>
      <c r="P57" t="str">
        <f t="shared" ca="1" si="3"/>
        <v/>
      </c>
    </row>
    <row r="58" spans="14:16" x14ac:dyDescent="0.25">
      <c r="N58" t="str">
        <f t="shared" si="2"/>
        <v/>
      </c>
      <c r="P58" t="str">
        <f t="shared" ca="1" si="3"/>
        <v/>
      </c>
    </row>
    <row r="59" spans="14:16" x14ac:dyDescent="0.25">
      <c r="N59" t="str">
        <f t="shared" si="2"/>
        <v/>
      </c>
      <c r="P59" t="str">
        <f t="shared" ca="1" si="3"/>
        <v/>
      </c>
    </row>
    <row r="60" spans="14:16" x14ac:dyDescent="0.25">
      <c r="N60" t="str">
        <f t="shared" si="2"/>
        <v/>
      </c>
      <c r="P60" t="str">
        <f t="shared" ca="1" si="3"/>
        <v/>
      </c>
    </row>
    <row r="61" spans="14:16" x14ac:dyDescent="0.25">
      <c r="N61" t="str">
        <f t="shared" si="2"/>
        <v/>
      </c>
      <c r="P61" t="str">
        <f t="shared" ca="1" si="3"/>
        <v/>
      </c>
    </row>
    <row r="62" spans="14:16" x14ac:dyDescent="0.25">
      <c r="N62" t="str">
        <f t="shared" si="2"/>
        <v/>
      </c>
      <c r="P62" t="str">
        <f t="shared" ca="1" si="3"/>
        <v/>
      </c>
    </row>
    <row r="63" spans="14:16" x14ac:dyDescent="0.25">
      <c r="N63" t="str">
        <f t="shared" si="2"/>
        <v/>
      </c>
      <c r="P63" t="str">
        <f t="shared" ca="1" si="3"/>
        <v/>
      </c>
    </row>
    <row r="64" spans="14:16" x14ac:dyDescent="0.25">
      <c r="N64" t="str">
        <f t="shared" si="2"/>
        <v/>
      </c>
      <c r="P64" t="str">
        <f t="shared" ca="1" si="3"/>
        <v/>
      </c>
    </row>
    <row r="65" spans="14:16" x14ac:dyDescent="0.25">
      <c r="N65" t="str">
        <f t="shared" si="2"/>
        <v/>
      </c>
      <c r="P65" t="str">
        <f t="shared" ca="1" si="3"/>
        <v/>
      </c>
    </row>
    <row r="66" spans="14:16" x14ac:dyDescent="0.25">
      <c r="N66" t="str">
        <f t="shared" ref="N66:N97" si="4">IF(M66="", "", EDATE(M66,36))</f>
        <v/>
      </c>
      <c r="P66" t="str">
        <f t="shared" ref="P66:P97" ca="1" si="5">IF(N66="","",IF(TODAY()&gt;N66,"Expired",IF(AND(NOT(ISBLANK(O66)),TODAY()-O66&lt;=183),"Valid","Continuity due")))</f>
        <v/>
      </c>
    </row>
    <row r="67" spans="14:16" x14ac:dyDescent="0.25">
      <c r="N67" t="str">
        <f t="shared" si="4"/>
        <v/>
      </c>
      <c r="P67" t="str">
        <f t="shared" ca="1" si="5"/>
        <v/>
      </c>
    </row>
    <row r="68" spans="14:16" x14ac:dyDescent="0.25">
      <c r="N68" t="str">
        <f t="shared" si="4"/>
        <v/>
      </c>
      <c r="P68" t="str">
        <f t="shared" ca="1" si="5"/>
        <v/>
      </c>
    </row>
    <row r="69" spans="14:16" x14ac:dyDescent="0.25">
      <c r="N69" t="str">
        <f t="shared" si="4"/>
        <v/>
      </c>
      <c r="P69" t="str">
        <f t="shared" ca="1" si="5"/>
        <v/>
      </c>
    </row>
    <row r="70" spans="14:16" x14ac:dyDescent="0.25">
      <c r="N70" t="str">
        <f t="shared" si="4"/>
        <v/>
      </c>
      <c r="P70" t="str">
        <f t="shared" ca="1" si="5"/>
        <v/>
      </c>
    </row>
    <row r="71" spans="14:16" x14ac:dyDescent="0.25">
      <c r="N71" t="str">
        <f t="shared" si="4"/>
        <v/>
      </c>
      <c r="P71" t="str">
        <f t="shared" ca="1" si="5"/>
        <v/>
      </c>
    </row>
    <row r="72" spans="14:16" x14ac:dyDescent="0.25">
      <c r="N72" t="str">
        <f t="shared" si="4"/>
        <v/>
      </c>
      <c r="P72" t="str">
        <f t="shared" ca="1" si="5"/>
        <v/>
      </c>
    </row>
    <row r="73" spans="14:16" x14ac:dyDescent="0.25">
      <c r="N73" t="str">
        <f t="shared" si="4"/>
        <v/>
      </c>
      <c r="P73" t="str">
        <f t="shared" ca="1" si="5"/>
        <v/>
      </c>
    </row>
    <row r="74" spans="14:16" x14ac:dyDescent="0.25">
      <c r="N74" t="str">
        <f t="shared" si="4"/>
        <v/>
      </c>
      <c r="P74" t="str">
        <f t="shared" ca="1" si="5"/>
        <v/>
      </c>
    </row>
    <row r="75" spans="14:16" x14ac:dyDescent="0.25">
      <c r="N75" t="str">
        <f t="shared" si="4"/>
        <v/>
      </c>
      <c r="P75" t="str">
        <f t="shared" ca="1" si="5"/>
        <v/>
      </c>
    </row>
    <row r="76" spans="14:16" x14ac:dyDescent="0.25">
      <c r="N76" t="str">
        <f t="shared" si="4"/>
        <v/>
      </c>
      <c r="P76" t="str">
        <f t="shared" ca="1" si="5"/>
        <v/>
      </c>
    </row>
    <row r="77" spans="14:16" x14ac:dyDescent="0.25">
      <c r="N77" t="str">
        <f t="shared" si="4"/>
        <v/>
      </c>
      <c r="P77" t="str">
        <f t="shared" ca="1" si="5"/>
        <v/>
      </c>
    </row>
    <row r="78" spans="14:16" x14ac:dyDescent="0.25">
      <c r="N78" t="str">
        <f t="shared" si="4"/>
        <v/>
      </c>
      <c r="P78" t="str">
        <f t="shared" ca="1" si="5"/>
        <v/>
      </c>
    </row>
    <row r="79" spans="14:16" x14ac:dyDescent="0.25">
      <c r="N79" t="str">
        <f t="shared" si="4"/>
        <v/>
      </c>
      <c r="P79" t="str">
        <f t="shared" ca="1" si="5"/>
        <v/>
      </c>
    </row>
    <row r="80" spans="14:16" x14ac:dyDescent="0.25">
      <c r="N80" t="str">
        <f t="shared" si="4"/>
        <v/>
      </c>
      <c r="P80" t="str">
        <f t="shared" ca="1" si="5"/>
        <v/>
      </c>
    </row>
    <row r="81" spans="14:16" x14ac:dyDescent="0.25">
      <c r="N81" t="str">
        <f t="shared" si="4"/>
        <v/>
      </c>
      <c r="P81" t="str">
        <f t="shared" ca="1" si="5"/>
        <v/>
      </c>
    </row>
    <row r="82" spans="14:16" x14ac:dyDescent="0.25">
      <c r="N82" t="str">
        <f t="shared" si="4"/>
        <v/>
      </c>
      <c r="P82" t="str">
        <f t="shared" ca="1" si="5"/>
        <v/>
      </c>
    </row>
    <row r="83" spans="14:16" x14ac:dyDescent="0.25">
      <c r="N83" t="str">
        <f t="shared" si="4"/>
        <v/>
      </c>
      <c r="P83" t="str">
        <f t="shared" ca="1" si="5"/>
        <v/>
      </c>
    </row>
    <row r="84" spans="14:16" x14ac:dyDescent="0.25">
      <c r="N84" t="str">
        <f t="shared" si="4"/>
        <v/>
      </c>
      <c r="P84" t="str">
        <f t="shared" ca="1" si="5"/>
        <v/>
      </c>
    </row>
    <row r="85" spans="14:16" x14ac:dyDescent="0.25">
      <c r="N85" t="str">
        <f t="shared" si="4"/>
        <v/>
      </c>
      <c r="P85" t="str">
        <f t="shared" ca="1" si="5"/>
        <v/>
      </c>
    </row>
    <row r="86" spans="14:16" x14ac:dyDescent="0.25">
      <c r="N86" t="str">
        <f t="shared" si="4"/>
        <v/>
      </c>
      <c r="P86" t="str">
        <f t="shared" ca="1" si="5"/>
        <v/>
      </c>
    </row>
    <row r="87" spans="14:16" x14ac:dyDescent="0.25">
      <c r="N87" t="str">
        <f t="shared" si="4"/>
        <v/>
      </c>
      <c r="P87" t="str">
        <f t="shared" ca="1" si="5"/>
        <v/>
      </c>
    </row>
    <row r="88" spans="14:16" x14ac:dyDescent="0.25">
      <c r="N88" t="str">
        <f t="shared" si="4"/>
        <v/>
      </c>
      <c r="P88" t="str">
        <f t="shared" ca="1" si="5"/>
        <v/>
      </c>
    </row>
    <row r="89" spans="14:16" x14ac:dyDescent="0.25">
      <c r="N89" t="str">
        <f t="shared" si="4"/>
        <v/>
      </c>
      <c r="P89" t="str">
        <f t="shared" ca="1" si="5"/>
        <v/>
      </c>
    </row>
    <row r="90" spans="14:16" x14ac:dyDescent="0.25">
      <c r="N90" t="str">
        <f t="shared" si="4"/>
        <v/>
      </c>
      <c r="P90" t="str">
        <f t="shared" ca="1" si="5"/>
        <v/>
      </c>
    </row>
    <row r="91" spans="14:16" x14ac:dyDescent="0.25">
      <c r="N91" t="str">
        <f t="shared" si="4"/>
        <v/>
      </c>
      <c r="P91" t="str">
        <f t="shared" ca="1" si="5"/>
        <v/>
      </c>
    </row>
    <row r="92" spans="14:16" x14ac:dyDescent="0.25">
      <c r="N92" t="str">
        <f t="shared" si="4"/>
        <v/>
      </c>
      <c r="P92" t="str">
        <f t="shared" ca="1" si="5"/>
        <v/>
      </c>
    </row>
    <row r="93" spans="14:16" x14ac:dyDescent="0.25">
      <c r="N93" t="str">
        <f t="shared" si="4"/>
        <v/>
      </c>
      <c r="P93" t="str">
        <f t="shared" ca="1" si="5"/>
        <v/>
      </c>
    </row>
    <row r="94" spans="14:16" x14ac:dyDescent="0.25">
      <c r="N94" t="str">
        <f t="shared" si="4"/>
        <v/>
      </c>
      <c r="P94" t="str">
        <f t="shared" ca="1" si="5"/>
        <v/>
      </c>
    </row>
    <row r="95" spans="14:16" x14ac:dyDescent="0.25">
      <c r="N95" t="str">
        <f t="shared" si="4"/>
        <v/>
      </c>
      <c r="P95" t="str">
        <f t="shared" ca="1" si="5"/>
        <v/>
      </c>
    </row>
    <row r="96" spans="14:16" x14ac:dyDescent="0.25">
      <c r="N96" t="str">
        <f t="shared" si="4"/>
        <v/>
      </c>
      <c r="P96" t="str">
        <f t="shared" ca="1" si="5"/>
        <v/>
      </c>
    </row>
    <row r="97" spans="14:16" x14ac:dyDescent="0.25">
      <c r="N97" t="str">
        <f t="shared" si="4"/>
        <v/>
      </c>
      <c r="P97" t="str">
        <f t="shared" ca="1" si="5"/>
        <v/>
      </c>
    </row>
    <row r="98" spans="14:16" x14ac:dyDescent="0.25">
      <c r="N98" t="str">
        <f t="shared" ref="N98:N129" si="6">IF(M98="", "", EDATE(M98,36))</f>
        <v/>
      </c>
      <c r="P98" t="str">
        <f t="shared" ref="P98:P129" ca="1" si="7">IF(N98="","",IF(TODAY()&gt;N98,"Expired",IF(AND(NOT(ISBLANK(O98)),TODAY()-O98&lt;=183),"Valid","Continuity due")))</f>
        <v/>
      </c>
    </row>
    <row r="99" spans="14:16" x14ac:dyDescent="0.25">
      <c r="N99" t="str">
        <f t="shared" si="6"/>
        <v/>
      </c>
      <c r="P99" t="str">
        <f t="shared" ca="1" si="7"/>
        <v/>
      </c>
    </row>
    <row r="100" spans="14:16" x14ac:dyDescent="0.25">
      <c r="N100" t="str">
        <f t="shared" si="6"/>
        <v/>
      </c>
      <c r="P100" t="str">
        <f t="shared" ca="1" si="7"/>
        <v/>
      </c>
    </row>
    <row r="101" spans="14:16" x14ac:dyDescent="0.25">
      <c r="N101" t="str">
        <f t="shared" si="6"/>
        <v/>
      </c>
      <c r="P101" t="str">
        <f t="shared" ca="1" si="7"/>
        <v/>
      </c>
    </row>
  </sheetData>
  <conditionalFormatting sqref="P2:P101">
    <cfRule type="expression" dxfId="2" priority="1">
      <formula>EXACT(P2,"Valid")</formula>
    </cfRule>
    <cfRule type="expression" dxfId="1" priority="2">
      <formula>EXACT(P2,"Expired")</formula>
    </cfRule>
    <cfRule type="expression" dxfId="0" priority="3">
      <formula>EXACT(P2,"Continuity due")</formula>
    </cfRule>
  </conditionalFormatting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300-000000000000}">
          <x14:formula1>
            <xm:f>Lists!$C$2:$C$9</xm:f>
          </x14:formula1>
          <xm:sqref>D2:D101</xm:sqref>
        </x14:dataValidation>
        <x14:dataValidation type="list" allowBlank="1" showInputMessage="1" showErrorMessage="1" xr:uid="{00000000-0002-0000-0300-000001000000}">
          <x14:formula1>
            <xm:f>Lists!$D$2:$D$10</xm:f>
          </x14:formula1>
          <xm:sqref>K2:K101</xm:sqref>
        </x14:dataValidation>
        <x14:dataValidation type="list" allowBlank="1" showInputMessage="1" showErrorMessage="1" xr:uid="{00000000-0002-0000-0300-000002000000}">
          <x14:formula1>
            <xm:f>Lists!$H$2:$H$8</xm:f>
          </x14:formula1>
          <xm:sqref>L2:L101</xm:sqref>
        </x14:dataValidation>
        <x14:dataValidation type="list" allowBlank="1" showInputMessage="1" showErrorMessage="1" xr:uid="{00000000-0002-0000-0300-000003000000}">
          <x14:formula1>
            <xm:f>Lists!$I$2:$I$12</xm:f>
          </x14:formula1>
          <xm:sqref>F2:F101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"/>
  <sheetViews>
    <sheetView workbookViewId="0">
      <pane ySplit="1" topLeftCell="A2" activePane="bottomLeft" state="frozen"/>
      <selection pane="bottomLeft" activeCell="D17" sqref="D17"/>
    </sheetView>
  </sheetViews>
  <sheetFormatPr baseColWidth="10" defaultColWidth="9.140625" defaultRowHeight="15" x14ac:dyDescent="0.25"/>
  <cols>
    <col min="1" max="1" width="10" customWidth="1"/>
    <col min="2" max="2" width="12" customWidth="1"/>
    <col min="3" max="4" width="14" customWidth="1"/>
    <col min="5" max="5" width="10" customWidth="1"/>
    <col min="6" max="6" width="18" customWidth="1"/>
    <col min="7" max="8" width="12" customWidth="1"/>
    <col min="9" max="9" width="18" customWidth="1"/>
    <col min="10" max="10" width="30" customWidth="1"/>
  </cols>
  <sheetData>
    <row r="1" spans="1:10" x14ac:dyDescent="0.25">
      <c r="A1" s="1" t="s">
        <v>158</v>
      </c>
      <c r="B1" s="1" t="s">
        <v>159</v>
      </c>
      <c r="C1" s="1" t="s">
        <v>126</v>
      </c>
      <c r="D1" s="1" t="s">
        <v>160</v>
      </c>
      <c r="E1" s="1" t="s">
        <v>161</v>
      </c>
      <c r="F1" s="1" t="s">
        <v>162</v>
      </c>
      <c r="G1" s="1" t="s">
        <v>163</v>
      </c>
      <c r="H1" s="1" t="s">
        <v>164</v>
      </c>
      <c r="I1" s="1" t="s">
        <v>165</v>
      </c>
      <c r="J1" s="1" t="s">
        <v>123</v>
      </c>
    </row>
  </sheetData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400-000000000000}">
          <x14:formula1>
            <xm:f>Lists!$G$2:$G$9</xm:f>
          </x14:formula1>
          <xm:sqref>D2:D51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34"/>
  <sheetViews>
    <sheetView workbookViewId="0">
      <pane ySplit="1" topLeftCell="A2" activePane="bottomLeft" state="frozen"/>
      <selection pane="bottomLeft" activeCell="C22" sqref="C22"/>
    </sheetView>
  </sheetViews>
  <sheetFormatPr baseColWidth="10" defaultColWidth="9.140625" defaultRowHeight="15" x14ac:dyDescent="0.25"/>
  <cols>
    <col min="1" max="5" width="14" customWidth="1"/>
    <col min="6" max="10" width="16" customWidth="1"/>
    <col min="11" max="11" width="12" customWidth="1"/>
    <col min="12" max="12" width="24" customWidth="1"/>
  </cols>
  <sheetData>
    <row r="1" spans="1:12" ht="30" x14ac:dyDescent="0.25">
      <c r="A1" s="1" t="s">
        <v>166</v>
      </c>
      <c r="B1" s="1" t="s">
        <v>167</v>
      </c>
      <c r="C1" s="1" t="s">
        <v>168</v>
      </c>
      <c r="D1" s="1" t="s">
        <v>169</v>
      </c>
      <c r="E1" s="1" t="s">
        <v>170</v>
      </c>
      <c r="F1" s="1" t="s">
        <v>171</v>
      </c>
      <c r="G1" s="1" t="s">
        <v>172</v>
      </c>
      <c r="H1" s="1" t="s">
        <v>173</v>
      </c>
      <c r="I1" s="1" t="s">
        <v>174</v>
      </c>
      <c r="J1" s="1" t="s">
        <v>175</v>
      </c>
      <c r="K1" s="1" t="s">
        <v>0</v>
      </c>
      <c r="L1" s="1" t="s">
        <v>123</v>
      </c>
    </row>
    <row r="33" spans="1:12" x14ac:dyDescent="0.25">
      <c r="A33" t="s">
        <v>176</v>
      </c>
    </row>
    <row r="34" spans="1:12" x14ac:dyDescent="0.25">
      <c r="A34" s="1" t="s">
        <v>177</v>
      </c>
      <c r="B34" s="1" t="s">
        <v>178</v>
      </c>
      <c r="C34" s="1" t="s">
        <v>179</v>
      </c>
      <c r="D34" s="1" t="s">
        <v>180</v>
      </c>
      <c r="E34" s="1" t="s">
        <v>181</v>
      </c>
      <c r="F34" s="1" t="s">
        <v>182</v>
      </c>
      <c r="G34" s="1" t="s">
        <v>0</v>
      </c>
      <c r="H34" s="1" t="s">
        <v>123</v>
      </c>
      <c r="I34" s="1"/>
      <c r="J34" s="1"/>
      <c r="K34" s="1"/>
      <c r="L34" s="1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19"/>
  <sheetViews>
    <sheetView workbookViewId="0">
      <pane ySplit="1" topLeftCell="A2" activePane="bottomLeft" state="frozen"/>
      <selection pane="bottomLeft" activeCell="J17" sqref="J17"/>
    </sheetView>
  </sheetViews>
  <sheetFormatPr baseColWidth="10" defaultColWidth="9.140625" defaultRowHeight="15" x14ac:dyDescent="0.25"/>
  <cols>
    <col min="1" max="1" width="22.5703125" customWidth="1"/>
    <col min="2" max="2" width="34.85546875" customWidth="1"/>
    <col min="3" max="3" width="19.42578125" customWidth="1"/>
    <col min="4" max="4" width="14" customWidth="1"/>
    <col min="5" max="5" width="17.5703125" customWidth="1"/>
    <col min="6" max="6" width="14.7109375" customWidth="1"/>
    <col min="7" max="7" width="12" customWidth="1"/>
    <col min="8" max="8" width="14" customWidth="1"/>
    <col min="9" max="9" width="10.5703125" customWidth="1"/>
    <col min="10" max="10" width="18" customWidth="1"/>
    <col min="11" max="11" width="40" customWidth="1"/>
  </cols>
  <sheetData>
    <row r="1" spans="1:11" ht="30" x14ac:dyDescent="0.25">
      <c r="A1" s="1" t="s">
        <v>183</v>
      </c>
      <c r="B1" s="1" t="s">
        <v>184</v>
      </c>
      <c r="C1" s="1" t="s">
        <v>185</v>
      </c>
      <c r="D1" s="1" t="s">
        <v>186</v>
      </c>
      <c r="E1" s="1" t="s">
        <v>187</v>
      </c>
      <c r="F1" s="1" t="s">
        <v>188</v>
      </c>
      <c r="G1" s="1" t="s">
        <v>10</v>
      </c>
      <c r="H1" s="1" t="s">
        <v>189</v>
      </c>
      <c r="I1" s="1" t="s">
        <v>0</v>
      </c>
      <c r="J1" s="1" t="s">
        <v>190</v>
      </c>
      <c r="K1" s="1" t="s">
        <v>191</v>
      </c>
    </row>
    <row r="2" spans="1:11" x14ac:dyDescent="0.25">
      <c r="A2" t="s">
        <v>23</v>
      </c>
      <c r="B2" t="s">
        <v>192</v>
      </c>
      <c r="C2" t="s">
        <v>152</v>
      </c>
    </row>
    <row r="3" spans="1:11" x14ac:dyDescent="0.25">
      <c r="A3" t="s">
        <v>35</v>
      </c>
      <c r="B3" t="s">
        <v>193</v>
      </c>
      <c r="C3" t="s">
        <v>194</v>
      </c>
    </row>
    <row r="4" spans="1:11" x14ac:dyDescent="0.25">
      <c r="A4" t="s">
        <v>46</v>
      </c>
      <c r="B4" t="s">
        <v>195</v>
      </c>
      <c r="C4" t="s">
        <v>196</v>
      </c>
    </row>
    <row r="5" spans="1:11" x14ac:dyDescent="0.25">
      <c r="A5" t="s">
        <v>46</v>
      </c>
      <c r="B5" t="s">
        <v>197</v>
      </c>
      <c r="C5" t="s">
        <v>196</v>
      </c>
    </row>
    <row r="6" spans="1:11" x14ac:dyDescent="0.25">
      <c r="A6" t="s">
        <v>54</v>
      </c>
      <c r="B6" t="s">
        <v>198</v>
      </c>
      <c r="C6" t="s">
        <v>199</v>
      </c>
    </row>
    <row r="7" spans="1:11" x14ac:dyDescent="0.25">
      <c r="A7" t="s">
        <v>61</v>
      </c>
      <c r="B7" t="s">
        <v>200</v>
      </c>
      <c r="C7" t="s">
        <v>199</v>
      </c>
    </row>
    <row r="8" spans="1:11" x14ac:dyDescent="0.25">
      <c r="A8" t="s">
        <v>68</v>
      </c>
      <c r="B8" t="s">
        <v>201</v>
      </c>
      <c r="C8" t="s">
        <v>202</v>
      </c>
    </row>
    <row r="9" spans="1:11" x14ac:dyDescent="0.25">
      <c r="A9" t="s">
        <v>74</v>
      </c>
      <c r="B9" t="s">
        <v>203</v>
      </c>
      <c r="C9" t="s">
        <v>87</v>
      </c>
    </row>
    <row r="10" spans="1:11" x14ac:dyDescent="0.25">
      <c r="A10" t="s">
        <v>79</v>
      </c>
      <c r="B10" t="s">
        <v>204</v>
      </c>
      <c r="C10" t="s">
        <v>194</v>
      </c>
    </row>
    <row r="11" spans="1:11" x14ac:dyDescent="0.25">
      <c r="A11" t="s">
        <v>82</v>
      </c>
      <c r="B11" t="s">
        <v>205</v>
      </c>
      <c r="C11" t="s">
        <v>206</v>
      </c>
    </row>
    <row r="12" spans="1:11" x14ac:dyDescent="0.25">
      <c r="A12" t="s">
        <v>84</v>
      </c>
      <c r="B12" t="s">
        <v>207</v>
      </c>
      <c r="C12" t="s">
        <v>208</v>
      </c>
    </row>
    <row r="13" spans="1:11" x14ac:dyDescent="0.25">
      <c r="A13" t="s">
        <v>86</v>
      </c>
      <c r="B13" t="s">
        <v>209</v>
      </c>
      <c r="C13" t="s">
        <v>210</v>
      </c>
    </row>
    <row r="14" spans="1:11" x14ac:dyDescent="0.25">
      <c r="A14" t="s">
        <v>6</v>
      </c>
      <c r="B14" t="s">
        <v>211</v>
      </c>
      <c r="C14" t="s">
        <v>210</v>
      </c>
    </row>
    <row r="15" spans="1:11" x14ac:dyDescent="0.25">
      <c r="A15" t="s">
        <v>88</v>
      </c>
      <c r="B15" t="s">
        <v>212</v>
      </c>
      <c r="C15" t="s">
        <v>152</v>
      </c>
    </row>
    <row r="16" spans="1:11" x14ac:dyDescent="0.25">
      <c r="A16" t="s">
        <v>87</v>
      </c>
      <c r="B16" t="s">
        <v>213</v>
      </c>
      <c r="C16" t="s">
        <v>87</v>
      </c>
    </row>
    <row r="17" spans="1:3" x14ac:dyDescent="0.25">
      <c r="A17" t="s">
        <v>89</v>
      </c>
      <c r="B17" t="s">
        <v>214</v>
      </c>
      <c r="C17" t="s">
        <v>215</v>
      </c>
    </row>
    <row r="18" spans="1:3" x14ac:dyDescent="0.25">
      <c r="A18" t="s">
        <v>90</v>
      </c>
      <c r="B18" t="s">
        <v>216</v>
      </c>
      <c r="C18" t="s">
        <v>210</v>
      </c>
    </row>
    <row r="19" spans="1:3" x14ac:dyDescent="0.25">
      <c r="A19" t="s">
        <v>91</v>
      </c>
      <c r="B19" t="s">
        <v>217</v>
      </c>
      <c r="C19" t="s">
        <v>202</v>
      </c>
    </row>
  </sheetData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600-000000000000}">
          <x14:formula1>
            <xm:f>Lists!$B$2:$B$4</xm:f>
          </x14:formula1>
          <xm:sqref>D2:D19</xm:sqref>
        </x14:dataValidation>
        <x14:dataValidation type="list" allowBlank="1" showInputMessage="1" showErrorMessage="1" xr:uid="{00000000-0002-0000-0600-000001000000}">
          <x14:formula1>
            <xm:f>Lists!$K$2:$K$5</xm:f>
          </x14:formula1>
          <xm:sqref>G2:G19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3"/>
  <sheetViews>
    <sheetView workbookViewId="0">
      <selection activeCell="G11" sqref="G11"/>
    </sheetView>
  </sheetViews>
  <sheetFormatPr baseColWidth="10" defaultColWidth="9.140625" defaultRowHeight="15" x14ac:dyDescent="0.25"/>
  <cols>
    <col min="1" max="1" width="28" customWidth="1"/>
    <col min="2" max="2" width="41.7109375" customWidth="1"/>
    <col min="3" max="3" width="3.42578125" customWidth="1"/>
    <col min="4" max="4" width="65.5703125" customWidth="1"/>
  </cols>
  <sheetData>
    <row r="1" spans="1:4" ht="21" x14ac:dyDescent="0.35">
      <c r="A1" s="6" t="s">
        <v>218</v>
      </c>
      <c r="B1" s="6"/>
    </row>
    <row r="3" spans="1:4" ht="15.75" x14ac:dyDescent="0.25">
      <c r="A3" s="2" t="s">
        <v>219</v>
      </c>
      <c r="D3" s="2" t="s">
        <v>220</v>
      </c>
    </row>
    <row r="5" spans="1:4" x14ac:dyDescent="0.25">
      <c r="A5" s="3" t="s">
        <v>221</v>
      </c>
      <c r="B5" s="4">
        <f>ROWS(WPS_Register!A2:A501) - COUNTBLANK(WPS_Register!A2:A501)</f>
        <v>0</v>
      </c>
      <c r="D5" t="s">
        <v>222</v>
      </c>
    </row>
    <row r="6" spans="1:4" x14ac:dyDescent="0.25">
      <c r="A6" s="3" t="s">
        <v>223</v>
      </c>
      <c r="B6" s="4">
        <f>COUNTIF(WPS_Register!C2:C501,"Approved")</f>
        <v>0</v>
      </c>
      <c r="D6">
        <f ca="1">COUNTIF(WPQ_Register!N2:N101,"&lt;="&amp;TODAY()+30) - COUNTIF(WPQ_Register!N2:N101,"")</f>
        <v>-100</v>
      </c>
    </row>
    <row r="7" spans="1:4" x14ac:dyDescent="0.25">
      <c r="A7" s="3" t="s">
        <v>224</v>
      </c>
      <c r="B7" s="4">
        <f>COUNTIF(WPS_Register!C2:C501,"Pending")</f>
        <v>0</v>
      </c>
    </row>
    <row r="8" spans="1:4" x14ac:dyDescent="0.25">
      <c r="A8" s="3" t="s">
        <v>225</v>
      </c>
      <c r="B8" s="4">
        <f>COUNTIF(WPS_Register!C2:C501,"Rejected")</f>
        <v>0</v>
      </c>
      <c r="D8" t="s">
        <v>226</v>
      </c>
    </row>
    <row r="9" spans="1:4" x14ac:dyDescent="0.25">
      <c r="A9" s="3" t="s">
        <v>227</v>
      </c>
      <c r="B9" s="4">
        <f>COUNTIF(PQR_Register!AB2:AB51,"Pass")</f>
        <v>0</v>
      </c>
    </row>
    <row r="10" spans="1:4" x14ac:dyDescent="0.25">
      <c r="A10" s="3" t="s">
        <v>228</v>
      </c>
      <c r="B10" s="4">
        <f>COUNTIF(PQR_Register!AB2:AB51,"Fail")</f>
        <v>0</v>
      </c>
    </row>
    <row r="11" spans="1:4" x14ac:dyDescent="0.25">
      <c r="A11" s="3" t="s">
        <v>229</v>
      </c>
      <c r="B11" s="4">
        <f ca="1">COUNTIF(WPQ_Register!P2:P101,"Valid")</f>
        <v>0</v>
      </c>
    </row>
    <row r="12" spans="1:4" x14ac:dyDescent="0.25">
      <c r="A12" s="3" t="s">
        <v>230</v>
      </c>
      <c r="B12" s="4">
        <f ca="1">COUNTIF(WPQ_Register!P2:P101,"Expired")</f>
        <v>0</v>
      </c>
    </row>
    <row r="13" spans="1:4" x14ac:dyDescent="0.25">
      <c r="A13" s="3" t="s">
        <v>231</v>
      </c>
      <c r="B13" s="4">
        <f ca="1">COUNTIF(WPQ_Register!P2:P101,"Continuity due")</f>
        <v>0</v>
      </c>
    </row>
  </sheetData>
  <mergeCells count="1">
    <mergeCell ref="A1:B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tabSelected="1" workbookViewId="0"/>
  </sheetViews>
  <sheetFormatPr baseColWidth="10" defaultColWidth="9.140625" defaultRowHeight="15" x14ac:dyDescent="0.25"/>
  <cols>
    <col min="1" max="1" width="130" customWidth="1"/>
  </cols>
  <sheetData>
    <row r="1" spans="1:1" ht="18.75" x14ac:dyDescent="0.3">
      <c r="A1" s="5" t="s">
        <v>232</v>
      </c>
    </row>
    <row r="3" spans="1:1" x14ac:dyDescent="0.25">
      <c r="A3" t="s">
        <v>233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Lists</vt:lpstr>
      <vt:lpstr>WPS_Register</vt:lpstr>
      <vt:lpstr>PQR_Register</vt:lpstr>
      <vt:lpstr>WPQ_Register</vt:lpstr>
      <vt:lpstr>NDE_Inspection_Plan</vt:lpstr>
      <vt:lpstr>Consumables_Equipment</vt:lpstr>
      <vt:lpstr>Audit_Checklist_ISO3834</vt:lpstr>
      <vt:lpstr>Dashboard</vt:lpstr>
      <vt:lpstr>README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2025-08-21T01:16:55Z</dcterms:created>
  <dcterms:modified xsi:type="dcterms:W3CDTF">2025-08-21T02:41:29Z</dcterms:modified>
</cp:coreProperties>
</file>