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CF427FAE-D171-4ABB-A105-C0D24614D3C1}" xr6:coauthVersionLast="47" xr6:coauthVersionMax="47" xr10:uidLastSave="{00000000-0000-0000-0000-000000000000}"/>
  <bookViews>
    <workbookView xWindow="-120" yWindow="-120" windowWidth="20730" windowHeight="11040" firstSheet="2" activeTab="8" xr2:uid="{00000000-000D-0000-FFFF-FFFF00000000}"/>
  </bookViews>
  <sheets>
    <sheet name="Guide" sheetId="1" r:id="rId1"/>
    <sheet name="Parametres" sheetId="2" r:id="rId2"/>
    <sheet name="Percees" sheetId="3" r:id="rId3"/>
    <sheet name="Objectifs" sheetId="4" r:id="rId4"/>
    <sheet name="KPIs" sheetId="5" r:id="rId5"/>
    <sheet name="Initiatives" sheetId="6" r:id="rId6"/>
    <sheet name="M1_Percees_vs_Obj" sheetId="7" r:id="rId7"/>
    <sheet name="M2_Obj_vs_Init" sheetId="8" r:id="rId8"/>
    <sheet name="Synthese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9" l="1"/>
  <c r="E12" i="9"/>
  <c r="F11" i="9"/>
  <c r="E11" i="9"/>
  <c r="F10" i="9"/>
  <c r="E10" i="9"/>
  <c r="F9" i="9"/>
  <c r="E9" i="9"/>
  <c r="F8" i="9"/>
  <c r="F7" i="9"/>
  <c r="E7" i="9"/>
  <c r="E8" i="9"/>
  <c r="F6" i="9"/>
  <c r="E6" i="9"/>
  <c r="F5" i="9"/>
  <c r="E5" i="9"/>
  <c r="F4" i="9"/>
  <c r="F3" i="9"/>
  <c r="E3" i="9"/>
  <c r="E4" i="9"/>
  <c r="G25" i="9"/>
  <c r="F25" i="9"/>
  <c r="E25" i="9"/>
  <c r="D25" i="9"/>
  <c r="G24" i="9"/>
  <c r="F24" i="9"/>
  <c r="E24" i="9"/>
  <c r="D24" i="9"/>
  <c r="G23" i="9"/>
  <c r="F23" i="9"/>
  <c r="E23" i="9"/>
  <c r="D23" i="9"/>
  <c r="G22" i="9"/>
  <c r="F22" i="9"/>
  <c r="E22" i="9"/>
  <c r="D22" i="9"/>
  <c r="A22" i="9"/>
  <c r="G21" i="9"/>
  <c r="F21" i="9"/>
  <c r="E21" i="9"/>
  <c r="D21" i="9"/>
  <c r="G20" i="9"/>
  <c r="F20" i="9"/>
  <c r="E20" i="9"/>
  <c r="D20" i="9"/>
  <c r="G19" i="9"/>
  <c r="F19" i="9"/>
  <c r="E19" i="9"/>
  <c r="D19" i="9"/>
  <c r="G18" i="9"/>
  <c r="F18" i="9"/>
  <c r="E18" i="9"/>
  <c r="D18" i="9"/>
  <c r="A18" i="9"/>
  <c r="G17" i="9"/>
  <c r="F17" i="9"/>
  <c r="E17" i="9"/>
  <c r="D17" i="9"/>
  <c r="G16" i="9"/>
  <c r="F16" i="9"/>
  <c r="E16" i="9"/>
  <c r="D16" i="9"/>
  <c r="G15" i="9"/>
  <c r="F15" i="9"/>
  <c r="E15" i="9"/>
  <c r="D15" i="9"/>
  <c r="G14" i="9"/>
  <c r="F14" i="9"/>
  <c r="E14" i="9"/>
  <c r="D14" i="9"/>
  <c r="A14" i="9"/>
  <c r="G13" i="9"/>
  <c r="F13" i="9"/>
  <c r="E13" i="9"/>
  <c r="D13" i="9"/>
  <c r="G12" i="9"/>
  <c r="D12" i="9"/>
  <c r="G11" i="9"/>
  <c r="D11" i="9"/>
  <c r="G10" i="9"/>
  <c r="D10" i="9"/>
  <c r="A10" i="9"/>
  <c r="G9" i="9"/>
  <c r="D9" i="9"/>
  <c r="G8" i="9"/>
  <c r="D8" i="9"/>
  <c r="G7" i="9"/>
  <c r="D7" i="9"/>
  <c r="G6" i="9"/>
  <c r="D6" i="9"/>
  <c r="A6" i="9"/>
  <c r="G5" i="9"/>
  <c r="D5" i="9"/>
  <c r="G4" i="9"/>
  <c r="D4" i="9"/>
  <c r="G3" i="9"/>
  <c r="D3" i="9"/>
  <c r="O2" i="8"/>
  <c r="K2" i="8"/>
  <c r="G2" i="8"/>
  <c r="C2" i="8"/>
  <c r="A25" i="6"/>
  <c r="A25" i="9" s="1"/>
  <c r="A24" i="6"/>
  <c r="A24" i="9" s="1"/>
  <c r="A23" i="6"/>
  <c r="A23" i="9" s="1"/>
  <c r="A22" i="6"/>
  <c r="A21" i="6"/>
  <c r="A21" i="9" s="1"/>
  <c r="A20" i="6"/>
  <c r="A20" i="9" s="1"/>
  <c r="A19" i="6"/>
  <c r="A19" i="9" s="1"/>
  <c r="A18" i="6"/>
  <c r="A17" i="6"/>
  <c r="A17" i="9" s="1"/>
  <c r="A16" i="6"/>
  <c r="A16" i="9" s="1"/>
  <c r="A15" i="6"/>
  <c r="A15" i="9" s="1"/>
  <c r="A14" i="6"/>
  <c r="M2" i="8" s="1"/>
  <c r="A13" i="6"/>
  <c r="A13" i="9" s="1"/>
  <c r="A12" i="6"/>
  <c r="A12" i="9" s="1"/>
  <c r="A11" i="6"/>
  <c r="A11" i="9" s="1"/>
  <c r="A10" i="6"/>
  <c r="I2" i="8" s="1"/>
  <c r="A9" i="6"/>
  <c r="A9" i="9" s="1"/>
  <c r="A8" i="6"/>
  <c r="A8" i="9" s="1"/>
  <c r="A7" i="6"/>
  <c r="A7" i="9" s="1"/>
  <c r="A6" i="6"/>
  <c r="E2" i="8" s="1"/>
  <c r="A5" i="6"/>
  <c r="A4" i="6"/>
  <c r="A4" i="9" s="1"/>
  <c r="A3" i="6"/>
  <c r="B2" i="8" s="1"/>
  <c r="H25" i="5"/>
  <c r="I25" i="5" s="1"/>
  <c r="A25" i="5"/>
  <c r="I24" i="5"/>
  <c r="H24" i="5"/>
  <c r="A24" i="5"/>
  <c r="H23" i="5"/>
  <c r="I23" i="5" s="1"/>
  <c r="A23" i="5"/>
  <c r="I22" i="5"/>
  <c r="H22" i="5"/>
  <c r="A22" i="5"/>
  <c r="H21" i="5"/>
  <c r="I21" i="5" s="1"/>
  <c r="A21" i="5"/>
  <c r="I20" i="5"/>
  <c r="H20" i="5"/>
  <c r="A20" i="5"/>
  <c r="H19" i="5"/>
  <c r="I19" i="5" s="1"/>
  <c r="A19" i="5"/>
  <c r="I18" i="5"/>
  <c r="H18" i="5"/>
  <c r="A18" i="5"/>
  <c r="H17" i="5"/>
  <c r="I17" i="5" s="1"/>
  <c r="A17" i="5"/>
  <c r="I16" i="5"/>
  <c r="H16" i="5"/>
  <c r="A16" i="5"/>
  <c r="H15" i="5"/>
  <c r="I15" i="5" s="1"/>
  <c r="A15" i="5"/>
  <c r="I14" i="5"/>
  <c r="H14" i="5"/>
  <c r="A14" i="5"/>
  <c r="H13" i="5"/>
  <c r="I13" i="5" s="1"/>
  <c r="A13" i="5"/>
  <c r="I12" i="5"/>
  <c r="H12" i="5"/>
  <c r="A12" i="5"/>
  <c r="H11" i="5"/>
  <c r="I11" i="5" s="1"/>
  <c r="A11" i="5"/>
  <c r="I10" i="5"/>
  <c r="H10" i="5"/>
  <c r="A10" i="5"/>
  <c r="H9" i="5"/>
  <c r="I9" i="5" s="1"/>
  <c r="A9" i="5"/>
  <c r="I8" i="5"/>
  <c r="H8" i="5"/>
  <c r="A8" i="5"/>
  <c r="H7" i="5"/>
  <c r="I7" i="5" s="1"/>
  <c r="A7" i="5"/>
  <c r="I6" i="5"/>
  <c r="H6" i="5"/>
  <c r="A6" i="5"/>
  <c r="H5" i="5"/>
  <c r="I5" i="5" s="1"/>
  <c r="A5" i="5"/>
  <c r="I4" i="5"/>
  <c r="H4" i="5"/>
  <c r="A4" i="5"/>
  <c r="H3" i="5"/>
  <c r="I3" i="5" s="1"/>
  <c r="A3" i="5"/>
  <c r="A17" i="4"/>
  <c r="A16" i="4"/>
  <c r="A15" i="4"/>
  <c r="A15" i="8" s="1"/>
  <c r="A14" i="4"/>
  <c r="A13" i="4"/>
  <c r="A12" i="4"/>
  <c r="A11" i="4"/>
  <c r="A11" i="8" s="1"/>
  <c r="A10" i="4"/>
  <c r="A9" i="4"/>
  <c r="A8" i="4"/>
  <c r="A7" i="4"/>
  <c r="A7" i="8" s="1"/>
  <c r="A6" i="4"/>
  <c r="A5" i="4"/>
  <c r="A4" i="4"/>
  <c r="A3" i="4"/>
  <c r="A3" i="8" s="1"/>
  <c r="A17" i="3"/>
  <c r="A16" i="3"/>
  <c r="A16" i="7" s="1"/>
  <c r="A15" i="3"/>
  <c r="A15" i="7" s="1"/>
  <c r="A14" i="3"/>
  <c r="A14" i="7" s="1"/>
  <c r="A13" i="3"/>
  <c r="A13" i="7" s="1"/>
  <c r="A12" i="3"/>
  <c r="A12" i="7" s="1"/>
  <c r="A11" i="3"/>
  <c r="A11" i="7" s="1"/>
  <c r="A10" i="3"/>
  <c r="A10" i="7" s="1"/>
  <c r="A9" i="3"/>
  <c r="A9" i="7" s="1"/>
  <c r="A8" i="3"/>
  <c r="A8" i="7" s="1"/>
  <c r="A7" i="3"/>
  <c r="A7" i="7" s="1"/>
  <c r="A6" i="3"/>
  <c r="A6" i="7" s="1"/>
  <c r="A5" i="3"/>
  <c r="A5" i="7" s="1"/>
  <c r="A4" i="3"/>
  <c r="A4" i="7" s="1"/>
  <c r="A3" i="3"/>
  <c r="A3" i="7" s="1"/>
  <c r="J3" i="9" l="1"/>
  <c r="H3" i="9"/>
  <c r="I3" i="9"/>
  <c r="A5" i="9"/>
  <c r="D2" i="8"/>
  <c r="D2" i="7"/>
  <c r="H2" i="7"/>
  <c r="L2" i="7"/>
  <c r="P2" i="7"/>
  <c r="A5" i="8"/>
  <c r="A9" i="8"/>
  <c r="A13" i="8"/>
  <c r="A3" i="9"/>
  <c r="A4" i="8"/>
  <c r="C2" i="7"/>
  <c r="A6" i="8"/>
  <c r="E2" i="7"/>
  <c r="A8" i="8"/>
  <c r="G2" i="7"/>
  <c r="A10" i="8"/>
  <c r="I2" i="7"/>
  <c r="A12" i="8"/>
  <c r="K2" i="7"/>
  <c r="A14" i="8"/>
  <c r="M2" i="7"/>
  <c r="A16" i="8"/>
  <c r="O2" i="7"/>
  <c r="B2" i="7"/>
  <c r="F2" i="7"/>
  <c r="J2" i="7"/>
  <c r="N2" i="7"/>
  <c r="F2" i="8"/>
  <c r="H2" i="8"/>
  <c r="J2" i="8"/>
  <c r="L2" i="8"/>
  <c r="N2" i="8"/>
  <c r="P2" i="8"/>
  <c r="D16" i="4" l="1"/>
  <c r="E16" i="4" s="1"/>
  <c r="D14" i="4"/>
  <c r="E14" i="4" s="1"/>
  <c r="D12" i="4"/>
  <c r="E12" i="4" s="1"/>
  <c r="D10" i="4"/>
  <c r="E10" i="4" s="1"/>
  <c r="D8" i="4"/>
  <c r="E8" i="4" s="1"/>
  <c r="D6" i="4"/>
  <c r="E6" i="4" s="1"/>
  <c r="D4" i="4"/>
  <c r="E4" i="4" s="1"/>
  <c r="D11" i="4"/>
  <c r="E11" i="4" s="1"/>
  <c r="D3" i="4"/>
  <c r="E3" i="4" s="1"/>
  <c r="D17" i="4"/>
  <c r="E17" i="4" s="1"/>
  <c r="D9" i="4"/>
  <c r="E9" i="4" s="1"/>
  <c r="D15" i="4"/>
  <c r="E15" i="4" s="1"/>
  <c r="D7" i="4"/>
  <c r="E7" i="4" s="1"/>
  <c r="D13" i="4"/>
  <c r="E13" i="4" s="1"/>
  <c r="D5" i="4"/>
  <c r="E5" i="4" s="1"/>
  <c r="H24" i="6" l="1"/>
  <c r="H22" i="6"/>
  <c r="H20" i="6"/>
  <c r="H18" i="6"/>
  <c r="H16" i="6"/>
  <c r="H14" i="6"/>
  <c r="H12" i="6"/>
  <c r="H10" i="6"/>
  <c r="H8" i="6"/>
  <c r="H6" i="6"/>
  <c r="H5" i="6"/>
  <c r="H3" i="6"/>
  <c r="H25" i="6"/>
  <c r="H23" i="6"/>
  <c r="H21" i="6"/>
  <c r="H19" i="6"/>
  <c r="H17" i="6"/>
  <c r="H15" i="6"/>
  <c r="H13" i="6"/>
  <c r="H11" i="6"/>
  <c r="H9" i="6"/>
  <c r="H7" i="6"/>
  <c r="H4" i="6"/>
  <c r="I7" i="6" l="1"/>
  <c r="C7" i="9" s="1"/>
  <c r="B7" i="9"/>
  <c r="I11" i="6"/>
  <c r="C11" i="9" s="1"/>
  <c r="B11" i="9"/>
  <c r="I15" i="6"/>
  <c r="C15" i="9" s="1"/>
  <c r="B15" i="9"/>
  <c r="I19" i="6"/>
  <c r="C19" i="9" s="1"/>
  <c r="B19" i="9"/>
  <c r="I23" i="6"/>
  <c r="C23" i="9" s="1"/>
  <c r="B23" i="9"/>
  <c r="B3" i="9"/>
  <c r="I3" i="6"/>
  <c r="C3" i="9" s="1"/>
  <c r="B6" i="9"/>
  <c r="I6" i="6"/>
  <c r="C6" i="9" s="1"/>
  <c r="B10" i="9"/>
  <c r="I10" i="6"/>
  <c r="C10" i="9" s="1"/>
  <c r="B14" i="9"/>
  <c r="I14" i="6"/>
  <c r="C14" i="9" s="1"/>
  <c r="B18" i="9"/>
  <c r="I18" i="6"/>
  <c r="C18" i="9" s="1"/>
  <c r="B22" i="9"/>
  <c r="I22" i="6"/>
  <c r="C22" i="9" s="1"/>
  <c r="B4" i="9"/>
  <c r="I4" i="6"/>
  <c r="C4" i="9" s="1"/>
  <c r="I9" i="6"/>
  <c r="C9" i="9" s="1"/>
  <c r="B9" i="9"/>
  <c r="I13" i="6"/>
  <c r="C13" i="9" s="1"/>
  <c r="B13" i="9"/>
  <c r="I17" i="6"/>
  <c r="C17" i="9" s="1"/>
  <c r="B17" i="9"/>
  <c r="I21" i="6"/>
  <c r="C21" i="9" s="1"/>
  <c r="B21" i="9"/>
  <c r="I25" i="6"/>
  <c r="C25" i="9" s="1"/>
  <c r="B25" i="9"/>
  <c r="B5" i="9"/>
  <c r="I5" i="6"/>
  <c r="C5" i="9" s="1"/>
  <c r="B8" i="9"/>
  <c r="I8" i="6"/>
  <c r="C8" i="9" s="1"/>
  <c r="B12" i="9"/>
  <c r="I12" i="6"/>
  <c r="C12" i="9" s="1"/>
  <c r="B16" i="9"/>
  <c r="I16" i="6"/>
  <c r="C16" i="9" s="1"/>
  <c r="B20" i="9"/>
  <c r="I20" i="6"/>
  <c r="C20" i="9" s="1"/>
  <c r="B24" i="9"/>
  <c r="I24" i="6"/>
  <c r="C24" i="9" s="1"/>
</calcChain>
</file>

<file path=xl/sharedStrings.xml><?xml version="1.0" encoding="utf-8"?>
<sst xmlns="http://schemas.openxmlformats.org/spreadsheetml/2006/main" count="188" uniqueCount="133">
  <si>
    <t>Hoshin Kanri / X-Matrix — modèle « Auto &amp; Style »</t>
  </si>
  <si>
    <t>Nouveautés</t>
  </si>
  <si>
    <t>• Style modernisé, IDs automatiques, alignement &amp; priorisation dynamiques.
• KPI RAG paramétrable, checklist colorée.</t>
  </si>
  <si>
    <t>Paramètres</t>
  </si>
  <si>
    <t>Libellé</t>
  </si>
  <si>
    <t>Valeur</t>
  </si>
  <si>
    <t>Commentaire 1</t>
  </si>
  <si>
    <t>Commentaire 2</t>
  </si>
  <si>
    <t>Commentaire 3</t>
  </si>
  <si>
    <t>Poids de corrélation</t>
  </si>
  <si>
    <t>0;1;3;9</t>
  </si>
  <si>
    <t>Aucun</t>
  </si>
  <si>
    <t>Faible</t>
  </si>
  <si>
    <t>Moyen/Fort</t>
  </si>
  <si>
    <t>Seuil KPI Vert (%)</t>
  </si>
  <si>
    <t>&gt;= à ce % de la cible</t>
  </si>
  <si>
    <t>Seuil KPI Ambre (%)</t>
  </si>
  <si>
    <t>entre Ambre et Vert</t>
  </si>
  <si>
    <t>Percées (3–5 ans) — True North</t>
  </si>
  <si>
    <t>ID</t>
  </si>
  <si>
    <t>Poids (1..5)</t>
  </si>
  <si>
    <t>Horizon</t>
  </si>
  <si>
    <t>Propriétaire</t>
  </si>
  <si>
    <t>Notes</t>
  </si>
  <si>
    <t>NPS &gt; 60 et rétention +8 pts</t>
  </si>
  <si>
    <t>2026</t>
  </si>
  <si>
    <t>Direction Expérience Client</t>
  </si>
  <si>
    <t>Satisfaction &amp; fidélité</t>
  </si>
  <si>
    <t>Taux de service 95% omnicanal (J+1)</t>
  </si>
  <si>
    <t>Direction Opérations</t>
  </si>
  <si>
    <t>Promesse client tenue</t>
  </si>
  <si>
    <t>Digital self-service = 30% des demandes</t>
  </si>
  <si>
    <t>DSI / Digital</t>
  </si>
  <si>
    <t>Automatisation &amp; IA</t>
  </si>
  <si>
    <t>Coût par contact -20% (satisfaction stable)</t>
  </si>
  <si>
    <t>Finance &amp; CX</t>
  </si>
  <si>
    <t>Efficience durable</t>
  </si>
  <si>
    <t>Objectifs annuels (poids &amp; alignement)</t>
  </si>
  <si>
    <t>Alignement Percées</t>
  </si>
  <si>
    <t>Poids ajusté</t>
  </si>
  <si>
    <t>Échéance</t>
  </si>
  <si>
    <t>KPI lié (ID)</t>
  </si>
  <si>
    <t>Augmenter NPS de 10 pts</t>
  </si>
  <si>
    <t>Dir. CX</t>
  </si>
  <si>
    <t>Enquêtes mensuelles</t>
  </si>
  <si>
    <t>Délai moyen de livraison &lt; 36h</t>
  </si>
  <si>
    <t>Ops</t>
  </si>
  <si>
    <t>SLA transport &amp; tri</t>
  </si>
  <si>
    <t>Adoption appli mobile +20 pts</t>
  </si>
  <si>
    <t>Marketing</t>
  </si>
  <si>
    <t>Onboarding &amp; push</t>
  </si>
  <si>
    <t>Chatbot IA sur 3 parcours clés</t>
  </si>
  <si>
    <t>DSI/Digital</t>
  </si>
  <si>
    <t>FAQ/suivi/retours</t>
  </si>
  <si>
    <t>Coût par contact -15%</t>
  </si>
  <si>
    <t>Finance/CX</t>
  </si>
  <si>
    <t>Canalisation vers self-service</t>
  </si>
  <si>
    <t>Promesse J+1 tenue 95%</t>
  </si>
  <si>
    <t>OTIF omnicanal</t>
  </si>
  <si>
    <t>KPIs (baseline, cible, actuel &amp; RAG)</t>
  </si>
  <si>
    <t>Intitulé</t>
  </si>
  <si>
    <t>Baseline</t>
  </si>
  <si>
    <t>Cible</t>
  </si>
  <si>
    <t>Actuel</t>
  </si>
  <si>
    <t>Période</t>
  </si>
  <si>
    <t>Responsable</t>
  </si>
  <si>
    <t>Atteinte %</t>
  </si>
  <si>
    <t>Statut RAG</t>
  </si>
  <si>
    <t>Objectif lié (ID)</t>
  </si>
  <si>
    <t>NPS global</t>
  </si>
  <si>
    <t>Mensuel</t>
  </si>
  <si>
    <t>Délai moyen livraison (h)</t>
  </si>
  <si>
    <t>Hebdo</t>
  </si>
  <si>
    <t>Adoption appli mobile (%)</t>
  </si>
  <si>
    <t>Taux self-service (%)</t>
  </si>
  <si>
    <t>Digital</t>
  </si>
  <si>
    <t>Coût par contact (EUR)</t>
  </si>
  <si>
    <t>Finance</t>
  </si>
  <si>
    <t>Promesse J+1 tenue (%)</t>
  </si>
  <si>
    <t>Satisfaction chat (CSAT %)</t>
  </si>
  <si>
    <t>Taux recontact à 7j (%)</t>
  </si>
  <si>
    <t>Initiatives (priorisation automatisée)</t>
  </si>
  <si>
    <t>Début</t>
  </si>
  <si>
    <t>Fin</t>
  </si>
  <si>
    <t>Budget</t>
  </si>
  <si>
    <t>Statut</t>
  </si>
  <si>
    <t>Score priorité</t>
  </si>
  <si>
    <t>Rang</t>
  </si>
  <si>
    <t>Objectif(s) clé(s)</t>
  </si>
  <si>
    <t>Refonte parcours livraison (SLA + orchestrateur)</t>
  </si>
  <si>
    <t>En cours</t>
  </si>
  <si>
    <t>OBJ02; OBJ06</t>
  </si>
  <si>
    <t>Programme NPS (VoC + boucles d’amélioration)</t>
  </si>
  <si>
    <t>OBJ01</t>
  </si>
  <si>
    <t>Appli mobile : onboarding &amp; Push ciblés</t>
  </si>
  <si>
    <t>À lancer</t>
  </si>
  <si>
    <t>OBJ03</t>
  </si>
  <si>
    <t>Chatbot IA + base connaissance</t>
  </si>
  <si>
    <t>OBJ04; OBJ05</t>
  </si>
  <si>
    <t>Self-service retours &amp; suivi colis</t>
  </si>
  <si>
    <t>OBJ04; OBJ5</t>
  </si>
  <si>
    <t>Promesse J+1 : stock &amp; picking bi-quotidien</t>
  </si>
  <si>
    <t>OBJ06</t>
  </si>
  <si>
    <t>Réduction recontact (scripts &amp; formation)</t>
  </si>
  <si>
    <t>Pilotage coût/contact (canalisation &amp; FAQ)</t>
  </si>
  <si>
    <t>OBJ05</t>
  </si>
  <si>
    <t>Qualité data logistique (tracking &amp; exceptions)</t>
  </si>
  <si>
    <t>Ops/DSI</t>
  </si>
  <si>
    <t>VoC magasin (QR/kiosks) &amp; boucle locale</t>
  </si>
  <si>
    <t>Retail</t>
  </si>
  <si>
    <t>M1 — Corrélation Percées ↔ Objectifs (0/1/3/9)</t>
  </si>
  <si>
    <t>Percées \ Objectifs</t>
  </si>
  <si>
    <t>M2 — Corrélation Objectifs ↔ Initiatives (0/1/3/9)</t>
  </si>
  <si>
    <t>Objectifs \ Initiatives</t>
  </si>
  <si>
    <t>Synthèse — priorisation &amp; checklist</t>
  </si>
  <si>
    <t>Initiative (ID)</t>
  </si>
  <si>
    <t>KPI Vert</t>
  </si>
  <si>
    <t>KPI Ambre</t>
  </si>
  <si>
    <t>KPI Rouge</t>
  </si>
  <si>
    <t>Phase</t>
  </si>
  <si>
    <t>Tâche</t>
  </si>
  <si>
    <t>Commentaires</t>
  </si>
  <si>
    <t>Cadrage</t>
  </si>
  <si>
    <t>Définir True North &amp; Percées</t>
  </si>
  <si>
    <t>Pondérer les Objectifs (1..5)</t>
  </si>
  <si>
    <t>Catchball</t>
  </si>
  <si>
    <t>Aller/retour avec les équipes</t>
  </si>
  <si>
    <t>Déploiement</t>
  </si>
  <si>
    <t>Planifier Initiatives (proprio/dates)</t>
  </si>
  <si>
    <t>Suivi KPI</t>
  </si>
  <si>
    <t>Mettre à jour RAG mensuellement</t>
  </si>
  <si>
    <t>Revue</t>
  </si>
  <si>
    <t>Arbitrer priorités &amp; débloquer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</si>
</sst>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111827"/>
      <name val="Calibri"/>
    </font>
  </fonts>
  <fills count="6">
    <fill>
      <patternFill patternType="none"/>
    </fill>
    <fill>
      <patternFill patternType="gray125"/>
    </fill>
    <fill>
      <patternFill patternType="solid">
        <fgColor rgb="FF312E81"/>
      </patternFill>
    </fill>
    <fill>
      <patternFill patternType="solid">
        <fgColor rgb="FFE5E7EB"/>
      </patternFill>
    </fill>
    <fill>
      <patternFill patternType="solid">
        <fgColor rgb="FF0F766E"/>
      </patternFill>
    </fill>
    <fill>
      <patternFill patternType="solid">
        <fgColor rgb="FFF1F5F9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5" borderId="1" xfId="0" applyFill="1" applyBorder="1"/>
    <xf numFmtId="0" fontId="2" fillId="5" borderId="1" xfId="0" applyFont="1" applyFill="1" applyBorder="1" applyAlignment="1">
      <alignment horizontal="center" vertical="center" wrapText="1"/>
    </xf>
    <xf numFmtId="0" fontId="0" fillId="5" borderId="0" xfId="0" applyFill="1"/>
    <xf numFmtId="14" fontId="0" fillId="0" borderId="1" xfId="0" applyNumberFormat="1" applyBorder="1"/>
    <xf numFmtId="14" fontId="0" fillId="5" borderId="1" xfId="0" applyNumberFormat="1" applyFill="1" applyBorder="1"/>
    <xf numFmtId="1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1" fillId="4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9">
    <dxf>
      <fill>
        <patternFill patternType="solid">
          <fgColor rgb="FF84CC16"/>
        </patternFill>
      </fill>
    </dxf>
    <dxf>
      <fill>
        <patternFill patternType="solid">
          <fgColor rgb="FF7DD3FC"/>
        </patternFill>
      </fill>
    </dxf>
    <dxf>
      <fill>
        <patternFill patternType="solid">
          <fgColor rgb="FFEF4444"/>
        </patternFill>
      </fill>
    </dxf>
    <dxf>
      <fill>
        <patternFill patternType="solid">
          <fgColor rgb="FF84CC16"/>
        </patternFill>
      </fill>
    </dxf>
    <dxf>
      <fill>
        <patternFill patternType="solid">
          <fgColor rgb="FF7DD3FC"/>
        </patternFill>
      </fill>
    </dxf>
    <dxf>
      <fill>
        <patternFill patternType="solid">
          <fgColor rgb="FFEF4444"/>
        </patternFill>
      </fill>
    </dxf>
    <dxf>
      <fill>
        <patternFill patternType="solid">
          <fgColor rgb="FF84CC16"/>
        </patternFill>
      </fill>
    </dxf>
    <dxf>
      <fill>
        <patternFill patternType="solid">
          <fgColor rgb="FFF59E0B"/>
        </patternFill>
      </fill>
    </dxf>
    <dxf>
      <fill>
        <patternFill patternType="solid">
          <fgColor rgb="FFEF444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"/>
  <sheetViews>
    <sheetView workbookViewId="0">
      <selection sqref="A1:B1"/>
    </sheetView>
  </sheetViews>
  <sheetFormatPr baseColWidth="10" defaultColWidth="9.140625" defaultRowHeight="15" x14ac:dyDescent="0.25"/>
  <cols>
    <col min="1" max="1" width="40" customWidth="1"/>
    <col min="2" max="2" width="110" customWidth="1"/>
  </cols>
  <sheetData>
    <row r="1" spans="1:2" x14ac:dyDescent="0.25">
      <c r="A1" s="10" t="s">
        <v>0</v>
      </c>
      <c r="B1" s="11"/>
    </row>
    <row r="3" spans="1:2" ht="15.75" x14ac:dyDescent="0.25">
      <c r="A3" s="1" t="s">
        <v>1</v>
      </c>
      <c r="B3" t="s">
        <v>2</v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workbookViewId="0">
      <selection sqref="A1:E1"/>
    </sheetView>
  </sheetViews>
  <sheetFormatPr baseColWidth="10" defaultColWidth="9.140625" defaultRowHeight="15" x14ac:dyDescent="0.25"/>
  <cols>
    <col min="1" max="1" width="32" customWidth="1"/>
    <col min="2" max="5" width="24" customWidth="1"/>
  </cols>
  <sheetData>
    <row r="1" spans="1:5" x14ac:dyDescent="0.25">
      <c r="A1" s="10" t="s">
        <v>3</v>
      </c>
      <c r="B1" s="11"/>
      <c r="C1" s="11"/>
      <c r="D1" s="11"/>
      <c r="E1" s="11"/>
    </row>
    <row r="2" spans="1:5" ht="15.75" x14ac:dyDescent="0.2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</row>
    <row r="4" spans="1:5" x14ac:dyDescent="0.25">
      <c r="A4" s="3" t="s">
        <v>14</v>
      </c>
      <c r="B4" s="3">
        <v>90</v>
      </c>
      <c r="C4" s="3" t="s">
        <v>15</v>
      </c>
      <c r="D4" s="3"/>
      <c r="E4" s="3"/>
    </row>
    <row r="5" spans="1:5" x14ac:dyDescent="0.25">
      <c r="A5" s="3" t="s">
        <v>16</v>
      </c>
      <c r="B5" s="3">
        <v>70</v>
      </c>
      <c r="C5" s="3" t="s">
        <v>17</v>
      </c>
      <c r="D5" s="3"/>
      <c r="E5" s="3"/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7"/>
  <sheetViews>
    <sheetView workbookViewId="0">
      <pane ySplit="2" topLeftCell="A3" activePane="bottomLeft" state="frozen"/>
      <selection pane="bottomLeft" activeCell="D13" sqref="D13"/>
    </sheetView>
  </sheetViews>
  <sheetFormatPr baseColWidth="10" defaultColWidth="9.140625" defaultRowHeight="15" x14ac:dyDescent="0.25"/>
  <cols>
    <col min="1" max="1" width="10" customWidth="1"/>
    <col min="2" max="2" width="40" customWidth="1"/>
    <col min="3" max="3" width="12" customWidth="1"/>
    <col min="4" max="4" width="16" customWidth="1"/>
    <col min="5" max="5" width="20" customWidth="1"/>
    <col min="6" max="6" width="28" customWidth="1"/>
  </cols>
  <sheetData>
    <row r="1" spans="1:6" x14ac:dyDescent="0.25">
      <c r="A1" s="12" t="s">
        <v>18</v>
      </c>
      <c r="B1" s="11"/>
      <c r="C1" s="11"/>
      <c r="D1" s="11"/>
      <c r="E1" s="11"/>
      <c r="F1" s="11"/>
    </row>
    <row r="2" spans="1:6" ht="15.75" x14ac:dyDescent="0.25">
      <c r="A2" s="2" t="s">
        <v>19</v>
      </c>
      <c r="B2" s="2" t="s">
        <v>4</v>
      </c>
      <c r="C2" s="2" t="s">
        <v>20</v>
      </c>
      <c r="D2" s="2" t="s">
        <v>21</v>
      </c>
      <c r="E2" s="2" t="s">
        <v>22</v>
      </c>
      <c r="F2" s="2" t="s">
        <v>23</v>
      </c>
    </row>
    <row r="3" spans="1:6" x14ac:dyDescent="0.25">
      <c r="A3" s="3" t="str">
        <f t="shared" ref="A3:A17" si="0">IF(B3&lt;&gt;"","PER"&amp;TEXT(ROW()-2,"00"),"")</f>
        <v>PER01</v>
      </c>
      <c r="B3" s="3" t="s">
        <v>24</v>
      </c>
      <c r="C3" s="3">
        <v>5</v>
      </c>
      <c r="D3" s="3" t="s">
        <v>25</v>
      </c>
      <c r="E3" s="3" t="s">
        <v>26</v>
      </c>
      <c r="F3" s="3" t="s">
        <v>27</v>
      </c>
    </row>
    <row r="4" spans="1:6" x14ac:dyDescent="0.25">
      <c r="A4" s="4" t="str">
        <f t="shared" si="0"/>
        <v>PER02</v>
      </c>
      <c r="B4" s="4" t="s">
        <v>28</v>
      </c>
      <c r="C4" s="4">
        <v>4</v>
      </c>
      <c r="D4" s="4" t="s">
        <v>25</v>
      </c>
      <c r="E4" s="4" t="s">
        <v>29</v>
      </c>
      <c r="F4" s="4" t="s">
        <v>30</v>
      </c>
    </row>
    <row r="5" spans="1:6" x14ac:dyDescent="0.25">
      <c r="A5" s="3" t="str">
        <f t="shared" si="0"/>
        <v>PER03</v>
      </c>
      <c r="B5" s="3" t="s">
        <v>31</v>
      </c>
      <c r="C5" s="3">
        <v>3</v>
      </c>
      <c r="D5" s="3" t="s">
        <v>25</v>
      </c>
      <c r="E5" s="3" t="s">
        <v>32</v>
      </c>
      <c r="F5" s="3" t="s">
        <v>33</v>
      </c>
    </row>
    <row r="6" spans="1:6" x14ac:dyDescent="0.25">
      <c r="A6" s="4" t="str">
        <f t="shared" si="0"/>
        <v>PER04</v>
      </c>
      <c r="B6" s="4" t="s">
        <v>34</v>
      </c>
      <c r="C6" s="4">
        <v>4</v>
      </c>
      <c r="D6" s="4" t="s">
        <v>25</v>
      </c>
      <c r="E6" s="4" t="s">
        <v>35</v>
      </c>
      <c r="F6" s="4" t="s">
        <v>36</v>
      </c>
    </row>
    <row r="7" spans="1:6" x14ac:dyDescent="0.25">
      <c r="A7" s="3" t="str">
        <f t="shared" si="0"/>
        <v/>
      </c>
      <c r="B7" s="3"/>
      <c r="C7" s="3"/>
      <c r="D7" s="3"/>
      <c r="E7" s="3"/>
      <c r="F7" s="3"/>
    </row>
    <row r="8" spans="1:6" x14ac:dyDescent="0.25">
      <c r="A8" s="4" t="str">
        <f t="shared" si="0"/>
        <v/>
      </c>
      <c r="B8" s="4"/>
      <c r="C8" s="4"/>
      <c r="D8" s="4"/>
      <c r="E8" s="4"/>
      <c r="F8" s="4"/>
    </row>
    <row r="9" spans="1:6" x14ac:dyDescent="0.25">
      <c r="A9" s="3" t="str">
        <f t="shared" si="0"/>
        <v/>
      </c>
      <c r="B9" s="3"/>
      <c r="C9" s="3"/>
      <c r="D9" s="3"/>
      <c r="E9" s="3"/>
      <c r="F9" s="3"/>
    </row>
    <row r="10" spans="1:6" x14ac:dyDescent="0.25">
      <c r="A10" s="4" t="str">
        <f t="shared" si="0"/>
        <v/>
      </c>
      <c r="B10" s="4"/>
      <c r="C10" s="4"/>
      <c r="D10" s="4"/>
      <c r="E10" s="4"/>
      <c r="F10" s="4"/>
    </row>
    <row r="11" spans="1:6" x14ac:dyDescent="0.25">
      <c r="A11" s="3" t="str">
        <f t="shared" si="0"/>
        <v/>
      </c>
      <c r="B11" s="3"/>
      <c r="C11" s="3"/>
      <c r="D11" s="3"/>
      <c r="E11" s="3"/>
      <c r="F11" s="3"/>
    </row>
    <row r="12" spans="1:6" x14ac:dyDescent="0.25">
      <c r="A12" s="4" t="str">
        <f t="shared" si="0"/>
        <v/>
      </c>
      <c r="B12" s="4"/>
      <c r="C12" s="4"/>
      <c r="D12" s="4"/>
      <c r="E12" s="4"/>
      <c r="F12" s="4"/>
    </row>
    <row r="13" spans="1:6" x14ac:dyDescent="0.25">
      <c r="A13" s="3" t="str">
        <f t="shared" si="0"/>
        <v/>
      </c>
      <c r="B13" s="3"/>
      <c r="C13" s="3"/>
      <c r="D13" s="3"/>
      <c r="E13" s="3"/>
      <c r="F13" s="3"/>
    </row>
    <row r="14" spans="1:6" x14ac:dyDescent="0.25">
      <c r="A14" s="4" t="str">
        <f t="shared" si="0"/>
        <v/>
      </c>
      <c r="B14" s="4"/>
      <c r="C14" s="4"/>
      <c r="D14" s="4"/>
      <c r="E14" s="4"/>
      <c r="F14" s="4"/>
    </row>
    <row r="15" spans="1:6" x14ac:dyDescent="0.25">
      <c r="A15" s="3" t="str">
        <f t="shared" si="0"/>
        <v/>
      </c>
      <c r="B15" s="3"/>
      <c r="C15" s="3"/>
      <c r="D15" s="3"/>
      <c r="E15" s="3"/>
      <c r="F15" s="3"/>
    </row>
    <row r="16" spans="1:6" x14ac:dyDescent="0.25">
      <c r="A16" s="4" t="str">
        <f t="shared" si="0"/>
        <v/>
      </c>
      <c r="B16" s="4"/>
      <c r="C16" s="4"/>
      <c r="D16" s="4"/>
      <c r="E16" s="4"/>
      <c r="F16" s="4"/>
    </row>
    <row r="17" spans="1:6" x14ac:dyDescent="0.25">
      <c r="A17" s="3" t="str">
        <f t="shared" si="0"/>
        <v/>
      </c>
      <c r="B17" s="3"/>
      <c r="C17" s="3"/>
      <c r="D17" s="3"/>
      <c r="E17" s="3"/>
      <c r="F17" s="3"/>
    </row>
  </sheetData>
  <mergeCells count="1">
    <mergeCell ref="A1:F1"/>
  </mergeCells>
  <dataValidations count="1">
    <dataValidation type="whole" allowBlank="1" showInputMessage="1" showErrorMessage="1" sqref="C3:C17" xr:uid="{00000000-0002-0000-0200-000000000000}">
      <formula1>1</formula1>
      <formula2>5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49"/>
  <sheetViews>
    <sheetView workbookViewId="0">
      <pane ySplit="2" topLeftCell="A3" activePane="bottomLeft" state="frozen"/>
      <selection pane="bottomLeft" sqref="A1:I1"/>
    </sheetView>
  </sheetViews>
  <sheetFormatPr baseColWidth="10" defaultColWidth="9.140625" defaultRowHeight="15" x14ac:dyDescent="0.25"/>
  <cols>
    <col min="1" max="1" width="10" customWidth="1"/>
    <col min="2" max="2" width="40" customWidth="1"/>
    <col min="3" max="3" width="12" customWidth="1"/>
    <col min="4" max="4" width="14" customWidth="1"/>
    <col min="5" max="7" width="16" customWidth="1"/>
    <col min="8" max="8" width="20" customWidth="1"/>
    <col min="9" max="9" width="24" customWidth="1"/>
  </cols>
  <sheetData>
    <row r="1" spans="1:9" x14ac:dyDescent="0.25">
      <c r="A1" s="12" t="s">
        <v>37</v>
      </c>
      <c r="B1" s="11"/>
      <c r="C1" s="11"/>
      <c r="D1" s="11"/>
      <c r="E1" s="11"/>
      <c r="F1" s="11"/>
      <c r="G1" s="11"/>
      <c r="H1" s="11"/>
      <c r="I1" s="11"/>
    </row>
    <row r="2" spans="1:9" ht="31.5" x14ac:dyDescent="0.25">
      <c r="A2" s="2" t="s">
        <v>19</v>
      </c>
      <c r="B2" s="2" t="s">
        <v>4</v>
      </c>
      <c r="C2" s="2" t="s">
        <v>20</v>
      </c>
      <c r="D2" s="2" t="s">
        <v>38</v>
      </c>
      <c r="E2" s="2" t="s">
        <v>39</v>
      </c>
      <c r="F2" s="2" t="s">
        <v>22</v>
      </c>
      <c r="G2" s="2" t="s">
        <v>40</v>
      </c>
      <c r="H2" s="2" t="s">
        <v>41</v>
      </c>
      <c r="I2" s="2" t="s">
        <v>23</v>
      </c>
    </row>
    <row r="3" spans="1:9" x14ac:dyDescent="0.25">
      <c r="A3" s="3" t="str">
        <f t="shared" ref="A3:A17" si="0">IF(B3&lt;&gt;"","OBJ"&amp;TEXT(ROW()-2,"00"),"")</f>
        <v>OBJ01</v>
      </c>
      <c r="B3" s="3" t="s">
        <v>42</v>
      </c>
      <c r="C3" s="3">
        <v>5</v>
      </c>
      <c r="D3" s="3">
        <f>IFERROR(SUMPRODUCT(INDEX(M1_Percees_vs_Obj!$B$3:$Q$17,0, MATCH($A3, M1_Percees_vs_Obj!$B$2:$Q$2,0)), Percees!$C$3:$C$17),"")</f>
        <v>56</v>
      </c>
      <c r="E3" s="3">
        <f>IF(OR(C3="",D3=""),"", C3*(1 + D3/(9*SUM(Percees!$C$3:$C$17))))</f>
        <v>6.9444444444444446</v>
      </c>
      <c r="F3" s="3" t="s">
        <v>43</v>
      </c>
      <c r="G3" s="7">
        <v>46022</v>
      </c>
      <c r="H3" s="3"/>
      <c r="I3" s="3" t="s">
        <v>44</v>
      </c>
    </row>
    <row r="4" spans="1:9" x14ac:dyDescent="0.25">
      <c r="A4" s="4" t="str">
        <f t="shared" si="0"/>
        <v>OBJ02</v>
      </c>
      <c r="B4" s="4" t="s">
        <v>45</v>
      </c>
      <c r="C4" s="4">
        <v>4</v>
      </c>
      <c r="D4" s="4">
        <f>IFERROR(SUMPRODUCT(INDEX(M1_Percees_vs_Obj!$B$3:$Q$17,0, MATCH($A4, M1_Percees_vs_Obj!$B$2:$Q$2,0)), Percees!$C$3:$C$17),"")</f>
        <v>66</v>
      </c>
      <c r="E4" s="4">
        <f>IF(OR(C4="",D4=""),"", C4*(1 + D4/(9*SUM(Percees!$C$3:$C$17))))</f>
        <v>5.833333333333333</v>
      </c>
      <c r="F4" s="4" t="s">
        <v>46</v>
      </c>
      <c r="G4" s="8">
        <v>46065</v>
      </c>
      <c r="H4" s="4"/>
      <c r="I4" s="4" t="s">
        <v>47</v>
      </c>
    </row>
    <row r="5" spans="1:9" x14ac:dyDescent="0.25">
      <c r="A5" s="3" t="str">
        <f t="shared" si="0"/>
        <v>OBJ03</v>
      </c>
      <c r="B5" s="3" t="s">
        <v>48</v>
      </c>
      <c r="C5" s="3">
        <v>3</v>
      </c>
      <c r="D5" s="3">
        <f>IFERROR(SUMPRODUCT(INDEX(M1_Percees_vs_Obj!$B$3:$Q$17,0, MATCH($A5, M1_Percees_vs_Obj!$B$2:$Q$2,0)), Percees!$C$3:$C$17),"")</f>
        <v>32</v>
      </c>
      <c r="E5" s="3">
        <f>IF(OR(C5="",D5=""),"", C5*(1 + D5/(9*SUM(Percees!$C$3:$C$17))))</f>
        <v>3.666666666666667</v>
      </c>
      <c r="F5" s="3" t="s">
        <v>49</v>
      </c>
      <c r="G5" s="7">
        <v>46035</v>
      </c>
      <c r="H5" s="3"/>
      <c r="I5" s="3" t="s">
        <v>50</v>
      </c>
    </row>
    <row r="6" spans="1:9" x14ac:dyDescent="0.25">
      <c r="A6" s="4" t="str">
        <f t="shared" si="0"/>
        <v>OBJ04</v>
      </c>
      <c r="B6" s="4" t="s">
        <v>51</v>
      </c>
      <c r="C6" s="4">
        <v>3</v>
      </c>
      <c r="D6" s="4">
        <f>IFERROR(SUMPRODUCT(INDEX(M1_Percees_vs_Obj!$B$3:$Q$17,0, MATCH($A6, M1_Percees_vs_Obj!$B$2:$Q$2,0)), Percees!$C$3:$C$17),"")</f>
        <v>58</v>
      </c>
      <c r="E6" s="4">
        <f>IF(OR(C6="",D6=""),"", C6*(1 + D6/(9*SUM(Percees!$C$3:$C$17))))</f>
        <v>4.208333333333333</v>
      </c>
      <c r="F6" s="4" t="s">
        <v>52</v>
      </c>
      <c r="G6" s="8">
        <v>46005</v>
      </c>
      <c r="H6" s="4"/>
      <c r="I6" s="4" t="s">
        <v>53</v>
      </c>
    </row>
    <row r="7" spans="1:9" x14ac:dyDescent="0.25">
      <c r="A7" s="3" t="str">
        <f t="shared" si="0"/>
        <v>OBJ05</v>
      </c>
      <c r="B7" s="3" t="s">
        <v>54</v>
      </c>
      <c r="C7" s="3">
        <v>4</v>
      </c>
      <c r="D7" s="3">
        <f>IFERROR(SUMPRODUCT(INDEX(M1_Percees_vs_Obj!$B$3:$Q$17,0, MATCH($A7, M1_Percees_vs_Obj!$B$2:$Q$2,0)), Percees!$C$3:$C$17),"")</f>
        <v>54</v>
      </c>
      <c r="E7" s="3">
        <f>IF(OR(C7="",D7=""),"", C7*(1 + D7/(9*SUM(Percees!$C$3:$C$17))))</f>
        <v>5.5</v>
      </c>
      <c r="F7" s="3" t="s">
        <v>55</v>
      </c>
      <c r="G7" s="7">
        <v>46095</v>
      </c>
      <c r="H7" s="3"/>
      <c r="I7" s="3" t="s">
        <v>56</v>
      </c>
    </row>
    <row r="8" spans="1:9" x14ac:dyDescent="0.25">
      <c r="A8" s="4" t="str">
        <f t="shared" si="0"/>
        <v>OBJ06</v>
      </c>
      <c r="B8" s="4" t="s">
        <v>57</v>
      </c>
      <c r="C8" s="4">
        <v>4</v>
      </c>
      <c r="D8" s="4">
        <f>IFERROR(SUMPRODUCT(INDEX(M1_Percees_vs_Obj!$B$3:$Q$17,0, MATCH($A8, M1_Percees_vs_Obj!$B$2:$Q$2,0)), Percees!$C$3:$C$17),"")</f>
        <v>48</v>
      </c>
      <c r="E8" s="4">
        <f>IF(OR(C8="",D8=""),"", C8*(1 + D8/(9*SUM(Percees!$C$3:$C$17))))</f>
        <v>5.333333333333333</v>
      </c>
      <c r="F8" s="4" t="s">
        <v>46</v>
      </c>
      <c r="G8" s="8">
        <v>46085</v>
      </c>
      <c r="H8" s="4"/>
      <c r="I8" s="4" t="s">
        <v>58</v>
      </c>
    </row>
    <row r="9" spans="1:9" x14ac:dyDescent="0.25">
      <c r="A9" s="3" t="str">
        <f t="shared" si="0"/>
        <v/>
      </c>
      <c r="B9" s="3"/>
      <c r="C9" s="3"/>
      <c r="D9" s="3">
        <f>IFERROR(SUMPRODUCT(INDEX(M1_Percees_vs_Obj!$B$3:$Q$17,0, MATCH($A9, M1_Percees_vs_Obj!$B$2:$Q$2,0)), Percees!$C$3:$C$17),"")</f>
        <v>0</v>
      </c>
      <c r="E9" s="3" t="str">
        <f>IF(OR(C9="",D9=""),"", C9*(1 + D9/(9*SUM(Percees!$C$3:$C$17))))</f>
        <v/>
      </c>
      <c r="F9" s="3"/>
      <c r="G9" s="7"/>
      <c r="H9" s="3"/>
      <c r="I9" s="3"/>
    </row>
    <row r="10" spans="1:9" x14ac:dyDescent="0.25">
      <c r="A10" s="4" t="str">
        <f t="shared" si="0"/>
        <v/>
      </c>
      <c r="B10" s="4"/>
      <c r="C10" s="4"/>
      <c r="D10" s="4">
        <f>IFERROR(SUMPRODUCT(INDEX(M1_Percees_vs_Obj!$B$3:$Q$17,0, MATCH($A10, M1_Percees_vs_Obj!$B$2:$Q$2,0)), Percees!$C$3:$C$17),"")</f>
        <v>0</v>
      </c>
      <c r="E10" s="4" t="str">
        <f>IF(OR(C10="",D10=""),"", C10*(1 + D10/(9*SUM(Percees!$C$3:$C$17))))</f>
        <v/>
      </c>
      <c r="F10" s="4"/>
      <c r="G10" s="8"/>
      <c r="H10" s="4"/>
      <c r="I10" s="4"/>
    </row>
    <row r="11" spans="1:9" x14ac:dyDescent="0.25">
      <c r="A11" s="3" t="str">
        <f t="shared" si="0"/>
        <v/>
      </c>
      <c r="B11" s="3"/>
      <c r="C11" s="3"/>
      <c r="D11" s="3">
        <f>IFERROR(SUMPRODUCT(INDEX(M1_Percees_vs_Obj!$B$3:$Q$17,0, MATCH($A11, M1_Percees_vs_Obj!$B$2:$Q$2,0)), Percees!$C$3:$C$17),"")</f>
        <v>0</v>
      </c>
      <c r="E11" s="3" t="str">
        <f>IF(OR(C11="",D11=""),"", C11*(1 + D11/(9*SUM(Percees!$C$3:$C$17))))</f>
        <v/>
      </c>
      <c r="F11" s="3"/>
      <c r="G11" s="7"/>
      <c r="H11" s="3"/>
      <c r="I11" s="3"/>
    </row>
    <row r="12" spans="1:9" x14ac:dyDescent="0.25">
      <c r="A12" s="4" t="str">
        <f t="shared" si="0"/>
        <v/>
      </c>
      <c r="B12" s="4"/>
      <c r="C12" s="4"/>
      <c r="D12" s="4">
        <f>IFERROR(SUMPRODUCT(INDEX(M1_Percees_vs_Obj!$B$3:$Q$17,0, MATCH($A12, M1_Percees_vs_Obj!$B$2:$Q$2,0)), Percees!$C$3:$C$17),"")</f>
        <v>0</v>
      </c>
      <c r="E12" s="4" t="str">
        <f>IF(OR(C12="",D12=""),"", C12*(1 + D12/(9*SUM(Percees!$C$3:$C$17))))</f>
        <v/>
      </c>
      <c r="F12" s="4"/>
      <c r="G12" s="8"/>
      <c r="H12" s="4"/>
      <c r="I12" s="4"/>
    </row>
    <row r="13" spans="1:9" x14ac:dyDescent="0.25">
      <c r="A13" s="3" t="str">
        <f t="shared" si="0"/>
        <v/>
      </c>
      <c r="B13" s="3"/>
      <c r="C13" s="3"/>
      <c r="D13" s="3">
        <f>IFERROR(SUMPRODUCT(INDEX(M1_Percees_vs_Obj!$B$3:$Q$17,0, MATCH($A13, M1_Percees_vs_Obj!$B$2:$Q$2,0)), Percees!$C$3:$C$17),"")</f>
        <v>0</v>
      </c>
      <c r="E13" s="3" t="str">
        <f>IF(OR(C13="",D13=""),"", C13*(1 + D13/(9*SUM(Percees!$C$3:$C$17))))</f>
        <v/>
      </c>
      <c r="F13" s="3"/>
      <c r="G13" s="7"/>
      <c r="H13" s="3"/>
      <c r="I13" s="3"/>
    </row>
    <row r="14" spans="1:9" x14ac:dyDescent="0.25">
      <c r="A14" s="4" t="str">
        <f t="shared" si="0"/>
        <v/>
      </c>
      <c r="B14" s="4"/>
      <c r="C14" s="4"/>
      <c r="D14" s="4">
        <f>IFERROR(SUMPRODUCT(INDEX(M1_Percees_vs_Obj!$B$3:$Q$17,0, MATCH($A14, M1_Percees_vs_Obj!$B$2:$Q$2,0)), Percees!$C$3:$C$17),"")</f>
        <v>0</v>
      </c>
      <c r="E14" s="4" t="str">
        <f>IF(OR(C14="",D14=""),"", C14*(1 + D14/(9*SUM(Percees!$C$3:$C$17))))</f>
        <v/>
      </c>
      <c r="F14" s="4"/>
      <c r="G14" s="8"/>
      <c r="H14" s="4"/>
      <c r="I14" s="4"/>
    </row>
    <row r="15" spans="1:9" x14ac:dyDescent="0.25">
      <c r="A15" s="3" t="str">
        <f t="shared" si="0"/>
        <v/>
      </c>
      <c r="B15" s="3"/>
      <c r="C15" s="3"/>
      <c r="D15" s="3">
        <f>IFERROR(SUMPRODUCT(INDEX(M1_Percees_vs_Obj!$B$3:$Q$17,0, MATCH($A15, M1_Percees_vs_Obj!$B$2:$Q$2,0)), Percees!$C$3:$C$17),"")</f>
        <v>0</v>
      </c>
      <c r="E15" s="3" t="str">
        <f>IF(OR(C15="",D15=""),"", C15*(1 + D15/(9*SUM(Percees!$C$3:$C$17))))</f>
        <v/>
      </c>
      <c r="F15" s="3"/>
      <c r="G15" s="7"/>
      <c r="H15" s="3"/>
      <c r="I15" s="3"/>
    </row>
    <row r="16" spans="1:9" x14ac:dyDescent="0.25">
      <c r="A16" s="4" t="str">
        <f t="shared" si="0"/>
        <v/>
      </c>
      <c r="B16" s="4"/>
      <c r="C16" s="4"/>
      <c r="D16" s="4">
        <f>IFERROR(SUMPRODUCT(INDEX(M1_Percees_vs_Obj!$B$3:$Q$17,0, MATCH($A16, M1_Percees_vs_Obj!$B$2:$Q$2,0)), Percees!$C$3:$C$17),"")</f>
        <v>0</v>
      </c>
      <c r="E16" s="4" t="str">
        <f>IF(OR(C16="",D16=""),"", C16*(1 + D16/(9*SUM(Percees!$C$3:$C$17))))</f>
        <v/>
      </c>
      <c r="F16" s="4"/>
      <c r="G16" s="8"/>
      <c r="H16" s="4"/>
      <c r="I16" s="4"/>
    </row>
    <row r="17" spans="1:9" x14ac:dyDescent="0.25">
      <c r="A17" s="3" t="str">
        <f t="shared" si="0"/>
        <v/>
      </c>
      <c r="B17" s="3"/>
      <c r="C17" s="3"/>
      <c r="D17" s="3">
        <f>IFERROR(SUMPRODUCT(INDEX(M1_Percees_vs_Obj!$B$3:$Q$17,0, MATCH($A17, M1_Percees_vs_Obj!$B$2:$Q$2,0)), Percees!$C$3:$C$17),"")</f>
        <v>0</v>
      </c>
      <c r="E17" s="3" t="str">
        <f>IF(OR(C17="",D17=""),"", C17*(1 + D17/(9*SUM(Percees!$C$3:$C$17))))</f>
        <v/>
      </c>
      <c r="F17" s="3"/>
      <c r="G17" s="7"/>
      <c r="H17" s="3"/>
      <c r="I17" s="3"/>
    </row>
    <row r="18" spans="1:9" x14ac:dyDescent="0.25">
      <c r="G18" s="9"/>
    </row>
    <row r="19" spans="1:9" x14ac:dyDescent="0.25">
      <c r="G19" s="9"/>
    </row>
    <row r="20" spans="1:9" x14ac:dyDescent="0.25">
      <c r="G20" s="9"/>
    </row>
    <row r="21" spans="1:9" x14ac:dyDescent="0.25">
      <c r="G21" s="9"/>
    </row>
    <row r="22" spans="1:9" x14ac:dyDescent="0.25">
      <c r="G22" s="9"/>
    </row>
    <row r="23" spans="1:9" x14ac:dyDescent="0.25">
      <c r="G23" s="9"/>
    </row>
    <row r="24" spans="1:9" x14ac:dyDescent="0.25">
      <c r="G24" s="9"/>
    </row>
    <row r="25" spans="1:9" x14ac:dyDescent="0.25">
      <c r="G25" s="9"/>
    </row>
    <row r="26" spans="1:9" x14ac:dyDescent="0.25">
      <c r="G26" s="9"/>
    </row>
    <row r="27" spans="1:9" x14ac:dyDescent="0.25">
      <c r="G27" s="9"/>
    </row>
    <row r="28" spans="1:9" x14ac:dyDescent="0.25">
      <c r="G28" s="9"/>
    </row>
    <row r="29" spans="1:9" x14ac:dyDescent="0.25">
      <c r="G29" s="9"/>
    </row>
    <row r="30" spans="1:9" x14ac:dyDescent="0.25">
      <c r="G30" s="9"/>
    </row>
    <row r="31" spans="1:9" x14ac:dyDescent="0.25">
      <c r="G31" s="9"/>
    </row>
    <row r="32" spans="1:9" x14ac:dyDescent="0.25">
      <c r="G32" s="9"/>
    </row>
    <row r="33" spans="7:7" x14ac:dyDescent="0.25">
      <c r="G33" s="9"/>
    </row>
    <row r="34" spans="7:7" x14ac:dyDescent="0.25">
      <c r="G34" s="9"/>
    </row>
    <row r="35" spans="7:7" x14ac:dyDescent="0.25">
      <c r="G35" s="9"/>
    </row>
    <row r="36" spans="7:7" x14ac:dyDescent="0.25">
      <c r="G36" s="9"/>
    </row>
    <row r="37" spans="7:7" x14ac:dyDescent="0.25">
      <c r="G37" s="9"/>
    </row>
    <row r="38" spans="7:7" x14ac:dyDescent="0.25">
      <c r="G38" s="9"/>
    </row>
    <row r="39" spans="7:7" x14ac:dyDescent="0.25">
      <c r="G39" s="9"/>
    </row>
    <row r="40" spans="7:7" x14ac:dyDescent="0.25">
      <c r="G40" s="9"/>
    </row>
    <row r="41" spans="7:7" x14ac:dyDescent="0.25">
      <c r="G41" s="9"/>
    </row>
    <row r="42" spans="7:7" x14ac:dyDescent="0.25">
      <c r="G42" s="9"/>
    </row>
    <row r="43" spans="7:7" x14ac:dyDescent="0.25">
      <c r="G43" s="9"/>
    </row>
    <row r="44" spans="7:7" x14ac:dyDescent="0.25">
      <c r="G44" s="9"/>
    </row>
    <row r="45" spans="7:7" x14ac:dyDescent="0.25">
      <c r="G45" s="9"/>
    </row>
    <row r="46" spans="7:7" x14ac:dyDescent="0.25">
      <c r="G46" s="9"/>
    </row>
    <row r="47" spans="7:7" x14ac:dyDescent="0.25">
      <c r="G47" s="9"/>
    </row>
    <row r="48" spans="7:7" x14ac:dyDescent="0.25">
      <c r="G48" s="9"/>
    </row>
    <row r="49" spans="7:7" x14ac:dyDescent="0.25">
      <c r="G49" s="9"/>
    </row>
  </sheetData>
  <mergeCells count="1">
    <mergeCell ref="A1:I1"/>
  </mergeCells>
  <dataValidations count="1">
    <dataValidation type="whole" allowBlank="1" showInputMessage="1" showErrorMessage="1" sqref="C3:C17" xr:uid="{00000000-0002-0000-0300-000000000000}">
      <formula1>1</formula1>
      <formula2>5</formula2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5"/>
  <sheetViews>
    <sheetView workbookViewId="0">
      <pane ySplit="2" topLeftCell="A3" activePane="bottomLeft" state="frozen"/>
      <selection pane="bottomLeft" activeCell="B23" sqref="B23"/>
    </sheetView>
  </sheetViews>
  <sheetFormatPr baseColWidth="10" defaultColWidth="9.140625" defaultRowHeight="15" x14ac:dyDescent="0.25"/>
  <cols>
    <col min="1" max="1" width="10" customWidth="1"/>
    <col min="2" max="2" width="40" customWidth="1"/>
    <col min="3" max="6" width="12" customWidth="1"/>
    <col min="7" max="7" width="16" customWidth="1"/>
    <col min="8" max="8" width="12" customWidth="1"/>
    <col min="9" max="9" width="14" customWidth="1"/>
    <col min="10" max="10" width="16" customWidth="1"/>
  </cols>
  <sheetData>
    <row r="1" spans="1:10" x14ac:dyDescent="0.25">
      <c r="A1" s="12" t="s">
        <v>59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5.75" x14ac:dyDescent="0.25">
      <c r="A2" s="2" t="s">
        <v>19</v>
      </c>
      <c r="B2" s="2" t="s">
        <v>60</v>
      </c>
      <c r="C2" s="2" t="s">
        <v>61</v>
      </c>
      <c r="D2" s="2" t="s">
        <v>62</v>
      </c>
      <c r="E2" s="2" t="s">
        <v>63</v>
      </c>
      <c r="F2" s="2" t="s">
        <v>64</v>
      </c>
      <c r="G2" s="2" t="s">
        <v>65</v>
      </c>
      <c r="H2" s="2" t="s">
        <v>66</v>
      </c>
      <c r="I2" s="2" t="s">
        <v>67</v>
      </c>
      <c r="J2" s="2" t="s">
        <v>68</v>
      </c>
    </row>
    <row r="3" spans="1:10" x14ac:dyDescent="0.25">
      <c r="A3" s="3" t="str">
        <f t="shared" ref="A3:A25" si="0">IF(B3&lt;&gt;"","KPI"&amp;TEXT(ROW()-2,"00"),"")</f>
        <v>KPI01</v>
      </c>
      <c r="B3" s="3" t="s">
        <v>69</v>
      </c>
      <c r="C3" s="3">
        <v>42</v>
      </c>
      <c r="D3" s="3">
        <v>52</v>
      </c>
      <c r="E3" s="3">
        <v>47</v>
      </c>
      <c r="F3" s="3" t="s">
        <v>70</v>
      </c>
      <c r="G3" s="3" t="s">
        <v>43</v>
      </c>
      <c r="H3" s="3">
        <f t="shared" ref="H3:H25" si="1">IFERROR(100*(E3-C3)/(D3-C3),"")</f>
        <v>50</v>
      </c>
      <c r="I3" s="3" t="str">
        <f>IF(H3="","",IF(H3&gt;=Parametres!$B$3,"Vert",IF(H3&gt;=Parametres!$B$4,"Ambre","Rouge")))</f>
        <v>Rouge</v>
      </c>
      <c r="J3" s="3"/>
    </row>
    <row r="4" spans="1:10" x14ac:dyDescent="0.25">
      <c r="A4" s="4" t="str">
        <f t="shared" si="0"/>
        <v>KPI02</v>
      </c>
      <c r="B4" s="4" t="s">
        <v>71</v>
      </c>
      <c r="C4" s="4">
        <v>58</v>
      </c>
      <c r="D4" s="4">
        <v>36</v>
      </c>
      <c r="E4" s="4">
        <v>42</v>
      </c>
      <c r="F4" s="4" t="s">
        <v>72</v>
      </c>
      <c r="G4" s="4" t="s">
        <v>46</v>
      </c>
      <c r="H4" s="4">
        <f t="shared" si="1"/>
        <v>72.727272727272734</v>
      </c>
      <c r="I4" s="4" t="str">
        <f>IF(H4="","",IF(H4&gt;=Parametres!$B$3,"Vert",IF(H4&gt;=Parametres!$B$4,"Ambre","Rouge")))</f>
        <v>Rouge</v>
      </c>
      <c r="J4" s="4"/>
    </row>
    <row r="5" spans="1:10" x14ac:dyDescent="0.25">
      <c r="A5" s="3" t="str">
        <f t="shared" si="0"/>
        <v>KPI03</v>
      </c>
      <c r="B5" s="3" t="s">
        <v>73</v>
      </c>
      <c r="C5" s="3">
        <v>28</v>
      </c>
      <c r="D5" s="3">
        <v>48</v>
      </c>
      <c r="E5" s="3">
        <v>37</v>
      </c>
      <c r="F5" s="3" t="s">
        <v>70</v>
      </c>
      <c r="G5" s="3" t="s">
        <v>49</v>
      </c>
      <c r="H5" s="3">
        <f t="shared" si="1"/>
        <v>45</v>
      </c>
      <c r="I5" s="3" t="str">
        <f>IF(H5="","",IF(H5&gt;=Parametres!$B$3,"Vert",IF(H5&gt;=Parametres!$B$4,"Ambre","Rouge")))</f>
        <v>Rouge</v>
      </c>
      <c r="J5" s="3"/>
    </row>
    <row r="6" spans="1:10" x14ac:dyDescent="0.25">
      <c r="A6" s="4" t="str">
        <f t="shared" si="0"/>
        <v>KPI04</v>
      </c>
      <c r="B6" s="4" t="s">
        <v>74</v>
      </c>
      <c r="C6" s="4">
        <v>12</v>
      </c>
      <c r="D6" s="4">
        <v>30</v>
      </c>
      <c r="E6" s="4">
        <v>20</v>
      </c>
      <c r="F6" s="4" t="s">
        <v>70</v>
      </c>
      <c r="G6" s="4" t="s">
        <v>75</v>
      </c>
      <c r="H6" s="4">
        <f t="shared" si="1"/>
        <v>44.444444444444443</v>
      </c>
      <c r="I6" s="4" t="str">
        <f>IF(H6="","",IF(H6&gt;=Parametres!$B$3,"Vert",IF(H6&gt;=Parametres!$B$4,"Ambre","Rouge")))</f>
        <v>Rouge</v>
      </c>
      <c r="J6" s="4"/>
    </row>
    <row r="7" spans="1:10" x14ac:dyDescent="0.25">
      <c r="A7" s="3" t="str">
        <f t="shared" si="0"/>
        <v>KPI05</v>
      </c>
      <c r="B7" s="3" t="s">
        <v>76</v>
      </c>
      <c r="C7" s="3">
        <v>4.8</v>
      </c>
      <c r="D7" s="3">
        <v>4.08</v>
      </c>
      <c r="E7" s="3">
        <v>4.3499999999999996</v>
      </c>
      <c r="F7" s="3" t="s">
        <v>70</v>
      </c>
      <c r="G7" s="3" t="s">
        <v>77</v>
      </c>
      <c r="H7" s="3">
        <f t="shared" si="1"/>
        <v>62.500000000000043</v>
      </c>
      <c r="I7" s="3" t="str">
        <f>IF(H7="","",IF(H7&gt;=Parametres!$B$3,"Vert",IF(H7&gt;=Parametres!$B$4,"Ambre","Rouge")))</f>
        <v>Rouge</v>
      </c>
      <c r="J7" s="3"/>
    </row>
    <row r="8" spans="1:10" x14ac:dyDescent="0.25">
      <c r="A8" s="4" t="str">
        <f t="shared" si="0"/>
        <v>KPI06</v>
      </c>
      <c r="B8" s="4" t="s">
        <v>78</v>
      </c>
      <c r="C8" s="4">
        <v>86</v>
      </c>
      <c r="D8" s="4">
        <v>95</v>
      </c>
      <c r="E8" s="4">
        <v>91</v>
      </c>
      <c r="F8" s="4" t="s">
        <v>72</v>
      </c>
      <c r="G8" s="4" t="s">
        <v>46</v>
      </c>
      <c r="H8" s="4">
        <f t="shared" si="1"/>
        <v>55.555555555555557</v>
      </c>
      <c r="I8" s="4" t="str">
        <f>IF(H8="","",IF(H8&gt;=Parametres!$B$3,"Vert",IF(H8&gt;=Parametres!$B$4,"Ambre","Rouge")))</f>
        <v>Rouge</v>
      </c>
      <c r="J8" s="4"/>
    </row>
    <row r="9" spans="1:10" x14ac:dyDescent="0.25">
      <c r="A9" s="3" t="str">
        <f t="shared" si="0"/>
        <v>KPI07</v>
      </c>
      <c r="B9" s="3" t="s">
        <v>79</v>
      </c>
      <c r="C9" s="3">
        <v>74</v>
      </c>
      <c r="D9" s="3">
        <v>85</v>
      </c>
      <c r="E9" s="3">
        <v>80</v>
      </c>
      <c r="F9" s="3" t="s">
        <v>70</v>
      </c>
      <c r="G9" s="3" t="s">
        <v>43</v>
      </c>
      <c r="H9" s="3">
        <f t="shared" si="1"/>
        <v>54.545454545454547</v>
      </c>
      <c r="I9" s="3" t="str">
        <f>IF(H9="","",IF(H9&gt;=Parametres!$B$3,"Vert",IF(H9&gt;=Parametres!$B$4,"Ambre","Rouge")))</f>
        <v>Rouge</v>
      </c>
      <c r="J9" s="3"/>
    </row>
    <row r="10" spans="1:10" x14ac:dyDescent="0.25">
      <c r="A10" s="4" t="str">
        <f t="shared" si="0"/>
        <v>KPI08</v>
      </c>
      <c r="B10" s="4" t="s">
        <v>80</v>
      </c>
      <c r="C10" s="4">
        <v>22</v>
      </c>
      <c r="D10" s="4">
        <v>15</v>
      </c>
      <c r="E10" s="4">
        <v>18</v>
      </c>
      <c r="F10" s="4" t="s">
        <v>70</v>
      </c>
      <c r="G10" s="4" t="s">
        <v>43</v>
      </c>
      <c r="H10" s="4">
        <f t="shared" si="1"/>
        <v>57.142857142857146</v>
      </c>
      <c r="I10" s="4" t="str">
        <f>IF(H10="","",IF(H10&gt;=Parametres!$B$3,"Vert",IF(H10&gt;=Parametres!$B$4,"Ambre","Rouge")))</f>
        <v>Rouge</v>
      </c>
      <c r="J10" s="4"/>
    </row>
    <row r="11" spans="1:10" x14ac:dyDescent="0.25">
      <c r="A11" s="3" t="str">
        <f t="shared" si="0"/>
        <v/>
      </c>
      <c r="B11" s="3"/>
      <c r="C11" s="3"/>
      <c r="D11" s="3"/>
      <c r="E11" s="3"/>
      <c r="F11" s="3"/>
      <c r="G11" s="3"/>
      <c r="H11" s="3" t="str">
        <f t="shared" si="1"/>
        <v/>
      </c>
      <c r="I11" s="3" t="str">
        <f>IF(H11="","",IF(H11&gt;=Parametres!$B$3,"Vert",IF(H11&gt;=Parametres!$B$4,"Ambre","Rouge")))</f>
        <v/>
      </c>
      <c r="J11" s="3"/>
    </row>
    <row r="12" spans="1:10" x14ac:dyDescent="0.25">
      <c r="A12" s="4" t="str">
        <f t="shared" si="0"/>
        <v/>
      </c>
      <c r="B12" s="4"/>
      <c r="C12" s="4"/>
      <c r="D12" s="4"/>
      <c r="E12" s="4"/>
      <c r="F12" s="4"/>
      <c r="G12" s="4"/>
      <c r="H12" s="4" t="str">
        <f t="shared" si="1"/>
        <v/>
      </c>
      <c r="I12" s="4" t="str">
        <f>IF(H12="","",IF(H12&gt;=Parametres!$B$3,"Vert",IF(H12&gt;=Parametres!$B$4,"Ambre","Rouge")))</f>
        <v/>
      </c>
      <c r="J12" s="4"/>
    </row>
    <row r="13" spans="1:10" x14ac:dyDescent="0.25">
      <c r="A13" s="3" t="str">
        <f t="shared" si="0"/>
        <v/>
      </c>
      <c r="B13" s="3"/>
      <c r="C13" s="3"/>
      <c r="D13" s="3"/>
      <c r="E13" s="3"/>
      <c r="F13" s="3"/>
      <c r="G13" s="3"/>
      <c r="H13" s="3" t="str">
        <f t="shared" si="1"/>
        <v/>
      </c>
      <c r="I13" s="3" t="str">
        <f>IF(H13="","",IF(H13&gt;=Parametres!$B$3,"Vert",IF(H13&gt;=Parametres!$B$4,"Ambre","Rouge")))</f>
        <v/>
      </c>
      <c r="J13" s="3"/>
    </row>
    <row r="14" spans="1:10" x14ac:dyDescent="0.25">
      <c r="A14" s="4" t="str">
        <f t="shared" si="0"/>
        <v/>
      </c>
      <c r="B14" s="4"/>
      <c r="C14" s="4"/>
      <c r="D14" s="4"/>
      <c r="E14" s="4"/>
      <c r="F14" s="4"/>
      <c r="G14" s="4"/>
      <c r="H14" s="4" t="str">
        <f t="shared" si="1"/>
        <v/>
      </c>
      <c r="I14" s="4" t="str">
        <f>IF(H14="","",IF(H14&gt;=Parametres!$B$3,"Vert",IF(H14&gt;=Parametres!$B$4,"Ambre","Rouge")))</f>
        <v/>
      </c>
      <c r="J14" s="4"/>
    </row>
    <row r="15" spans="1:10" x14ac:dyDescent="0.25">
      <c r="A15" s="3" t="str">
        <f t="shared" si="0"/>
        <v/>
      </c>
      <c r="B15" s="3"/>
      <c r="C15" s="3"/>
      <c r="D15" s="3"/>
      <c r="E15" s="3"/>
      <c r="F15" s="3"/>
      <c r="G15" s="3"/>
      <c r="H15" s="3" t="str">
        <f t="shared" si="1"/>
        <v/>
      </c>
      <c r="I15" s="3" t="str">
        <f>IF(H15="","",IF(H15&gt;=Parametres!$B$3,"Vert",IF(H15&gt;=Parametres!$B$4,"Ambre","Rouge")))</f>
        <v/>
      </c>
      <c r="J15" s="3"/>
    </row>
    <row r="16" spans="1:10" x14ac:dyDescent="0.25">
      <c r="A16" s="4" t="str">
        <f t="shared" si="0"/>
        <v/>
      </c>
      <c r="B16" s="4"/>
      <c r="C16" s="4"/>
      <c r="D16" s="4"/>
      <c r="E16" s="4"/>
      <c r="F16" s="4"/>
      <c r="G16" s="4"/>
      <c r="H16" s="4" t="str">
        <f t="shared" si="1"/>
        <v/>
      </c>
      <c r="I16" s="4" t="str">
        <f>IF(H16="","",IF(H16&gt;=Parametres!$B$3,"Vert",IF(H16&gt;=Parametres!$B$4,"Ambre","Rouge")))</f>
        <v/>
      </c>
      <c r="J16" s="4"/>
    </row>
    <row r="17" spans="1:10" x14ac:dyDescent="0.25">
      <c r="A17" s="3" t="str">
        <f t="shared" si="0"/>
        <v/>
      </c>
      <c r="B17" s="3"/>
      <c r="C17" s="3"/>
      <c r="D17" s="3"/>
      <c r="E17" s="3"/>
      <c r="F17" s="3"/>
      <c r="G17" s="3"/>
      <c r="H17" s="3" t="str">
        <f t="shared" si="1"/>
        <v/>
      </c>
      <c r="I17" s="3" t="str">
        <f>IF(H17="","",IF(H17&gt;=Parametres!$B$3,"Vert",IF(H17&gt;=Parametres!$B$4,"Ambre","Rouge")))</f>
        <v/>
      </c>
      <c r="J17" s="3"/>
    </row>
    <row r="18" spans="1:10" x14ac:dyDescent="0.25">
      <c r="A18" s="4" t="str">
        <f t="shared" si="0"/>
        <v/>
      </c>
      <c r="B18" s="4"/>
      <c r="C18" s="4"/>
      <c r="D18" s="4"/>
      <c r="E18" s="4"/>
      <c r="F18" s="4"/>
      <c r="G18" s="4"/>
      <c r="H18" s="4" t="str">
        <f t="shared" si="1"/>
        <v/>
      </c>
      <c r="I18" s="4" t="str">
        <f>IF(H18="","",IF(H18&gt;=Parametres!$B$3,"Vert",IF(H18&gt;=Parametres!$B$4,"Ambre","Rouge")))</f>
        <v/>
      </c>
      <c r="J18" s="4"/>
    </row>
    <row r="19" spans="1:10" x14ac:dyDescent="0.25">
      <c r="A19" s="3" t="str">
        <f t="shared" si="0"/>
        <v/>
      </c>
      <c r="B19" s="3"/>
      <c r="C19" s="3"/>
      <c r="D19" s="3"/>
      <c r="E19" s="3"/>
      <c r="F19" s="3"/>
      <c r="G19" s="3"/>
      <c r="H19" s="3" t="str">
        <f t="shared" si="1"/>
        <v/>
      </c>
      <c r="I19" s="3" t="str">
        <f>IF(H19="","",IF(H19&gt;=Parametres!$B$3,"Vert",IF(H19&gt;=Parametres!$B$4,"Ambre","Rouge")))</f>
        <v/>
      </c>
      <c r="J19" s="3"/>
    </row>
    <row r="20" spans="1:10" x14ac:dyDescent="0.25">
      <c r="A20" s="4" t="str">
        <f t="shared" si="0"/>
        <v/>
      </c>
      <c r="B20" s="4"/>
      <c r="C20" s="4"/>
      <c r="D20" s="4"/>
      <c r="E20" s="4"/>
      <c r="F20" s="4"/>
      <c r="G20" s="4"/>
      <c r="H20" s="4" t="str">
        <f t="shared" si="1"/>
        <v/>
      </c>
      <c r="I20" s="4" t="str">
        <f>IF(H20="","",IF(H20&gt;=Parametres!$B$3,"Vert",IF(H20&gt;=Parametres!$B$4,"Ambre","Rouge")))</f>
        <v/>
      </c>
      <c r="J20" s="4"/>
    </row>
    <row r="21" spans="1:10" x14ac:dyDescent="0.25">
      <c r="A21" s="3" t="str">
        <f t="shared" si="0"/>
        <v/>
      </c>
      <c r="B21" s="3"/>
      <c r="C21" s="3"/>
      <c r="D21" s="3"/>
      <c r="E21" s="3"/>
      <c r="F21" s="3"/>
      <c r="G21" s="3"/>
      <c r="H21" s="3" t="str">
        <f t="shared" si="1"/>
        <v/>
      </c>
      <c r="I21" s="3" t="str">
        <f>IF(H21="","",IF(H21&gt;=Parametres!$B$3,"Vert",IF(H21&gt;=Parametres!$B$4,"Ambre","Rouge")))</f>
        <v/>
      </c>
      <c r="J21" s="3"/>
    </row>
    <row r="22" spans="1:10" x14ac:dyDescent="0.25">
      <c r="A22" s="4" t="str">
        <f t="shared" si="0"/>
        <v/>
      </c>
      <c r="B22" s="4"/>
      <c r="C22" s="4"/>
      <c r="D22" s="4"/>
      <c r="E22" s="4"/>
      <c r="F22" s="4"/>
      <c r="G22" s="4"/>
      <c r="H22" s="4" t="str">
        <f t="shared" si="1"/>
        <v/>
      </c>
      <c r="I22" s="4" t="str">
        <f>IF(H22="","",IF(H22&gt;=Parametres!$B$3,"Vert",IF(H22&gt;=Parametres!$B$4,"Ambre","Rouge")))</f>
        <v/>
      </c>
      <c r="J22" s="4"/>
    </row>
    <row r="23" spans="1:10" x14ac:dyDescent="0.25">
      <c r="A23" s="3" t="str">
        <f t="shared" si="0"/>
        <v/>
      </c>
      <c r="B23" s="3"/>
      <c r="C23" s="3"/>
      <c r="D23" s="3"/>
      <c r="E23" s="3"/>
      <c r="F23" s="3"/>
      <c r="G23" s="3"/>
      <c r="H23" s="3" t="str">
        <f t="shared" si="1"/>
        <v/>
      </c>
      <c r="I23" s="3" t="str">
        <f>IF(H23="","",IF(H23&gt;=Parametres!$B$3,"Vert",IF(H23&gt;=Parametres!$B$4,"Ambre","Rouge")))</f>
        <v/>
      </c>
      <c r="J23" s="3"/>
    </row>
    <row r="24" spans="1:10" x14ac:dyDescent="0.25">
      <c r="A24" s="4" t="str">
        <f t="shared" si="0"/>
        <v/>
      </c>
      <c r="B24" s="4"/>
      <c r="C24" s="4"/>
      <c r="D24" s="4"/>
      <c r="E24" s="4"/>
      <c r="F24" s="4"/>
      <c r="G24" s="4"/>
      <c r="H24" s="4" t="str">
        <f t="shared" si="1"/>
        <v/>
      </c>
      <c r="I24" s="4" t="str">
        <f>IF(H24="","",IF(H24&gt;=Parametres!$B$3,"Vert",IF(H24&gt;=Parametres!$B$4,"Ambre","Rouge")))</f>
        <v/>
      </c>
      <c r="J24" s="4"/>
    </row>
    <row r="25" spans="1:10" x14ac:dyDescent="0.25">
      <c r="A25" s="3" t="str">
        <f t="shared" si="0"/>
        <v/>
      </c>
      <c r="B25" s="3"/>
      <c r="C25" s="3"/>
      <c r="D25" s="3"/>
      <c r="E25" s="3"/>
      <c r="F25" s="3"/>
      <c r="G25" s="3"/>
      <c r="H25" s="3" t="str">
        <f t="shared" si="1"/>
        <v/>
      </c>
      <c r="I25" s="3" t="str">
        <f>IF(H25="","",IF(H25&gt;=Parametres!$B$3,"Vert",IF(H25&gt;=Parametres!$B$4,"Ambre","Rouge")))</f>
        <v/>
      </c>
      <c r="J25" s="3"/>
    </row>
  </sheetData>
  <mergeCells count="1">
    <mergeCell ref="A1:J1"/>
  </mergeCells>
  <conditionalFormatting sqref="I3:I25">
    <cfRule type="expression" dxfId="8" priority="1">
      <formula>I3="Rouge"</formula>
    </cfRule>
    <cfRule type="expression" dxfId="7" priority="2">
      <formula>I3="Ambre"</formula>
    </cfRule>
    <cfRule type="expression" dxfId="6" priority="3">
      <formula>I3="Vert"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99"/>
  <sheetViews>
    <sheetView workbookViewId="0">
      <pane ySplit="2" topLeftCell="A3" activePane="bottomLeft" state="frozen"/>
      <selection pane="bottomLeft" activeCell="K16" sqref="K16"/>
    </sheetView>
  </sheetViews>
  <sheetFormatPr baseColWidth="10" defaultColWidth="9.140625" defaultRowHeight="15" x14ac:dyDescent="0.25"/>
  <cols>
    <col min="1" max="1" width="10" customWidth="1"/>
    <col min="2" max="2" width="44" customWidth="1"/>
    <col min="3" max="3" width="16" customWidth="1"/>
    <col min="4" max="5" width="14" customWidth="1"/>
    <col min="6" max="7" width="16" customWidth="1"/>
    <col min="8" max="8" width="14" customWidth="1"/>
    <col min="9" max="9" width="12" customWidth="1"/>
    <col min="10" max="10" width="18" customWidth="1"/>
  </cols>
  <sheetData>
    <row r="1" spans="1:10" x14ac:dyDescent="0.25">
      <c r="A1" s="12" t="s">
        <v>81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1.5" x14ac:dyDescent="0.25">
      <c r="A2" s="2" t="s">
        <v>19</v>
      </c>
      <c r="B2" s="2" t="s">
        <v>4</v>
      </c>
      <c r="C2" s="2" t="s">
        <v>22</v>
      </c>
      <c r="D2" s="2" t="s">
        <v>82</v>
      </c>
      <c r="E2" s="2" t="s">
        <v>83</v>
      </c>
      <c r="F2" s="2" t="s">
        <v>84</v>
      </c>
      <c r="G2" s="2" t="s">
        <v>85</v>
      </c>
      <c r="H2" s="2" t="s">
        <v>86</v>
      </c>
      <c r="I2" s="2" t="s">
        <v>87</v>
      </c>
      <c r="J2" s="2" t="s">
        <v>88</v>
      </c>
    </row>
    <row r="3" spans="1:10" x14ac:dyDescent="0.25">
      <c r="A3" s="3" t="str">
        <f t="shared" ref="A3:A25" si="0">IF(B3&lt;&gt;"","INIT"&amp;TEXT(ROW()-2,"00"),"")</f>
        <v>INIT01</v>
      </c>
      <c r="B3" s="3" t="s">
        <v>89</v>
      </c>
      <c r="C3" s="3" t="s">
        <v>46</v>
      </c>
      <c r="D3" s="7">
        <v>45892</v>
      </c>
      <c r="E3" s="7">
        <v>46035</v>
      </c>
      <c r="F3" s="3">
        <v>120000</v>
      </c>
      <c r="G3" s="3" t="s">
        <v>90</v>
      </c>
      <c r="H3" s="3">
        <f>IFERROR(SUMPRODUCT(Objectifs!$E$3:$E$17, INDEX(M2_Obj_vs_Init!$B$3:$Q$17,0, MATCH($A3, M2_Obj_vs_Init!$B$2:$Q$2,0))),"")</f>
        <v>120.81944444444444</v>
      </c>
      <c r="I3" s="3">
        <f t="shared" ref="I3:I25" si="1">IF(H3="","",1+COUNTIF($H$3:$H$25,"&gt;"&amp;H3))</f>
        <v>1</v>
      </c>
      <c r="J3" s="3" t="s">
        <v>91</v>
      </c>
    </row>
    <row r="4" spans="1:10" x14ac:dyDescent="0.25">
      <c r="A4" s="4" t="str">
        <f t="shared" si="0"/>
        <v>INIT02</v>
      </c>
      <c r="B4" s="4" t="s">
        <v>92</v>
      </c>
      <c r="C4" s="4" t="s">
        <v>43</v>
      </c>
      <c r="D4" s="8">
        <v>45886</v>
      </c>
      <c r="E4" s="8">
        <v>46065</v>
      </c>
      <c r="F4" s="4">
        <v>60000</v>
      </c>
      <c r="G4" s="4" t="s">
        <v>90</v>
      </c>
      <c r="H4" s="4">
        <f>IFERROR(SUMPRODUCT(Objectifs!$E$3:$E$17, INDEX(M2_Obj_vs_Init!$B$3:$Q$17,0, MATCH($A4, M2_Obj_vs_Init!$B$2:$Q$2,0))),"")</f>
        <v>87.041666666666657</v>
      </c>
      <c r="I4" s="4">
        <f t="shared" si="1"/>
        <v>4</v>
      </c>
      <c r="J4" s="4" t="s">
        <v>93</v>
      </c>
    </row>
    <row r="5" spans="1:10" x14ac:dyDescent="0.25">
      <c r="A5" s="3" t="str">
        <f t="shared" si="0"/>
        <v>INIT03</v>
      </c>
      <c r="B5" s="3" t="s">
        <v>94</v>
      </c>
      <c r="C5" s="3" t="s">
        <v>49</v>
      </c>
      <c r="D5" s="7">
        <v>45899</v>
      </c>
      <c r="E5" s="7">
        <v>46045</v>
      </c>
      <c r="F5" s="3">
        <v>80000</v>
      </c>
      <c r="G5" s="3" t="s">
        <v>95</v>
      </c>
      <c r="H5" s="3">
        <f>IFERROR(SUMPRODUCT(Objectifs!$E$3:$E$17, INDEX(M2_Obj_vs_Init!$B$3:$Q$17,0, MATCH($A5, M2_Obj_vs_Init!$B$2:$Q$2,0))),"")</f>
        <v>83.125</v>
      </c>
      <c r="I5" s="3">
        <f t="shared" si="1"/>
        <v>6</v>
      </c>
      <c r="J5" s="3" t="s">
        <v>96</v>
      </c>
    </row>
    <row r="6" spans="1:10" x14ac:dyDescent="0.25">
      <c r="A6" s="4" t="str">
        <f t="shared" si="0"/>
        <v>INIT04</v>
      </c>
      <c r="B6" s="4" t="s">
        <v>97</v>
      </c>
      <c r="C6" s="4" t="s">
        <v>75</v>
      </c>
      <c r="D6" s="8">
        <v>45895</v>
      </c>
      <c r="E6" s="8">
        <v>46005</v>
      </c>
      <c r="F6" s="4">
        <v>90000</v>
      </c>
      <c r="G6" s="4" t="s">
        <v>90</v>
      </c>
      <c r="H6" s="4">
        <f>IFERROR(SUMPRODUCT(Objectifs!$E$3:$E$17, INDEX(M2_Obj_vs_Init!$B$3:$Q$17,0, MATCH($A6, M2_Obj_vs_Init!$B$2:$Q$2,0))),"")</f>
        <v>76.152777777777771</v>
      </c>
      <c r="I6" s="4">
        <f t="shared" si="1"/>
        <v>7</v>
      </c>
      <c r="J6" s="4" t="s">
        <v>98</v>
      </c>
    </row>
    <row r="7" spans="1:10" x14ac:dyDescent="0.25">
      <c r="A7" s="3" t="str">
        <f t="shared" si="0"/>
        <v>INIT05</v>
      </c>
      <c r="B7" s="3" t="s">
        <v>99</v>
      </c>
      <c r="C7" s="3" t="s">
        <v>75</v>
      </c>
      <c r="D7" s="7">
        <v>45905</v>
      </c>
      <c r="E7" s="7">
        <v>46025</v>
      </c>
      <c r="F7" s="3">
        <v>70000</v>
      </c>
      <c r="G7" s="3" t="s">
        <v>95</v>
      </c>
      <c r="H7" s="3">
        <f>IFERROR(SUMPRODUCT(Objectifs!$E$3:$E$17, INDEX(M2_Obj_vs_Init!$B$3:$Q$17,0, MATCH($A7, M2_Obj_vs_Init!$B$2:$Q$2,0))),"")</f>
        <v>76.152777777777771</v>
      </c>
      <c r="I7" s="3">
        <f t="shared" si="1"/>
        <v>7</v>
      </c>
      <c r="J7" s="3" t="s">
        <v>100</v>
      </c>
    </row>
    <row r="8" spans="1:10" x14ac:dyDescent="0.25">
      <c r="A8" s="4" t="str">
        <f t="shared" si="0"/>
        <v>INIT06</v>
      </c>
      <c r="B8" s="4" t="s">
        <v>101</v>
      </c>
      <c r="C8" s="4" t="s">
        <v>46</v>
      </c>
      <c r="D8" s="8">
        <v>45890</v>
      </c>
      <c r="E8" s="8">
        <v>46085</v>
      </c>
      <c r="F8" s="4">
        <v>110000</v>
      </c>
      <c r="G8" s="4" t="s">
        <v>90</v>
      </c>
      <c r="H8" s="4">
        <f>IFERROR(SUMPRODUCT(Objectifs!$E$3:$E$17, INDEX(M2_Obj_vs_Init!$B$3:$Q$17,0, MATCH($A8, M2_Obj_vs_Init!$B$2:$Q$2,0))),"")</f>
        <v>120.81944444444444</v>
      </c>
      <c r="I8" s="4">
        <f t="shared" si="1"/>
        <v>1</v>
      </c>
      <c r="J8" s="4" t="s">
        <v>102</v>
      </c>
    </row>
    <row r="9" spans="1:10" x14ac:dyDescent="0.25">
      <c r="A9" s="3" t="str">
        <f t="shared" si="0"/>
        <v>INIT07</v>
      </c>
      <c r="B9" s="3" t="s">
        <v>103</v>
      </c>
      <c r="C9" s="3" t="s">
        <v>43</v>
      </c>
      <c r="D9" s="7">
        <v>45903</v>
      </c>
      <c r="E9" s="7">
        <v>45995</v>
      </c>
      <c r="F9" s="3">
        <v>30000</v>
      </c>
      <c r="G9" s="3" t="s">
        <v>95</v>
      </c>
      <c r="H9" s="3">
        <f>IFERROR(SUMPRODUCT(Objectifs!$E$3:$E$17, INDEX(M2_Obj_vs_Init!$B$3:$Q$17,0, MATCH($A9, M2_Obj_vs_Init!$B$2:$Q$2,0))),"")</f>
        <v>45.375000000000007</v>
      </c>
      <c r="I9" s="3">
        <f t="shared" si="1"/>
        <v>9</v>
      </c>
      <c r="J9" s="3" t="s">
        <v>93</v>
      </c>
    </row>
    <row r="10" spans="1:10" x14ac:dyDescent="0.25">
      <c r="A10" s="4" t="str">
        <f t="shared" si="0"/>
        <v>INIT08</v>
      </c>
      <c r="B10" s="4" t="s">
        <v>104</v>
      </c>
      <c r="C10" s="4" t="s">
        <v>55</v>
      </c>
      <c r="D10" s="8">
        <v>45893</v>
      </c>
      <c r="E10" s="8">
        <v>46095</v>
      </c>
      <c r="F10" s="4">
        <v>40000</v>
      </c>
      <c r="G10" s="4" t="s">
        <v>95</v>
      </c>
      <c r="H10" s="4">
        <f>IFERROR(SUMPRODUCT(Objectifs!$E$3:$E$17, INDEX(M2_Obj_vs_Init!$B$3:$Q$17,0, MATCH($A10, M2_Obj_vs_Init!$B$2:$Q$2,0))),"")</f>
        <v>83.902777777777771</v>
      </c>
      <c r="I10" s="4">
        <f t="shared" si="1"/>
        <v>5</v>
      </c>
      <c r="J10" s="4" t="s">
        <v>105</v>
      </c>
    </row>
    <row r="11" spans="1:10" x14ac:dyDescent="0.25">
      <c r="A11" s="3" t="str">
        <f t="shared" si="0"/>
        <v>INIT09</v>
      </c>
      <c r="B11" s="3" t="s">
        <v>106</v>
      </c>
      <c r="C11" s="3" t="s">
        <v>107</v>
      </c>
      <c r="D11" s="7">
        <v>45897</v>
      </c>
      <c r="E11" s="7">
        <v>46055</v>
      </c>
      <c r="F11" s="3">
        <v>50000</v>
      </c>
      <c r="G11" s="3" t="s">
        <v>90</v>
      </c>
      <c r="H11" s="3">
        <f>IFERROR(SUMPRODUCT(Objectifs!$E$3:$E$17, INDEX(M2_Obj_vs_Init!$B$3:$Q$17,0, MATCH($A11, M2_Obj_vs_Init!$B$2:$Q$2,0))),"")</f>
        <v>120.81944444444444</v>
      </c>
      <c r="I11" s="3">
        <f t="shared" si="1"/>
        <v>1</v>
      </c>
      <c r="J11" s="3" t="s">
        <v>91</v>
      </c>
    </row>
    <row r="12" spans="1:10" x14ac:dyDescent="0.25">
      <c r="A12" s="4" t="str">
        <f t="shared" si="0"/>
        <v>INIT10</v>
      </c>
      <c r="B12" s="4" t="s">
        <v>108</v>
      </c>
      <c r="C12" s="4" t="s">
        <v>109</v>
      </c>
      <c r="D12" s="8">
        <v>45907</v>
      </c>
      <c r="E12" s="8">
        <v>46015</v>
      </c>
      <c r="F12" s="4">
        <v>20000</v>
      </c>
      <c r="G12" s="4" t="s">
        <v>95</v>
      </c>
      <c r="H12" s="4">
        <f>IFERROR(SUMPRODUCT(Objectifs!$E$3:$E$17, INDEX(M2_Obj_vs_Init!$B$3:$Q$17,0, MATCH($A12, M2_Obj_vs_Init!$B$2:$Q$2,0))),"")</f>
        <v>45.375000000000007</v>
      </c>
      <c r="I12" s="4">
        <f t="shared" si="1"/>
        <v>9</v>
      </c>
      <c r="J12" s="4" t="s">
        <v>93</v>
      </c>
    </row>
    <row r="13" spans="1:10" x14ac:dyDescent="0.25">
      <c r="A13" s="3" t="str">
        <f t="shared" si="0"/>
        <v/>
      </c>
      <c r="B13" s="3"/>
      <c r="C13" s="3"/>
      <c r="D13" s="7"/>
      <c r="E13" s="7"/>
      <c r="F13" s="3"/>
      <c r="G13" s="3"/>
      <c r="H13" s="3">
        <f>IFERROR(SUMPRODUCT(Objectifs!$E$3:$E$17, INDEX(M2_Obj_vs_Init!$B$3:$Q$17,0, MATCH($A13, M2_Obj_vs_Init!$B$2:$Q$2,0))),"")</f>
        <v>0</v>
      </c>
      <c r="I13" s="3">
        <f t="shared" si="1"/>
        <v>11</v>
      </c>
      <c r="J13" s="3"/>
    </row>
    <row r="14" spans="1:10" x14ac:dyDescent="0.25">
      <c r="A14" s="4" t="str">
        <f t="shared" si="0"/>
        <v/>
      </c>
      <c r="B14" s="4"/>
      <c r="C14" s="4"/>
      <c r="D14" s="8"/>
      <c r="E14" s="8"/>
      <c r="F14" s="4"/>
      <c r="G14" s="4"/>
      <c r="H14" s="4">
        <f>IFERROR(SUMPRODUCT(Objectifs!$E$3:$E$17, INDEX(M2_Obj_vs_Init!$B$3:$Q$17,0, MATCH($A14, M2_Obj_vs_Init!$B$2:$Q$2,0))),"")</f>
        <v>0</v>
      </c>
      <c r="I14" s="4">
        <f t="shared" si="1"/>
        <v>11</v>
      </c>
      <c r="J14" s="4"/>
    </row>
    <row r="15" spans="1:10" x14ac:dyDescent="0.25">
      <c r="A15" s="3" t="str">
        <f t="shared" si="0"/>
        <v/>
      </c>
      <c r="B15" s="3"/>
      <c r="C15" s="3"/>
      <c r="D15" s="7"/>
      <c r="E15" s="7"/>
      <c r="F15" s="3"/>
      <c r="G15" s="3"/>
      <c r="H15" s="3">
        <f>IFERROR(SUMPRODUCT(Objectifs!$E$3:$E$17, INDEX(M2_Obj_vs_Init!$B$3:$Q$17,0, MATCH($A15, M2_Obj_vs_Init!$B$2:$Q$2,0))),"")</f>
        <v>0</v>
      </c>
      <c r="I15" s="3">
        <f t="shared" si="1"/>
        <v>11</v>
      </c>
      <c r="J15" s="3"/>
    </row>
    <row r="16" spans="1:10" x14ac:dyDescent="0.25">
      <c r="A16" s="4" t="str">
        <f t="shared" si="0"/>
        <v/>
      </c>
      <c r="B16" s="4"/>
      <c r="C16" s="4"/>
      <c r="D16" s="8"/>
      <c r="E16" s="8"/>
      <c r="F16" s="4"/>
      <c r="G16" s="4"/>
      <c r="H16" s="4">
        <f>IFERROR(SUMPRODUCT(Objectifs!$E$3:$E$17, INDEX(M2_Obj_vs_Init!$B$3:$Q$17,0, MATCH($A16, M2_Obj_vs_Init!$B$2:$Q$2,0))),"")</f>
        <v>0</v>
      </c>
      <c r="I16" s="4">
        <f t="shared" si="1"/>
        <v>11</v>
      </c>
      <c r="J16" s="4"/>
    </row>
    <row r="17" spans="1:10" x14ac:dyDescent="0.25">
      <c r="A17" s="3" t="str">
        <f t="shared" si="0"/>
        <v/>
      </c>
      <c r="B17" s="3"/>
      <c r="C17" s="3"/>
      <c r="D17" s="7"/>
      <c r="E17" s="7"/>
      <c r="F17" s="3"/>
      <c r="G17" s="3"/>
      <c r="H17" s="3">
        <f>IFERROR(SUMPRODUCT(Objectifs!$E$3:$E$17, INDEX(M2_Obj_vs_Init!$B$3:$Q$17,0, MATCH($A17, M2_Obj_vs_Init!$B$2:$Q$2,0))),"")</f>
        <v>0</v>
      </c>
      <c r="I17" s="3">
        <f t="shared" si="1"/>
        <v>11</v>
      </c>
      <c r="J17" s="3"/>
    </row>
    <row r="18" spans="1:10" x14ac:dyDescent="0.25">
      <c r="A18" s="4" t="str">
        <f t="shared" si="0"/>
        <v/>
      </c>
      <c r="B18" s="4"/>
      <c r="C18" s="4"/>
      <c r="D18" s="8"/>
      <c r="E18" s="8"/>
      <c r="F18" s="4"/>
      <c r="G18" s="4"/>
      <c r="H18" s="4">
        <f>IFERROR(SUMPRODUCT(Objectifs!$E$3:$E$17, INDEX(M2_Obj_vs_Init!$B$3:$Q$17,0, MATCH($A18, M2_Obj_vs_Init!$B$2:$Q$2,0))),"")</f>
        <v>0</v>
      </c>
      <c r="I18" s="4">
        <f t="shared" si="1"/>
        <v>11</v>
      </c>
      <c r="J18" s="4"/>
    </row>
    <row r="19" spans="1:10" x14ac:dyDescent="0.25">
      <c r="A19" s="3" t="str">
        <f t="shared" si="0"/>
        <v/>
      </c>
      <c r="B19" s="3"/>
      <c r="C19" s="3"/>
      <c r="D19" s="7"/>
      <c r="E19" s="7"/>
      <c r="F19" s="3"/>
      <c r="G19" s="3"/>
      <c r="H19" s="3">
        <f>IFERROR(SUMPRODUCT(Objectifs!$E$3:$E$17, INDEX(M2_Obj_vs_Init!$B$3:$Q$17,0, MATCH($A19, M2_Obj_vs_Init!$B$2:$Q$2,0))),"")</f>
        <v>0</v>
      </c>
      <c r="I19" s="3">
        <f t="shared" si="1"/>
        <v>11</v>
      </c>
      <c r="J19" s="3"/>
    </row>
    <row r="20" spans="1:10" x14ac:dyDescent="0.25">
      <c r="A20" s="4" t="str">
        <f t="shared" si="0"/>
        <v/>
      </c>
      <c r="B20" s="4"/>
      <c r="C20" s="4"/>
      <c r="D20" s="8"/>
      <c r="E20" s="8"/>
      <c r="F20" s="4"/>
      <c r="G20" s="4"/>
      <c r="H20" s="4">
        <f>IFERROR(SUMPRODUCT(Objectifs!$E$3:$E$17, INDEX(M2_Obj_vs_Init!$B$3:$Q$17,0, MATCH($A20, M2_Obj_vs_Init!$B$2:$Q$2,0))),"")</f>
        <v>0</v>
      </c>
      <c r="I20" s="4">
        <f t="shared" si="1"/>
        <v>11</v>
      </c>
      <c r="J20" s="4"/>
    </row>
    <row r="21" spans="1:10" x14ac:dyDescent="0.25">
      <c r="A21" s="3" t="str">
        <f t="shared" si="0"/>
        <v/>
      </c>
      <c r="B21" s="3"/>
      <c r="C21" s="3"/>
      <c r="D21" s="7"/>
      <c r="E21" s="7"/>
      <c r="F21" s="3"/>
      <c r="G21" s="3"/>
      <c r="H21" s="3">
        <f>IFERROR(SUMPRODUCT(Objectifs!$E$3:$E$17, INDEX(M2_Obj_vs_Init!$B$3:$Q$17,0, MATCH($A21, M2_Obj_vs_Init!$B$2:$Q$2,0))),"")</f>
        <v>0</v>
      </c>
      <c r="I21" s="3">
        <f t="shared" si="1"/>
        <v>11</v>
      </c>
      <c r="J21" s="3"/>
    </row>
    <row r="22" spans="1:10" x14ac:dyDescent="0.25">
      <c r="A22" s="4" t="str">
        <f t="shared" si="0"/>
        <v/>
      </c>
      <c r="B22" s="4"/>
      <c r="C22" s="4"/>
      <c r="D22" s="8"/>
      <c r="E22" s="8"/>
      <c r="F22" s="4"/>
      <c r="G22" s="4"/>
      <c r="H22" s="4">
        <f>IFERROR(SUMPRODUCT(Objectifs!$E$3:$E$17, INDEX(M2_Obj_vs_Init!$B$3:$Q$17,0, MATCH($A22, M2_Obj_vs_Init!$B$2:$Q$2,0))),"")</f>
        <v>0</v>
      </c>
      <c r="I22" s="4">
        <f t="shared" si="1"/>
        <v>11</v>
      </c>
      <c r="J22" s="4"/>
    </row>
    <row r="23" spans="1:10" x14ac:dyDescent="0.25">
      <c r="A23" s="3" t="str">
        <f t="shared" si="0"/>
        <v/>
      </c>
      <c r="B23" s="3"/>
      <c r="C23" s="3"/>
      <c r="D23" s="7"/>
      <c r="E23" s="7"/>
      <c r="F23" s="3"/>
      <c r="G23" s="3"/>
      <c r="H23" s="3">
        <f>IFERROR(SUMPRODUCT(Objectifs!$E$3:$E$17, INDEX(M2_Obj_vs_Init!$B$3:$Q$17,0, MATCH($A23, M2_Obj_vs_Init!$B$2:$Q$2,0))),"")</f>
        <v>0</v>
      </c>
      <c r="I23" s="3">
        <f t="shared" si="1"/>
        <v>11</v>
      </c>
      <c r="J23" s="3"/>
    </row>
    <row r="24" spans="1:10" x14ac:dyDescent="0.25">
      <c r="A24" s="4" t="str">
        <f t="shared" si="0"/>
        <v/>
      </c>
      <c r="B24" s="4"/>
      <c r="C24" s="4"/>
      <c r="D24" s="8"/>
      <c r="E24" s="8"/>
      <c r="F24" s="4"/>
      <c r="G24" s="4"/>
      <c r="H24" s="4">
        <f>IFERROR(SUMPRODUCT(Objectifs!$E$3:$E$17, INDEX(M2_Obj_vs_Init!$B$3:$Q$17,0, MATCH($A24, M2_Obj_vs_Init!$B$2:$Q$2,0))),"")</f>
        <v>0</v>
      </c>
      <c r="I24" s="4">
        <f t="shared" si="1"/>
        <v>11</v>
      </c>
      <c r="J24" s="4"/>
    </row>
    <row r="25" spans="1:10" x14ac:dyDescent="0.25">
      <c r="A25" s="3" t="str">
        <f t="shared" si="0"/>
        <v/>
      </c>
      <c r="B25" s="3"/>
      <c r="C25" s="3"/>
      <c r="D25" s="7"/>
      <c r="E25" s="7"/>
      <c r="F25" s="3"/>
      <c r="G25" s="3"/>
      <c r="H25" s="3">
        <f>IFERROR(SUMPRODUCT(Objectifs!$E$3:$E$17, INDEX(M2_Obj_vs_Init!$B$3:$Q$17,0, MATCH($A25, M2_Obj_vs_Init!$B$2:$Q$2,0))),"")</f>
        <v>0</v>
      </c>
      <c r="I25" s="3">
        <f t="shared" si="1"/>
        <v>11</v>
      </c>
      <c r="J25" s="3"/>
    </row>
    <row r="26" spans="1:10" x14ac:dyDescent="0.25">
      <c r="D26" s="9"/>
      <c r="E26" s="9"/>
    </row>
    <row r="27" spans="1:10" x14ac:dyDescent="0.25">
      <c r="D27" s="9"/>
      <c r="E27" s="9"/>
    </row>
    <row r="28" spans="1:10" x14ac:dyDescent="0.25">
      <c r="D28" s="9"/>
      <c r="E28" s="9"/>
    </row>
    <row r="29" spans="1:10" x14ac:dyDescent="0.25">
      <c r="D29" s="9"/>
      <c r="E29" s="9"/>
    </row>
    <row r="30" spans="1:10" x14ac:dyDescent="0.25">
      <c r="D30" s="9"/>
      <c r="E30" s="9"/>
    </row>
    <row r="31" spans="1:10" x14ac:dyDescent="0.25">
      <c r="D31" s="9"/>
      <c r="E31" s="9"/>
    </row>
    <row r="32" spans="1:10" x14ac:dyDescent="0.25">
      <c r="D32" s="9"/>
      <c r="E32" s="9"/>
    </row>
    <row r="33" spans="4:5" x14ac:dyDescent="0.25">
      <c r="D33" s="9"/>
      <c r="E33" s="9"/>
    </row>
    <row r="34" spans="4:5" x14ac:dyDescent="0.25">
      <c r="D34" s="9"/>
      <c r="E34" s="9"/>
    </row>
    <row r="35" spans="4:5" x14ac:dyDescent="0.25">
      <c r="D35" s="9"/>
      <c r="E35" s="9"/>
    </row>
    <row r="36" spans="4:5" x14ac:dyDescent="0.25">
      <c r="D36" s="9"/>
      <c r="E36" s="9"/>
    </row>
    <row r="37" spans="4:5" x14ac:dyDescent="0.25">
      <c r="D37" s="9"/>
      <c r="E37" s="9"/>
    </row>
    <row r="38" spans="4:5" x14ac:dyDescent="0.25">
      <c r="D38" s="9"/>
      <c r="E38" s="9"/>
    </row>
    <row r="39" spans="4:5" x14ac:dyDescent="0.25">
      <c r="D39" s="9"/>
      <c r="E39" s="9"/>
    </row>
    <row r="40" spans="4:5" x14ac:dyDescent="0.25">
      <c r="D40" s="9"/>
      <c r="E40" s="9"/>
    </row>
    <row r="41" spans="4:5" x14ac:dyDescent="0.25">
      <c r="D41" s="9"/>
      <c r="E41" s="9"/>
    </row>
    <row r="42" spans="4:5" x14ac:dyDescent="0.25">
      <c r="D42" s="9"/>
      <c r="E42" s="9"/>
    </row>
    <row r="43" spans="4:5" x14ac:dyDescent="0.25">
      <c r="D43" s="9"/>
      <c r="E43" s="9"/>
    </row>
    <row r="44" spans="4:5" x14ac:dyDescent="0.25">
      <c r="D44" s="9"/>
      <c r="E44" s="9"/>
    </row>
    <row r="45" spans="4:5" x14ac:dyDescent="0.25">
      <c r="D45" s="9"/>
      <c r="E45" s="9"/>
    </row>
    <row r="46" spans="4:5" x14ac:dyDescent="0.25">
      <c r="D46" s="9"/>
      <c r="E46" s="9"/>
    </row>
    <row r="47" spans="4:5" x14ac:dyDescent="0.25">
      <c r="D47" s="9"/>
      <c r="E47" s="9"/>
    </row>
    <row r="48" spans="4:5" x14ac:dyDescent="0.25">
      <c r="D48" s="9"/>
      <c r="E48" s="9"/>
    </row>
    <row r="49" spans="4:5" x14ac:dyDescent="0.25">
      <c r="D49" s="9"/>
      <c r="E49" s="9"/>
    </row>
    <row r="50" spans="4:5" x14ac:dyDescent="0.25">
      <c r="D50" s="9"/>
      <c r="E50" s="9"/>
    </row>
    <row r="51" spans="4:5" x14ac:dyDescent="0.25">
      <c r="D51" s="9"/>
      <c r="E51" s="9"/>
    </row>
    <row r="52" spans="4:5" x14ac:dyDescent="0.25">
      <c r="D52" s="9"/>
      <c r="E52" s="9"/>
    </row>
    <row r="53" spans="4:5" x14ac:dyDescent="0.25">
      <c r="D53" s="9"/>
      <c r="E53" s="9"/>
    </row>
    <row r="54" spans="4:5" x14ac:dyDescent="0.25">
      <c r="D54" s="9"/>
      <c r="E54" s="9"/>
    </row>
    <row r="55" spans="4:5" x14ac:dyDescent="0.25">
      <c r="D55" s="9"/>
      <c r="E55" s="9"/>
    </row>
    <row r="56" spans="4:5" x14ac:dyDescent="0.25">
      <c r="D56" s="9"/>
      <c r="E56" s="9"/>
    </row>
    <row r="57" spans="4:5" x14ac:dyDescent="0.25">
      <c r="D57" s="9"/>
      <c r="E57" s="9"/>
    </row>
    <row r="58" spans="4:5" x14ac:dyDescent="0.25">
      <c r="D58" s="9"/>
      <c r="E58" s="9"/>
    </row>
    <row r="59" spans="4:5" x14ac:dyDescent="0.25">
      <c r="D59" s="9"/>
      <c r="E59" s="9"/>
    </row>
    <row r="60" spans="4:5" x14ac:dyDescent="0.25">
      <c r="D60" s="9"/>
      <c r="E60" s="9"/>
    </row>
    <row r="61" spans="4:5" x14ac:dyDescent="0.25">
      <c r="D61" s="9"/>
      <c r="E61" s="9"/>
    </row>
    <row r="62" spans="4:5" x14ac:dyDescent="0.25">
      <c r="D62" s="9"/>
      <c r="E62" s="9"/>
    </row>
    <row r="63" spans="4:5" x14ac:dyDescent="0.25">
      <c r="D63" s="9"/>
      <c r="E63" s="9"/>
    </row>
    <row r="64" spans="4:5" x14ac:dyDescent="0.25">
      <c r="D64" s="9"/>
      <c r="E64" s="9"/>
    </row>
    <row r="65" spans="4:5" x14ac:dyDescent="0.25">
      <c r="D65" s="9"/>
      <c r="E65" s="9"/>
    </row>
    <row r="66" spans="4:5" x14ac:dyDescent="0.25">
      <c r="D66" s="9"/>
      <c r="E66" s="9"/>
    </row>
    <row r="67" spans="4:5" x14ac:dyDescent="0.25">
      <c r="D67" s="9"/>
      <c r="E67" s="9"/>
    </row>
    <row r="68" spans="4:5" x14ac:dyDescent="0.25">
      <c r="D68" s="9"/>
      <c r="E68" s="9"/>
    </row>
    <row r="69" spans="4:5" x14ac:dyDescent="0.25">
      <c r="D69" s="9"/>
      <c r="E69" s="9"/>
    </row>
    <row r="70" spans="4:5" x14ac:dyDescent="0.25">
      <c r="D70" s="9"/>
      <c r="E70" s="9"/>
    </row>
    <row r="71" spans="4:5" x14ac:dyDescent="0.25">
      <c r="D71" s="9"/>
      <c r="E71" s="9"/>
    </row>
    <row r="72" spans="4:5" x14ac:dyDescent="0.25">
      <c r="D72" s="9"/>
      <c r="E72" s="9"/>
    </row>
    <row r="73" spans="4:5" x14ac:dyDescent="0.25">
      <c r="D73" s="9"/>
      <c r="E73" s="9"/>
    </row>
    <row r="74" spans="4:5" x14ac:dyDescent="0.25">
      <c r="D74" s="9"/>
      <c r="E74" s="9"/>
    </row>
    <row r="75" spans="4:5" x14ac:dyDescent="0.25">
      <c r="D75" s="9"/>
      <c r="E75" s="9"/>
    </row>
    <row r="76" spans="4:5" x14ac:dyDescent="0.25">
      <c r="D76" s="9"/>
      <c r="E76" s="9"/>
    </row>
    <row r="77" spans="4:5" x14ac:dyDescent="0.25">
      <c r="D77" s="9"/>
      <c r="E77" s="9"/>
    </row>
    <row r="78" spans="4:5" x14ac:dyDescent="0.25">
      <c r="D78" s="9"/>
      <c r="E78" s="9"/>
    </row>
    <row r="79" spans="4:5" x14ac:dyDescent="0.25">
      <c r="D79" s="9"/>
      <c r="E79" s="9"/>
    </row>
    <row r="80" spans="4:5" x14ac:dyDescent="0.25">
      <c r="D80" s="9"/>
      <c r="E80" s="9"/>
    </row>
    <row r="81" spans="4:5" x14ac:dyDescent="0.25">
      <c r="D81" s="9"/>
      <c r="E81" s="9"/>
    </row>
    <row r="82" spans="4:5" x14ac:dyDescent="0.25">
      <c r="D82" s="9"/>
      <c r="E82" s="9"/>
    </row>
    <row r="83" spans="4:5" x14ac:dyDescent="0.25">
      <c r="D83" s="9"/>
      <c r="E83" s="9"/>
    </row>
    <row r="84" spans="4:5" x14ac:dyDescent="0.25">
      <c r="D84" s="9"/>
      <c r="E84" s="9"/>
    </row>
    <row r="85" spans="4:5" x14ac:dyDescent="0.25">
      <c r="D85" s="9"/>
      <c r="E85" s="9"/>
    </row>
    <row r="86" spans="4:5" x14ac:dyDescent="0.25">
      <c r="D86" s="9"/>
      <c r="E86" s="9"/>
    </row>
    <row r="87" spans="4:5" x14ac:dyDescent="0.25">
      <c r="D87" s="9"/>
      <c r="E87" s="9"/>
    </row>
    <row r="88" spans="4:5" x14ac:dyDescent="0.25">
      <c r="D88" s="9"/>
      <c r="E88" s="9"/>
    </row>
    <row r="89" spans="4:5" x14ac:dyDescent="0.25">
      <c r="D89" s="9"/>
      <c r="E89" s="9"/>
    </row>
    <row r="90" spans="4:5" x14ac:dyDescent="0.25">
      <c r="D90" s="9"/>
      <c r="E90" s="9"/>
    </row>
    <row r="91" spans="4:5" x14ac:dyDescent="0.25">
      <c r="D91" s="9"/>
      <c r="E91" s="9"/>
    </row>
    <row r="92" spans="4:5" x14ac:dyDescent="0.25">
      <c r="D92" s="9"/>
      <c r="E92" s="9"/>
    </row>
    <row r="93" spans="4:5" x14ac:dyDescent="0.25">
      <c r="D93" s="9"/>
      <c r="E93" s="9"/>
    </row>
    <row r="94" spans="4:5" x14ac:dyDescent="0.25">
      <c r="D94" s="9"/>
      <c r="E94" s="9"/>
    </row>
    <row r="95" spans="4:5" x14ac:dyDescent="0.25">
      <c r="D95" s="9"/>
      <c r="E95" s="9"/>
    </row>
    <row r="96" spans="4:5" x14ac:dyDescent="0.25">
      <c r="D96" s="9"/>
      <c r="E96" s="9"/>
    </row>
    <row r="97" spans="4:5" x14ac:dyDescent="0.25">
      <c r="D97" s="9"/>
      <c r="E97" s="9"/>
    </row>
    <row r="98" spans="4:5" x14ac:dyDescent="0.25">
      <c r="D98" s="9"/>
      <c r="E98" s="9"/>
    </row>
    <row r="99" spans="4:5" x14ac:dyDescent="0.25">
      <c r="D99" s="9"/>
      <c r="E99" s="9"/>
    </row>
    <row r="100" spans="4:5" x14ac:dyDescent="0.25">
      <c r="D100" s="9"/>
      <c r="E100" s="9"/>
    </row>
    <row r="101" spans="4:5" x14ac:dyDescent="0.25">
      <c r="D101" s="9"/>
      <c r="E101" s="9"/>
    </row>
    <row r="102" spans="4:5" x14ac:dyDescent="0.25">
      <c r="D102" s="9"/>
      <c r="E102" s="9"/>
    </row>
    <row r="103" spans="4:5" x14ac:dyDescent="0.25">
      <c r="D103" s="9"/>
      <c r="E103" s="9"/>
    </row>
    <row r="104" spans="4:5" x14ac:dyDescent="0.25">
      <c r="D104" s="9"/>
      <c r="E104" s="9"/>
    </row>
    <row r="105" spans="4:5" x14ac:dyDescent="0.25">
      <c r="D105" s="9"/>
      <c r="E105" s="9"/>
    </row>
    <row r="106" spans="4:5" x14ac:dyDescent="0.25">
      <c r="D106" s="9"/>
      <c r="E106" s="9"/>
    </row>
    <row r="107" spans="4:5" x14ac:dyDescent="0.25">
      <c r="D107" s="9"/>
      <c r="E107" s="9"/>
    </row>
    <row r="108" spans="4:5" x14ac:dyDescent="0.25">
      <c r="D108" s="9"/>
      <c r="E108" s="9"/>
    </row>
    <row r="109" spans="4:5" x14ac:dyDescent="0.25">
      <c r="D109" s="9"/>
      <c r="E109" s="9"/>
    </row>
    <row r="110" spans="4:5" x14ac:dyDescent="0.25">
      <c r="D110" s="9"/>
      <c r="E110" s="9"/>
    </row>
    <row r="111" spans="4:5" x14ac:dyDescent="0.25">
      <c r="D111" s="9"/>
      <c r="E111" s="9"/>
    </row>
    <row r="112" spans="4:5" x14ac:dyDescent="0.25">
      <c r="D112" s="9"/>
      <c r="E112" s="9"/>
    </row>
    <row r="113" spans="4:5" x14ac:dyDescent="0.25">
      <c r="D113" s="9"/>
      <c r="E113" s="9"/>
    </row>
    <row r="114" spans="4:5" x14ac:dyDescent="0.25">
      <c r="D114" s="9"/>
      <c r="E114" s="9"/>
    </row>
    <row r="115" spans="4:5" x14ac:dyDescent="0.25">
      <c r="D115" s="9"/>
      <c r="E115" s="9"/>
    </row>
    <row r="116" spans="4:5" x14ac:dyDescent="0.25">
      <c r="D116" s="9"/>
      <c r="E116" s="9"/>
    </row>
    <row r="117" spans="4:5" x14ac:dyDescent="0.25">
      <c r="D117" s="9"/>
      <c r="E117" s="9"/>
    </row>
    <row r="118" spans="4:5" x14ac:dyDescent="0.25">
      <c r="D118" s="9"/>
      <c r="E118" s="9"/>
    </row>
    <row r="119" spans="4:5" x14ac:dyDescent="0.25">
      <c r="D119" s="9"/>
      <c r="E119" s="9"/>
    </row>
    <row r="120" spans="4:5" x14ac:dyDescent="0.25">
      <c r="D120" s="9"/>
      <c r="E120" s="9"/>
    </row>
    <row r="121" spans="4:5" x14ac:dyDescent="0.25">
      <c r="D121" s="9"/>
      <c r="E121" s="9"/>
    </row>
    <row r="122" spans="4:5" x14ac:dyDescent="0.25">
      <c r="D122" s="9"/>
      <c r="E122" s="9"/>
    </row>
    <row r="123" spans="4:5" x14ac:dyDescent="0.25">
      <c r="D123" s="9"/>
      <c r="E123" s="9"/>
    </row>
    <row r="124" spans="4:5" x14ac:dyDescent="0.25">
      <c r="D124" s="9"/>
      <c r="E124" s="9"/>
    </row>
    <row r="125" spans="4:5" x14ac:dyDescent="0.25">
      <c r="D125" s="9"/>
      <c r="E125" s="9"/>
    </row>
    <row r="126" spans="4:5" x14ac:dyDescent="0.25">
      <c r="D126" s="9"/>
      <c r="E126" s="9"/>
    </row>
    <row r="127" spans="4:5" x14ac:dyDescent="0.25">
      <c r="D127" s="9"/>
      <c r="E127" s="9"/>
    </row>
    <row r="128" spans="4:5" x14ac:dyDescent="0.25">
      <c r="D128" s="9"/>
      <c r="E128" s="9"/>
    </row>
    <row r="129" spans="4:5" x14ac:dyDescent="0.25">
      <c r="D129" s="9"/>
      <c r="E129" s="9"/>
    </row>
    <row r="130" spans="4:5" x14ac:dyDescent="0.25">
      <c r="D130" s="9"/>
      <c r="E130" s="9"/>
    </row>
    <row r="131" spans="4:5" x14ac:dyDescent="0.25">
      <c r="D131" s="9"/>
      <c r="E131" s="9"/>
    </row>
    <row r="132" spans="4:5" x14ac:dyDescent="0.25">
      <c r="D132" s="9"/>
      <c r="E132" s="9"/>
    </row>
    <row r="133" spans="4:5" x14ac:dyDescent="0.25">
      <c r="D133" s="9"/>
      <c r="E133" s="9"/>
    </row>
    <row r="134" spans="4:5" x14ac:dyDescent="0.25">
      <c r="D134" s="9"/>
      <c r="E134" s="9"/>
    </row>
    <row r="135" spans="4:5" x14ac:dyDescent="0.25">
      <c r="D135" s="9"/>
      <c r="E135" s="9"/>
    </row>
    <row r="136" spans="4:5" x14ac:dyDescent="0.25">
      <c r="D136" s="9"/>
      <c r="E136" s="9"/>
    </row>
    <row r="137" spans="4:5" x14ac:dyDescent="0.25">
      <c r="D137" s="9"/>
      <c r="E137" s="9"/>
    </row>
    <row r="138" spans="4:5" x14ac:dyDescent="0.25">
      <c r="D138" s="9"/>
      <c r="E138" s="9"/>
    </row>
    <row r="139" spans="4:5" x14ac:dyDescent="0.25">
      <c r="D139" s="9"/>
      <c r="E139" s="9"/>
    </row>
    <row r="140" spans="4:5" x14ac:dyDescent="0.25">
      <c r="D140" s="9"/>
      <c r="E140" s="9"/>
    </row>
    <row r="141" spans="4:5" x14ac:dyDescent="0.25">
      <c r="D141" s="9"/>
      <c r="E141" s="9"/>
    </row>
    <row r="142" spans="4:5" x14ac:dyDescent="0.25">
      <c r="D142" s="9"/>
      <c r="E142" s="9"/>
    </row>
    <row r="143" spans="4:5" x14ac:dyDescent="0.25">
      <c r="D143" s="9"/>
      <c r="E143" s="9"/>
    </row>
    <row r="144" spans="4:5" x14ac:dyDescent="0.25">
      <c r="D144" s="9"/>
      <c r="E144" s="9"/>
    </row>
    <row r="145" spans="4:5" x14ac:dyDescent="0.25">
      <c r="D145" s="9"/>
      <c r="E145" s="9"/>
    </row>
    <row r="146" spans="4:5" x14ac:dyDescent="0.25">
      <c r="D146" s="9"/>
      <c r="E146" s="9"/>
    </row>
    <row r="147" spans="4:5" x14ac:dyDescent="0.25">
      <c r="D147" s="9"/>
      <c r="E147" s="9"/>
    </row>
    <row r="148" spans="4:5" x14ac:dyDescent="0.25">
      <c r="D148" s="9"/>
      <c r="E148" s="9"/>
    </row>
    <row r="149" spans="4:5" x14ac:dyDescent="0.25">
      <c r="D149" s="9"/>
      <c r="E149" s="9"/>
    </row>
    <row r="150" spans="4:5" x14ac:dyDescent="0.25">
      <c r="D150" s="9"/>
      <c r="E150" s="9"/>
    </row>
    <row r="151" spans="4:5" x14ac:dyDescent="0.25">
      <c r="D151" s="9"/>
      <c r="E151" s="9"/>
    </row>
    <row r="152" spans="4:5" x14ac:dyDescent="0.25">
      <c r="D152" s="9"/>
      <c r="E152" s="9"/>
    </row>
    <row r="153" spans="4:5" x14ac:dyDescent="0.25">
      <c r="D153" s="9"/>
      <c r="E153" s="9"/>
    </row>
    <row r="154" spans="4:5" x14ac:dyDescent="0.25">
      <c r="D154" s="9"/>
      <c r="E154" s="9"/>
    </row>
    <row r="155" spans="4:5" x14ac:dyDescent="0.25">
      <c r="D155" s="9"/>
      <c r="E155" s="9"/>
    </row>
    <row r="156" spans="4:5" x14ac:dyDescent="0.25">
      <c r="D156" s="9"/>
      <c r="E156" s="9"/>
    </row>
    <row r="157" spans="4:5" x14ac:dyDescent="0.25">
      <c r="D157" s="9"/>
      <c r="E157" s="9"/>
    </row>
    <row r="158" spans="4:5" x14ac:dyDescent="0.25">
      <c r="D158" s="9"/>
      <c r="E158" s="9"/>
    </row>
    <row r="159" spans="4:5" x14ac:dyDescent="0.25">
      <c r="D159" s="9"/>
      <c r="E159" s="9"/>
    </row>
    <row r="160" spans="4:5" x14ac:dyDescent="0.25">
      <c r="D160" s="9"/>
      <c r="E160" s="9"/>
    </row>
    <row r="161" spans="4:5" x14ac:dyDescent="0.25">
      <c r="D161" s="9"/>
      <c r="E161" s="9"/>
    </row>
    <row r="162" spans="4:5" x14ac:dyDescent="0.25">
      <c r="D162" s="9"/>
      <c r="E162" s="9"/>
    </row>
    <row r="163" spans="4:5" x14ac:dyDescent="0.25">
      <c r="D163" s="9"/>
      <c r="E163" s="9"/>
    </row>
    <row r="164" spans="4:5" x14ac:dyDescent="0.25">
      <c r="D164" s="9"/>
      <c r="E164" s="9"/>
    </row>
    <row r="165" spans="4:5" x14ac:dyDescent="0.25">
      <c r="D165" s="9"/>
      <c r="E165" s="9"/>
    </row>
    <row r="166" spans="4:5" x14ac:dyDescent="0.25">
      <c r="D166" s="9"/>
      <c r="E166" s="9"/>
    </row>
    <row r="167" spans="4:5" x14ac:dyDescent="0.25">
      <c r="D167" s="9"/>
      <c r="E167" s="9"/>
    </row>
    <row r="168" spans="4:5" x14ac:dyDescent="0.25">
      <c r="D168" s="9"/>
      <c r="E168" s="9"/>
    </row>
    <row r="169" spans="4:5" x14ac:dyDescent="0.25">
      <c r="D169" s="9"/>
      <c r="E169" s="9"/>
    </row>
    <row r="170" spans="4:5" x14ac:dyDescent="0.25">
      <c r="D170" s="9"/>
      <c r="E170" s="9"/>
    </row>
    <row r="171" spans="4:5" x14ac:dyDescent="0.25">
      <c r="D171" s="9"/>
      <c r="E171" s="9"/>
    </row>
    <row r="172" spans="4:5" x14ac:dyDescent="0.25">
      <c r="D172" s="9"/>
      <c r="E172" s="9"/>
    </row>
    <row r="173" spans="4:5" x14ac:dyDescent="0.25">
      <c r="D173" s="9"/>
      <c r="E173" s="9"/>
    </row>
    <row r="174" spans="4:5" x14ac:dyDescent="0.25">
      <c r="D174" s="9"/>
      <c r="E174" s="9"/>
    </row>
    <row r="175" spans="4:5" x14ac:dyDescent="0.25">
      <c r="D175" s="9"/>
      <c r="E175" s="9"/>
    </row>
    <row r="176" spans="4:5" x14ac:dyDescent="0.25">
      <c r="D176" s="9"/>
      <c r="E176" s="9"/>
    </row>
    <row r="177" spans="4:5" x14ac:dyDescent="0.25">
      <c r="D177" s="9"/>
      <c r="E177" s="9"/>
    </row>
    <row r="178" spans="4:5" x14ac:dyDescent="0.25">
      <c r="D178" s="9"/>
      <c r="E178" s="9"/>
    </row>
    <row r="179" spans="4:5" x14ac:dyDescent="0.25">
      <c r="D179" s="9"/>
      <c r="E179" s="9"/>
    </row>
    <row r="180" spans="4:5" x14ac:dyDescent="0.25">
      <c r="D180" s="9"/>
      <c r="E180" s="9"/>
    </row>
    <row r="181" spans="4:5" x14ac:dyDescent="0.25">
      <c r="D181" s="9"/>
      <c r="E181" s="9"/>
    </row>
    <row r="182" spans="4:5" x14ac:dyDescent="0.25">
      <c r="D182" s="9"/>
      <c r="E182" s="9"/>
    </row>
    <row r="183" spans="4:5" x14ac:dyDescent="0.25">
      <c r="D183" s="9"/>
      <c r="E183" s="9"/>
    </row>
    <row r="184" spans="4:5" x14ac:dyDescent="0.25">
      <c r="D184" s="9"/>
      <c r="E184" s="9"/>
    </row>
    <row r="185" spans="4:5" x14ac:dyDescent="0.25">
      <c r="D185" s="9"/>
      <c r="E185" s="9"/>
    </row>
    <row r="186" spans="4:5" x14ac:dyDescent="0.25">
      <c r="D186" s="9"/>
      <c r="E186" s="9"/>
    </row>
    <row r="187" spans="4:5" x14ac:dyDescent="0.25">
      <c r="D187" s="9"/>
      <c r="E187" s="9"/>
    </row>
    <row r="188" spans="4:5" x14ac:dyDescent="0.25">
      <c r="D188" s="9"/>
      <c r="E188" s="9"/>
    </row>
    <row r="189" spans="4:5" x14ac:dyDescent="0.25">
      <c r="D189" s="9"/>
      <c r="E189" s="9"/>
    </row>
    <row r="190" spans="4:5" x14ac:dyDescent="0.25">
      <c r="D190" s="9"/>
      <c r="E190" s="9"/>
    </row>
    <row r="191" spans="4:5" x14ac:dyDescent="0.25">
      <c r="D191" s="9"/>
      <c r="E191" s="9"/>
    </row>
    <row r="192" spans="4:5" x14ac:dyDescent="0.25">
      <c r="D192" s="9"/>
      <c r="E192" s="9"/>
    </row>
    <row r="193" spans="4:5" x14ac:dyDescent="0.25">
      <c r="D193" s="9"/>
      <c r="E193" s="9"/>
    </row>
    <row r="194" spans="4:5" x14ac:dyDescent="0.25">
      <c r="D194" s="9"/>
      <c r="E194" s="9"/>
    </row>
    <row r="195" spans="4:5" x14ac:dyDescent="0.25">
      <c r="D195" s="9"/>
      <c r="E195" s="9"/>
    </row>
    <row r="196" spans="4:5" x14ac:dyDescent="0.25">
      <c r="D196" s="9"/>
      <c r="E196" s="9"/>
    </row>
    <row r="197" spans="4:5" x14ac:dyDescent="0.25">
      <c r="D197" s="9"/>
      <c r="E197" s="9"/>
    </row>
    <row r="198" spans="4:5" x14ac:dyDescent="0.25">
      <c r="D198" s="9"/>
      <c r="E198" s="9"/>
    </row>
    <row r="199" spans="4:5" x14ac:dyDescent="0.25">
      <c r="D199" s="9"/>
      <c r="E199" s="9"/>
    </row>
  </sheetData>
  <mergeCells count="1">
    <mergeCell ref="A1:J1"/>
  </mergeCells>
  <conditionalFormatting sqref="G3:G25">
    <cfRule type="expression" dxfId="5" priority="1">
      <formula>G3="Bloqué"</formula>
    </cfRule>
    <cfRule type="expression" dxfId="4" priority="2">
      <formula>G3="En cours"</formula>
    </cfRule>
    <cfRule type="expression" dxfId="3" priority="3">
      <formula>G3="Terminé"</formula>
    </cfRule>
  </conditionalFormatting>
  <dataValidations count="1">
    <dataValidation type="list" allowBlank="1" showInputMessage="1" showErrorMessage="1" sqref="G3:G25" xr:uid="{00000000-0002-0000-0500-000000000000}">
      <formula1>"À lancer,En cours,Bloqué,Terminé"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6"/>
  <sheetViews>
    <sheetView workbookViewId="0">
      <pane ySplit="2" topLeftCell="A3" activePane="bottomLeft" state="frozen"/>
      <selection pane="bottomLeft" sqref="A1:Q1"/>
    </sheetView>
  </sheetViews>
  <sheetFormatPr baseColWidth="10" defaultColWidth="9.140625" defaultRowHeight="15" x14ac:dyDescent="0.25"/>
  <cols>
    <col min="1" max="1" width="16" customWidth="1"/>
    <col min="2" max="17" width="12" customWidth="1"/>
  </cols>
  <sheetData>
    <row r="1" spans="1:17" x14ac:dyDescent="0.25">
      <c r="A1" s="10" t="s">
        <v>110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31.5" x14ac:dyDescent="0.25">
      <c r="A2" s="2" t="s">
        <v>111</v>
      </c>
      <c r="B2" s="2" t="str">
        <f>Objectifs!A3</f>
        <v>OBJ01</v>
      </c>
      <c r="C2" s="2" t="str">
        <f>Objectifs!A4</f>
        <v>OBJ02</v>
      </c>
      <c r="D2" s="2" t="str">
        <f>Objectifs!A5</f>
        <v>OBJ03</v>
      </c>
      <c r="E2" s="2" t="str">
        <f>Objectifs!A6</f>
        <v>OBJ04</v>
      </c>
      <c r="F2" s="2" t="str">
        <f>Objectifs!A7</f>
        <v>OBJ05</v>
      </c>
      <c r="G2" s="2" t="str">
        <f>Objectifs!A8</f>
        <v>OBJ06</v>
      </c>
      <c r="H2" s="2" t="str">
        <f>Objectifs!A9</f>
        <v/>
      </c>
      <c r="I2" s="2" t="str">
        <f>Objectifs!A10</f>
        <v/>
      </c>
      <c r="J2" s="2" t="str">
        <f>Objectifs!A11</f>
        <v/>
      </c>
      <c r="K2" s="2" t="str">
        <f>Objectifs!A12</f>
        <v/>
      </c>
      <c r="L2" s="2" t="str">
        <f>Objectifs!A13</f>
        <v/>
      </c>
      <c r="M2" s="2" t="str">
        <f>Objectifs!A14</f>
        <v/>
      </c>
      <c r="N2" s="2" t="str">
        <f>Objectifs!A15</f>
        <v/>
      </c>
      <c r="O2" s="2" t="str">
        <f>Objectifs!A16</f>
        <v/>
      </c>
      <c r="P2" s="2" t="str">
        <f>Objectifs!A17</f>
        <v/>
      </c>
    </row>
    <row r="3" spans="1:17" ht="15.75" x14ac:dyDescent="0.25">
      <c r="A3" s="2" t="str">
        <f>Percees!A3</f>
        <v>PER01</v>
      </c>
      <c r="B3" s="3">
        <v>9</v>
      </c>
      <c r="C3" s="3">
        <v>3</v>
      </c>
      <c r="D3" s="3">
        <v>3</v>
      </c>
      <c r="E3" s="3">
        <v>3</v>
      </c>
      <c r="F3" s="3">
        <v>1</v>
      </c>
      <c r="G3" s="3">
        <v>1</v>
      </c>
      <c r="H3" s="3"/>
      <c r="I3" s="3"/>
      <c r="J3" s="3"/>
      <c r="K3" s="3"/>
      <c r="L3" s="3"/>
      <c r="M3" s="3"/>
      <c r="N3" s="3"/>
      <c r="O3" s="3"/>
      <c r="P3" s="3"/>
    </row>
    <row r="4" spans="1:17" ht="15.75" x14ac:dyDescent="0.25">
      <c r="A4" s="5" t="str">
        <f>Percees!A4</f>
        <v>PER02</v>
      </c>
      <c r="B4" s="4">
        <v>1</v>
      </c>
      <c r="C4" s="4">
        <v>9</v>
      </c>
      <c r="D4" s="4">
        <v>1</v>
      </c>
      <c r="E4" s="4">
        <v>1</v>
      </c>
      <c r="F4" s="4">
        <v>1</v>
      </c>
      <c r="G4" s="4">
        <v>9</v>
      </c>
      <c r="H4" s="4"/>
      <c r="I4" s="4"/>
      <c r="J4" s="4"/>
      <c r="K4" s="4"/>
      <c r="L4" s="4"/>
      <c r="M4" s="4"/>
      <c r="N4" s="4"/>
      <c r="O4" s="4"/>
      <c r="P4" s="4"/>
      <c r="Q4" s="6"/>
    </row>
    <row r="5" spans="1:17" ht="15.75" x14ac:dyDescent="0.25">
      <c r="A5" s="2" t="str">
        <f>Percees!A5</f>
        <v>PER03</v>
      </c>
      <c r="B5" s="3">
        <v>1</v>
      </c>
      <c r="C5" s="3">
        <v>1</v>
      </c>
      <c r="D5" s="3">
        <v>3</v>
      </c>
      <c r="E5" s="3">
        <v>9</v>
      </c>
      <c r="F5" s="3">
        <v>3</v>
      </c>
      <c r="G5" s="3">
        <v>1</v>
      </c>
      <c r="H5" s="3"/>
      <c r="I5" s="3"/>
      <c r="J5" s="3"/>
      <c r="K5" s="3"/>
      <c r="L5" s="3"/>
      <c r="M5" s="3"/>
      <c r="N5" s="3"/>
      <c r="O5" s="3"/>
      <c r="P5" s="3"/>
    </row>
    <row r="6" spans="1:17" ht="15.75" x14ac:dyDescent="0.25">
      <c r="A6" s="5" t="str">
        <f>Percees!A6</f>
        <v>PER04</v>
      </c>
      <c r="B6" s="4">
        <v>1</v>
      </c>
      <c r="C6" s="4">
        <v>3</v>
      </c>
      <c r="D6" s="4">
        <v>1</v>
      </c>
      <c r="E6" s="4">
        <v>3</v>
      </c>
      <c r="F6" s="4">
        <v>9</v>
      </c>
      <c r="G6" s="4">
        <v>1</v>
      </c>
      <c r="H6" s="4"/>
      <c r="I6" s="4"/>
      <c r="J6" s="4"/>
      <c r="K6" s="4"/>
      <c r="L6" s="4"/>
      <c r="M6" s="4"/>
      <c r="N6" s="4"/>
      <c r="O6" s="4"/>
      <c r="P6" s="4"/>
      <c r="Q6" s="6"/>
    </row>
    <row r="7" spans="1:17" ht="15.75" x14ac:dyDescent="0.25">
      <c r="A7" s="2" t="str">
        <f>Percees!A7</f>
        <v/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7" ht="15.75" x14ac:dyDescent="0.25">
      <c r="A8" s="5" t="str">
        <f>Percees!A8</f>
        <v/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6"/>
    </row>
    <row r="9" spans="1:17" ht="15.75" x14ac:dyDescent="0.25">
      <c r="A9" s="2" t="str">
        <f>Percees!A9</f>
        <v/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7" ht="15.75" x14ac:dyDescent="0.25">
      <c r="A10" s="5" t="str">
        <f>Percees!A10</f>
        <v/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6"/>
    </row>
    <row r="11" spans="1:17" ht="15.75" x14ac:dyDescent="0.25">
      <c r="A11" s="2" t="str">
        <f>Percees!A11</f>
        <v/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7" ht="15.75" x14ac:dyDescent="0.25">
      <c r="A12" s="5" t="str">
        <f>Percees!A12</f>
        <v/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6"/>
    </row>
    <row r="13" spans="1:17" ht="15.75" x14ac:dyDescent="0.25">
      <c r="A13" s="2" t="str">
        <f>Percees!A13</f>
        <v/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7" ht="15.75" x14ac:dyDescent="0.25">
      <c r="A14" s="5" t="str">
        <f>Percees!A14</f>
        <v/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6"/>
    </row>
    <row r="15" spans="1:17" ht="15.75" x14ac:dyDescent="0.25">
      <c r="A15" s="2" t="str">
        <f>Percees!A15</f>
        <v/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7" ht="15.75" x14ac:dyDescent="0.25">
      <c r="A16" s="5" t="str">
        <f>Percees!A16</f>
        <v/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6"/>
    </row>
  </sheetData>
  <mergeCells count="1">
    <mergeCell ref="A1:Q1"/>
  </mergeCells>
  <conditionalFormatting sqref="B3:Q17">
    <cfRule type="colorScale" priority="1">
      <colorScale>
        <cfvo type="num" val="0"/>
        <cfvo type="num" val="3"/>
        <cfvo type="num" val="9"/>
        <color rgb="FFF1F5F9"/>
        <color rgb="FF7DD3FC"/>
        <color rgb="FF0F766E"/>
      </colorScale>
    </cfRule>
  </conditionalFormatting>
  <dataValidations count="1">
    <dataValidation type="list" allowBlank="1" showInputMessage="1" showErrorMessage="1" sqref="B3:Q17" xr:uid="{00000000-0002-0000-0600-000000000000}">
      <formula1>"0,1,3,9"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16"/>
  <sheetViews>
    <sheetView workbookViewId="0">
      <pane ySplit="2" topLeftCell="A3" activePane="bottomLeft" state="frozen"/>
      <selection pane="bottomLeft" activeCell="M5" sqref="M5"/>
    </sheetView>
  </sheetViews>
  <sheetFormatPr baseColWidth="10" defaultColWidth="9.140625" defaultRowHeight="15" x14ac:dyDescent="0.25"/>
  <cols>
    <col min="1" max="1" width="16" customWidth="1"/>
    <col min="2" max="17" width="12" customWidth="1"/>
  </cols>
  <sheetData>
    <row r="1" spans="1:17" ht="20.25" customHeight="1" x14ac:dyDescent="0.25">
      <c r="A1" s="13" t="s">
        <v>112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31.5" x14ac:dyDescent="0.25">
      <c r="A2" s="2" t="s">
        <v>113</v>
      </c>
      <c r="B2" s="2" t="str">
        <f>Initiatives!A3</f>
        <v>INIT01</v>
      </c>
      <c r="C2" s="2" t="str">
        <f>Initiatives!A4</f>
        <v>INIT02</v>
      </c>
      <c r="D2" s="2" t="str">
        <f>Initiatives!A5</f>
        <v>INIT03</v>
      </c>
      <c r="E2" s="2" t="str">
        <f>Initiatives!A6</f>
        <v>INIT04</v>
      </c>
      <c r="F2" s="2" t="str">
        <f>Initiatives!A7</f>
        <v>INIT05</v>
      </c>
      <c r="G2" s="2" t="str">
        <f>Initiatives!A8</f>
        <v>INIT06</v>
      </c>
      <c r="H2" s="2" t="str">
        <f>Initiatives!A9</f>
        <v>INIT07</v>
      </c>
      <c r="I2" s="2" t="str">
        <f>Initiatives!A10</f>
        <v>INIT08</v>
      </c>
      <c r="J2" s="2" t="str">
        <f>Initiatives!A11</f>
        <v>INIT09</v>
      </c>
      <c r="K2" s="2" t="str">
        <f>Initiatives!A12</f>
        <v>INIT10</v>
      </c>
      <c r="L2" s="2" t="str">
        <f>Initiatives!A13</f>
        <v/>
      </c>
      <c r="M2" s="2" t="str">
        <f>Initiatives!A14</f>
        <v/>
      </c>
      <c r="N2" s="2" t="str">
        <f>Initiatives!A15</f>
        <v/>
      </c>
      <c r="O2" s="2" t="str">
        <f>Initiatives!A16</f>
        <v/>
      </c>
      <c r="P2" s="2" t="str">
        <f>Initiatives!A17</f>
        <v/>
      </c>
    </row>
    <row r="3" spans="1:17" ht="15.75" x14ac:dyDescent="0.25">
      <c r="A3" s="2" t="str">
        <f>Objectifs!A3</f>
        <v>OBJ01</v>
      </c>
      <c r="B3" s="3">
        <v>1</v>
      </c>
      <c r="C3" s="3">
        <v>9</v>
      </c>
      <c r="D3" s="3">
        <v>3</v>
      </c>
      <c r="E3" s="3">
        <v>1</v>
      </c>
      <c r="F3" s="3">
        <v>1</v>
      </c>
      <c r="G3" s="3">
        <v>1</v>
      </c>
      <c r="H3" s="3">
        <v>3</v>
      </c>
      <c r="I3" s="3">
        <v>1</v>
      </c>
      <c r="J3" s="3">
        <v>1</v>
      </c>
      <c r="K3" s="3">
        <v>3</v>
      </c>
      <c r="L3" s="3"/>
      <c r="M3" s="3"/>
      <c r="N3" s="3"/>
      <c r="O3" s="3"/>
      <c r="P3" s="3"/>
    </row>
    <row r="4" spans="1:17" ht="15.75" x14ac:dyDescent="0.25">
      <c r="A4" s="5" t="str">
        <f>Objectifs!A4</f>
        <v>OBJ02</v>
      </c>
      <c r="B4" s="4">
        <v>9</v>
      </c>
      <c r="C4" s="4">
        <v>1</v>
      </c>
      <c r="D4" s="4">
        <v>1</v>
      </c>
      <c r="E4" s="4">
        <v>1</v>
      </c>
      <c r="F4" s="4">
        <v>1</v>
      </c>
      <c r="G4" s="4">
        <v>9</v>
      </c>
      <c r="H4" s="4">
        <v>1</v>
      </c>
      <c r="I4" s="4">
        <v>1</v>
      </c>
      <c r="J4" s="4">
        <v>9</v>
      </c>
      <c r="K4" s="4">
        <v>1</v>
      </c>
      <c r="L4" s="4"/>
      <c r="M4" s="4"/>
      <c r="N4" s="4"/>
      <c r="O4" s="4"/>
      <c r="P4" s="4"/>
      <c r="Q4" s="6"/>
    </row>
    <row r="5" spans="1:17" ht="15.75" x14ac:dyDescent="0.25">
      <c r="A5" s="2" t="str">
        <f>Objectifs!A5</f>
        <v>OBJ03</v>
      </c>
      <c r="B5" s="3">
        <v>1</v>
      </c>
      <c r="C5" s="3">
        <v>1</v>
      </c>
      <c r="D5" s="3">
        <v>9</v>
      </c>
      <c r="E5" s="3">
        <v>1</v>
      </c>
      <c r="F5" s="3">
        <v>1</v>
      </c>
      <c r="G5" s="3">
        <v>1</v>
      </c>
      <c r="H5" s="3">
        <v>1</v>
      </c>
      <c r="I5" s="3">
        <v>1</v>
      </c>
      <c r="J5" s="3">
        <v>1</v>
      </c>
      <c r="K5" s="3">
        <v>1</v>
      </c>
      <c r="L5" s="3"/>
      <c r="M5" s="3"/>
      <c r="N5" s="3"/>
      <c r="O5" s="3"/>
      <c r="P5" s="3"/>
    </row>
    <row r="6" spans="1:17" ht="15.75" x14ac:dyDescent="0.25">
      <c r="A6" s="5" t="str">
        <f>Objectifs!A6</f>
        <v>OBJ04</v>
      </c>
      <c r="B6" s="4">
        <v>1</v>
      </c>
      <c r="C6" s="4">
        <v>1</v>
      </c>
      <c r="D6" s="4">
        <v>3</v>
      </c>
      <c r="E6" s="4">
        <v>9</v>
      </c>
      <c r="F6" s="4">
        <v>9</v>
      </c>
      <c r="G6" s="4">
        <v>1</v>
      </c>
      <c r="H6" s="4">
        <v>1</v>
      </c>
      <c r="I6" s="4">
        <v>3</v>
      </c>
      <c r="J6" s="4">
        <v>1</v>
      </c>
      <c r="K6" s="4">
        <v>1</v>
      </c>
      <c r="L6" s="4"/>
      <c r="M6" s="4"/>
      <c r="N6" s="4"/>
      <c r="O6" s="4"/>
      <c r="P6" s="4"/>
      <c r="Q6" s="6"/>
    </row>
    <row r="7" spans="1:17" ht="15.75" x14ac:dyDescent="0.25">
      <c r="A7" s="2" t="str">
        <f>Objectifs!A7</f>
        <v>OBJ05</v>
      </c>
      <c r="B7" s="3">
        <v>1</v>
      </c>
      <c r="C7" s="3">
        <v>1</v>
      </c>
      <c r="D7" s="3">
        <v>1</v>
      </c>
      <c r="E7" s="3">
        <v>3</v>
      </c>
      <c r="F7" s="3">
        <v>3</v>
      </c>
      <c r="G7" s="3">
        <v>1</v>
      </c>
      <c r="H7" s="3">
        <v>1</v>
      </c>
      <c r="I7" s="3">
        <v>9</v>
      </c>
      <c r="J7" s="3">
        <v>1</v>
      </c>
      <c r="K7" s="3">
        <v>1</v>
      </c>
      <c r="L7" s="3"/>
      <c r="M7" s="3"/>
      <c r="N7" s="3"/>
      <c r="O7" s="3"/>
      <c r="P7" s="3"/>
    </row>
    <row r="8" spans="1:17" ht="15.75" x14ac:dyDescent="0.25">
      <c r="A8" s="5" t="str">
        <f>Objectifs!A8</f>
        <v>OBJ06</v>
      </c>
      <c r="B8" s="4">
        <v>9</v>
      </c>
      <c r="C8" s="4">
        <v>1</v>
      </c>
      <c r="D8" s="4">
        <v>1</v>
      </c>
      <c r="E8" s="4">
        <v>1</v>
      </c>
      <c r="F8" s="4">
        <v>1</v>
      </c>
      <c r="G8" s="4">
        <v>9</v>
      </c>
      <c r="H8" s="4">
        <v>1</v>
      </c>
      <c r="I8" s="4">
        <v>1</v>
      </c>
      <c r="J8" s="4">
        <v>9</v>
      </c>
      <c r="K8" s="4">
        <v>1</v>
      </c>
      <c r="L8" s="4"/>
      <c r="M8" s="4"/>
      <c r="N8" s="4"/>
      <c r="O8" s="4"/>
      <c r="P8" s="4"/>
      <c r="Q8" s="6"/>
    </row>
    <row r="9" spans="1:17" ht="15.75" x14ac:dyDescent="0.25">
      <c r="A9" s="2" t="str">
        <f>Objectifs!A9</f>
        <v/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7" ht="15.75" x14ac:dyDescent="0.25">
      <c r="A10" s="5" t="str">
        <f>Objectifs!A10</f>
        <v/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6"/>
    </row>
    <row r="11" spans="1:17" ht="15.75" x14ac:dyDescent="0.25">
      <c r="A11" s="2" t="str">
        <f>Objectifs!A11</f>
        <v/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7" ht="15.75" x14ac:dyDescent="0.25">
      <c r="A12" s="5" t="str">
        <f>Objectifs!A12</f>
        <v/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6"/>
    </row>
    <row r="13" spans="1:17" ht="15.75" x14ac:dyDescent="0.25">
      <c r="A13" s="2" t="str">
        <f>Objectifs!A13</f>
        <v/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7" ht="15.75" x14ac:dyDescent="0.25">
      <c r="A14" s="5" t="str">
        <f>Objectifs!A14</f>
        <v/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6"/>
    </row>
    <row r="15" spans="1:17" ht="15.75" x14ac:dyDescent="0.25">
      <c r="A15" s="2" t="str">
        <f>Objectifs!A15</f>
        <v/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7" ht="15.75" x14ac:dyDescent="0.25">
      <c r="A16" s="5" t="str">
        <f>Objectifs!A16</f>
        <v/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6"/>
    </row>
  </sheetData>
  <mergeCells count="1">
    <mergeCell ref="A1:Q1"/>
  </mergeCells>
  <conditionalFormatting sqref="B3:Q17">
    <cfRule type="colorScale" priority="1">
      <colorScale>
        <cfvo type="num" val="0"/>
        <cfvo type="num" val="3"/>
        <cfvo type="num" val="9"/>
        <color rgb="FFF1F5F9"/>
        <color rgb="FF7DD3FC"/>
        <color rgb="FF0F766E"/>
      </colorScale>
    </cfRule>
  </conditionalFormatting>
  <dataValidations count="1">
    <dataValidation type="list" allowBlank="1" showInputMessage="1" showErrorMessage="1" sqref="B3:Q17" xr:uid="{00000000-0002-0000-0700-000000000000}">
      <formula1>"0,1,3,9"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35"/>
  <sheetViews>
    <sheetView tabSelected="1" workbookViewId="0">
      <pane ySplit="2" topLeftCell="A3" activePane="bottomLeft" state="frozen"/>
      <selection pane="bottomLeft" activeCell="I23" sqref="I23"/>
    </sheetView>
  </sheetViews>
  <sheetFormatPr baseColWidth="10" defaultColWidth="9.140625" defaultRowHeight="15" x14ac:dyDescent="0.25"/>
  <cols>
    <col min="1" max="1" width="19.85546875" customWidth="1"/>
    <col min="2" max="2" width="18" customWidth="1"/>
    <col min="3" max="3" width="10" customWidth="1"/>
    <col min="4" max="4" width="16" customWidth="1"/>
    <col min="5" max="5" width="19.7109375" customWidth="1"/>
    <col min="6" max="7" width="14" customWidth="1"/>
    <col min="8" max="10" width="20" customWidth="1"/>
  </cols>
  <sheetData>
    <row r="1" spans="1:10" x14ac:dyDescent="0.25">
      <c r="A1" s="10" t="s">
        <v>114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5.75" x14ac:dyDescent="0.25">
      <c r="A2" s="2" t="s">
        <v>115</v>
      </c>
      <c r="B2" s="2" t="s">
        <v>86</v>
      </c>
      <c r="C2" s="2" t="s">
        <v>87</v>
      </c>
      <c r="D2" s="2" t="s">
        <v>22</v>
      </c>
      <c r="E2" s="2" t="s">
        <v>82</v>
      </c>
      <c r="F2" s="2" t="s">
        <v>83</v>
      </c>
      <c r="G2" s="2" t="s">
        <v>85</v>
      </c>
      <c r="H2" s="2" t="s">
        <v>116</v>
      </c>
      <c r="I2" s="2" t="s">
        <v>117</v>
      </c>
      <c r="J2" s="2" t="s">
        <v>118</v>
      </c>
    </row>
    <row r="3" spans="1:10" x14ac:dyDescent="0.25">
      <c r="A3" s="3" t="str">
        <f>Initiatives!A3</f>
        <v>INIT01</v>
      </c>
      <c r="B3" s="3">
        <f>Initiatives!H3</f>
        <v>120.81944444444444</v>
      </c>
      <c r="C3" s="3">
        <f>Initiatives!I3</f>
        <v>1</v>
      </c>
      <c r="D3" s="3" t="str">
        <f>Initiatives!C3</f>
        <v>Ops</v>
      </c>
      <c r="E3" s="7">
        <f>Initiatives!D3</f>
        <v>45892</v>
      </c>
      <c r="F3" s="7">
        <f>Initiatives!E3</f>
        <v>46035</v>
      </c>
      <c r="G3" s="3" t="str">
        <f>Initiatives!G3</f>
        <v>En cours</v>
      </c>
      <c r="H3" s="3">
        <f>COUNTIF(KPIs!$I$3:$I$25,"Vert")</f>
        <v>0</v>
      </c>
      <c r="I3" s="3">
        <f>COUNTIF(KPIs!$I$3:$I$25,"Ambre")</f>
        <v>0</v>
      </c>
      <c r="J3" s="3">
        <f>COUNTIF(KPIs!$I$3:$I$25,"Rouge")</f>
        <v>8</v>
      </c>
    </row>
    <row r="4" spans="1:10" x14ac:dyDescent="0.25">
      <c r="A4" s="4" t="str">
        <f>Initiatives!A4</f>
        <v>INIT02</v>
      </c>
      <c r="B4" s="4">
        <f>Initiatives!H4</f>
        <v>87.041666666666657</v>
      </c>
      <c r="C4" s="4">
        <f>Initiatives!I4</f>
        <v>4</v>
      </c>
      <c r="D4" s="4" t="str">
        <f>Initiatives!C4</f>
        <v>Dir. CX</v>
      </c>
      <c r="E4" s="8">
        <f>Initiatives!D4</f>
        <v>45886</v>
      </c>
      <c r="F4" s="8">
        <f>Initiatives!E4</f>
        <v>46065</v>
      </c>
      <c r="G4" s="4" t="str">
        <f>Initiatives!G4</f>
        <v>En cours</v>
      </c>
      <c r="H4" s="4"/>
      <c r="I4" s="4"/>
      <c r="J4" s="4"/>
    </row>
    <row r="5" spans="1:10" x14ac:dyDescent="0.25">
      <c r="A5" s="3" t="str">
        <f>Initiatives!A5</f>
        <v>INIT03</v>
      </c>
      <c r="B5" s="3">
        <f>Initiatives!H5</f>
        <v>83.125</v>
      </c>
      <c r="C5" s="3">
        <f>Initiatives!I5</f>
        <v>6</v>
      </c>
      <c r="D5" s="3" t="str">
        <f>Initiatives!C5</f>
        <v>Marketing</v>
      </c>
      <c r="E5" s="7">
        <f>Initiatives!D5</f>
        <v>45899</v>
      </c>
      <c r="F5" s="7">
        <f>Initiatives!E5</f>
        <v>46045</v>
      </c>
      <c r="G5" s="3" t="str">
        <f>Initiatives!G5</f>
        <v>À lancer</v>
      </c>
      <c r="H5" s="3"/>
      <c r="I5" s="3"/>
      <c r="J5" s="3"/>
    </row>
    <row r="6" spans="1:10" x14ac:dyDescent="0.25">
      <c r="A6" s="4" t="str">
        <f>Initiatives!A6</f>
        <v>INIT04</v>
      </c>
      <c r="B6" s="4">
        <f>Initiatives!H6</f>
        <v>76.152777777777771</v>
      </c>
      <c r="C6" s="4">
        <f>Initiatives!I6</f>
        <v>7</v>
      </c>
      <c r="D6" s="4" t="str">
        <f>Initiatives!C6</f>
        <v>Digital</v>
      </c>
      <c r="E6" s="8">
        <f>Initiatives!D6</f>
        <v>45895</v>
      </c>
      <c r="F6" s="8">
        <f>Initiatives!E6</f>
        <v>46005</v>
      </c>
      <c r="G6" s="4" t="str">
        <f>Initiatives!G6</f>
        <v>En cours</v>
      </c>
      <c r="H6" s="4"/>
      <c r="I6" s="4"/>
      <c r="J6" s="4"/>
    </row>
    <row r="7" spans="1:10" x14ac:dyDescent="0.25">
      <c r="A7" s="3" t="str">
        <f>Initiatives!A7</f>
        <v>INIT05</v>
      </c>
      <c r="B7" s="3">
        <f>Initiatives!H7</f>
        <v>76.152777777777771</v>
      </c>
      <c r="C7" s="3">
        <f>Initiatives!I7</f>
        <v>7</v>
      </c>
      <c r="D7" s="3" t="str">
        <f>Initiatives!C7</f>
        <v>Digital</v>
      </c>
      <c r="E7" s="7">
        <f>Initiatives!D7</f>
        <v>45905</v>
      </c>
      <c r="F7" s="7">
        <f>Initiatives!E7</f>
        <v>46025</v>
      </c>
      <c r="G7" s="3" t="str">
        <f>Initiatives!G7</f>
        <v>À lancer</v>
      </c>
      <c r="H7" s="3"/>
      <c r="I7" s="3"/>
      <c r="J7" s="3"/>
    </row>
    <row r="8" spans="1:10" x14ac:dyDescent="0.25">
      <c r="A8" s="4" t="str">
        <f>Initiatives!A8</f>
        <v>INIT06</v>
      </c>
      <c r="B8" s="4">
        <f>Initiatives!H8</f>
        <v>120.81944444444444</v>
      </c>
      <c r="C8" s="4">
        <f>Initiatives!I8</f>
        <v>1</v>
      </c>
      <c r="D8" s="4" t="str">
        <f>Initiatives!C8</f>
        <v>Ops</v>
      </c>
      <c r="E8" s="8">
        <f>Initiatives!D8</f>
        <v>45890</v>
      </c>
      <c r="F8" s="8">
        <f>Initiatives!E8</f>
        <v>46085</v>
      </c>
      <c r="G8" s="4" t="str">
        <f>Initiatives!G8</f>
        <v>En cours</v>
      </c>
      <c r="H8" s="4"/>
      <c r="I8" s="4"/>
      <c r="J8" s="4"/>
    </row>
    <row r="9" spans="1:10" x14ac:dyDescent="0.25">
      <c r="A9" s="3" t="str">
        <f>Initiatives!A9</f>
        <v>INIT07</v>
      </c>
      <c r="B9" s="3">
        <f>Initiatives!H9</f>
        <v>45.375000000000007</v>
      </c>
      <c r="C9" s="3">
        <f>Initiatives!I9</f>
        <v>9</v>
      </c>
      <c r="D9" s="3" t="str">
        <f>Initiatives!C9</f>
        <v>Dir. CX</v>
      </c>
      <c r="E9" s="7">
        <f>Initiatives!D9</f>
        <v>45903</v>
      </c>
      <c r="F9" s="7">
        <f>Initiatives!E9</f>
        <v>45995</v>
      </c>
      <c r="G9" s="3" t="str">
        <f>Initiatives!G9</f>
        <v>À lancer</v>
      </c>
      <c r="H9" s="3"/>
      <c r="I9" s="3"/>
      <c r="J9" s="3"/>
    </row>
    <row r="10" spans="1:10" x14ac:dyDescent="0.25">
      <c r="A10" s="4" t="str">
        <f>Initiatives!A10</f>
        <v>INIT08</v>
      </c>
      <c r="B10" s="4">
        <f>Initiatives!H10</f>
        <v>83.902777777777771</v>
      </c>
      <c r="C10" s="4">
        <f>Initiatives!I10</f>
        <v>5</v>
      </c>
      <c r="D10" s="4" t="str">
        <f>Initiatives!C10</f>
        <v>Finance/CX</v>
      </c>
      <c r="E10" s="8">
        <f>Initiatives!D10</f>
        <v>45893</v>
      </c>
      <c r="F10" s="8">
        <f>Initiatives!E10</f>
        <v>46095</v>
      </c>
      <c r="G10" s="4" t="str">
        <f>Initiatives!G10</f>
        <v>À lancer</v>
      </c>
      <c r="H10" s="4"/>
      <c r="I10" s="4"/>
      <c r="J10" s="4"/>
    </row>
    <row r="11" spans="1:10" x14ac:dyDescent="0.25">
      <c r="A11" s="3" t="str">
        <f>Initiatives!A11</f>
        <v>INIT09</v>
      </c>
      <c r="B11" s="3">
        <f>Initiatives!H11</f>
        <v>120.81944444444444</v>
      </c>
      <c r="C11" s="3">
        <f>Initiatives!I11</f>
        <v>1</v>
      </c>
      <c r="D11" s="3" t="str">
        <f>Initiatives!C11</f>
        <v>Ops/DSI</v>
      </c>
      <c r="E11" s="7">
        <f>Initiatives!D11</f>
        <v>45897</v>
      </c>
      <c r="F11" s="7">
        <f>Initiatives!E11</f>
        <v>46055</v>
      </c>
      <c r="G11" s="3" t="str">
        <f>Initiatives!G11</f>
        <v>En cours</v>
      </c>
      <c r="H11" s="3"/>
      <c r="I11" s="3"/>
      <c r="J11" s="3"/>
    </row>
    <row r="12" spans="1:10" x14ac:dyDescent="0.25">
      <c r="A12" s="4" t="str">
        <f>Initiatives!A12</f>
        <v>INIT10</v>
      </c>
      <c r="B12" s="4">
        <f>Initiatives!H12</f>
        <v>45.375000000000007</v>
      </c>
      <c r="C12" s="4">
        <f>Initiatives!I12</f>
        <v>9</v>
      </c>
      <c r="D12" s="4" t="str">
        <f>Initiatives!C12</f>
        <v>Retail</v>
      </c>
      <c r="E12" s="8">
        <f>Initiatives!D12</f>
        <v>45907</v>
      </c>
      <c r="F12" s="8">
        <f>Initiatives!E12</f>
        <v>46015</v>
      </c>
      <c r="G12" s="4" t="str">
        <f>Initiatives!G12</f>
        <v>À lancer</v>
      </c>
      <c r="H12" s="4"/>
      <c r="I12" s="4"/>
      <c r="J12" s="4"/>
    </row>
    <row r="13" spans="1:10" x14ac:dyDescent="0.25">
      <c r="A13" s="3" t="str">
        <f>Initiatives!A13</f>
        <v/>
      </c>
      <c r="B13" s="3">
        <f>Initiatives!H13</f>
        <v>0</v>
      </c>
      <c r="C13" s="3">
        <f>Initiatives!I13</f>
        <v>11</v>
      </c>
      <c r="D13" s="3">
        <f>Initiatives!C13</f>
        <v>0</v>
      </c>
      <c r="E13" s="3">
        <f>Initiatives!D13</f>
        <v>0</v>
      </c>
      <c r="F13" s="3">
        <f>Initiatives!E13</f>
        <v>0</v>
      </c>
      <c r="G13" s="3">
        <f>Initiatives!G13</f>
        <v>0</v>
      </c>
      <c r="H13" s="3"/>
      <c r="I13" s="3"/>
      <c r="J13" s="3"/>
    </row>
    <row r="14" spans="1:10" x14ac:dyDescent="0.25">
      <c r="A14" s="4" t="str">
        <f>Initiatives!A14</f>
        <v/>
      </c>
      <c r="B14" s="4">
        <f>Initiatives!H14</f>
        <v>0</v>
      </c>
      <c r="C14" s="4">
        <f>Initiatives!I14</f>
        <v>11</v>
      </c>
      <c r="D14" s="4">
        <f>Initiatives!C14</f>
        <v>0</v>
      </c>
      <c r="E14" s="4">
        <f>Initiatives!D14</f>
        <v>0</v>
      </c>
      <c r="F14" s="4">
        <f>Initiatives!E14</f>
        <v>0</v>
      </c>
      <c r="G14" s="4">
        <f>Initiatives!G14</f>
        <v>0</v>
      </c>
      <c r="H14" s="4"/>
      <c r="I14" s="4"/>
      <c r="J14" s="4"/>
    </row>
    <row r="15" spans="1:10" x14ac:dyDescent="0.25">
      <c r="A15" s="3" t="str">
        <f>Initiatives!A15</f>
        <v/>
      </c>
      <c r="B15" s="3">
        <f>Initiatives!H15</f>
        <v>0</v>
      </c>
      <c r="C15" s="3">
        <f>Initiatives!I15</f>
        <v>11</v>
      </c>
      <c r="D15" s="3">
        <f>Initiatives!C15</f>
        <v>0</v>
      </c>
      <c r="E15" s="3">
        <f>Initiatives!D15</f>
        <v>0</v>
      </c>
      <c r="F15" s="3">
        <f>Initiatives!E15</f>
        <v>0</v>
      </c>
      <c r="G15" s="3">
        <f>Initiatives!G15</f>
        <v>0</v>
      </c>
      <c r="H15" s="3"/>
      <c r="I15" s="3"/>
      <c r="J15" s="3"/>
    </row>
    <row r="16" spans="1:10" x14ac:dyDescent="0.25">
      <c r="A16" s="4" t="str">
        <f>Initiatives!A16</f>
        <v/>
      </c>
      <c r="B16" s="4">
        <f>Initiatives!H16</f>
        <v>0</v>
      </c>
      <c r="C16" s="4">
        <f>Initiatives!I16</f>
        <v>11</v>
      </c>
      <c r="D16" s="4">
        <f>Initiatives!C16</f>
        <v>0</v>
      </c>
      <c r="E16" s="4">
        <f>Initiatives!D16</f>
        <v>0</v>
      </c>
      <c r="F16" s="4">
        <f>Initiatives!E16</f>
        <v>0</v>
      </c>
      <c r="G16" s="4">
        <f>Initiatives!G16</f>
        <v>0</v>
      </c>
      <c r="H16" s="4"/>
      <c r="I16" s="4"/>
      <c r="J16" s="4"/>
    </row>
    <row r="17" spans="1:10" x14ac:dyDescent="0.25">
      <c r="A17" s="3" t="str">
        <f>Initiatives!A17</f>
        <v/>
      </c>
      <c r="B17" s="3">
        <f>Initiatives!H17</f>
        <v>0</v>
      </c>
      <c r="C17" s="3">
        <f>Initiatives!I17</f>
        <v>11</v>
      </c>
      <c r="D17" s="3">
        <f>Initiatives!C17</f>
        <v>0</v>
      </c>
      <c r="E17" s="3">
        <f>Initiatives!D17</f>
        <v>0</v>
      </c>
      <c r="F17" s="3">
        <f>Initiatives!E17</f>
        <v>0</v>
      </c>
      <c r="G17" s="3">
        <f>Initiatives!G17</f>
        <v>0</v>
      </c>
      <c r="H17" s="3"/>
      <c r="I17" s="3"/>
      <c r="J17" s="3"/>
    </row>
    <row r="18" spans="1:10" x14ac:dyDescent="0.25">
      <c r="A18" s="4" t="str">
        <f>Initiatives!A18</f>
        <v/>
      </c>
      <c r="B18" s="4">
        <f>Initiatives!H18</f>
        <v>0</v>
      </c>
      <c r="C18" s="4">
        <f>Initiatives!I18</f>
        <v>11</v>
      </c>
      <c r="D18" s="4">
        <f>Initiatives!C18</f>
        <v>0</v>
      </c>
      <c r="E18" s="4">
        <f>Initiatives!D18</f>
        <v>0</v>
      </c>
      <c r="F18" s="4">
        <f>Initiatives!E18</f>
        <v>0</v>
      </c>
      <c r="G18" s="4">
        <f>Initiatives!G18</f>
        <v>0</v>
      </c>
      <c r="H18" s="4"/>
      <c r="I18" s="4"/>
      <c r="J18" s="4"/>
    </row>
    <row r="19" spans="1:10" x14ac:dyDescent="0.25">
      <c r="A19" s="3" t="str">
        <f>Initiatives!A19</f>
        <v/>
      </c>
      <c r="B19" s="3">
        <f>Initiatives!H19</f>
        <v>0</v>
      </c>
      <c r="C19" s="3">
        <f>Initiatives!I19</f>
        <v>11</v>
      </c>
      <c r="D19" s="3">
        <f>Initiatives!C19</f>
        <v>0</v>
      </c>
      <c r="E19" s="3">
        <f>Initiatives!D19</f>
        <v>0</v>
      </c>
      <c r="F19" s="3">
        <f>Initiatives!E19</f>
        <v>0</v>
      </c>
      <c r="G19" s="3">
        <f>Initiatives!G19</f>
        <v>0</v>
      </c>
      <c r="H19" s="3"/>
      <c r="I19" s="3"/>
      <c r="J19" s="3"/>
    </row>
    <row r="20" spans="1:10" x14ac:dyDescent="0.25">
      <c r="A20" s="4" t="str">
        <f>Initiatives!A20</f>
        <v/>
      </c>
      <c r="B20" s="4">
        <f>Initiatives!H20</f>
        <v>0</v>
      </c>
      <c r="C20" s="4">
        <f>Initiatives!I20</f>
        <v>11</v>
      </c>
      <c r="D20" s="4">
        <f>Initiatives!C20</f>
        <v>0</v>
      </c>
      <c r="E20" s="4">
        <f>Initiatives!D20</f>
        <v>0</v>
      </c>
      <c r="F20" s="4">
        <f>Initiatives!E20</f>
        <v>0</v>
      </c>
      <c r="G20" s="4">
        <f>Initiatives!G20</f>
        <v>0</v>
      </c>
      <c r="H20" s="4"/>
      <c r="I20" s="4"/>
      <c r="J20" s="4"/>
    </row>
    <row r="21" spans="1:10" x14ac:dyDescent="0.25">
      <c r="A21" s="3" t="str">
        <f>Initiatives!A21</f>
        <v/>
      </c>
      <c r="B21" s="3">
        <f>Initiatives!H21</f>
        <v>0</v>
      </c>
      <c r="C21" s="3">
        <f>Initiatives!I21</f>
        <v>11</v>
      </c>
      <c r="D21" s="3">
        <f>Initiatives!C21</f>
        <v>0</v>
      </c>
      <c r="E21" s="3">
        <f>Initiatives!D21</f>
        <v>0</v>
      </c>
      <c r="F21" s="3">
        <f>Initiatives!E21</f>
        <v>0</v>
      </c>
      <c r="G21" s="3">
        <f>Initiatives!G21</f>
        <v>0</v>
      </c>
      <c r="H21" s="3"/>
      <c r="I21" s="3"/>
      <c r="J21" s="3"/>
    </row>
    <row r="22" spans="1:10" x14ac:dyDescent="0.25">
      <c r="A22" s="4" t="str">
        <f>Initiatives!A22</f>
        <v/>
      </c>
      <c r="B22" s="4">
        <f>Initiatives!H22</f>
        <v>0</v>
      </c>
      <c r="C22" s="4">
        <f>Initiatives!I22</f>
        <v>11</v>
      </c>
      <c r="D22" s="4">
        <f>Initiatives!C22</f>
        <v>0</v>
      </c>
      <c r="E22" s="4">
        <f>Initiatives!D22</f>
        <v>0</v>
      </c>
      <c r="F22" s="4">
        <f>Initiatives!E22</f>
        <v>0</v>
      </c>
      <c r="G22" s="4">
        <f>Initiatives!G22</f>
        <v>0</v>
      </c>
      <c r="H22" s="4"/>
      <c r="I22" s="4"/>
      <c r="J22" s="4"/>
    </row>
    <row r="23" spans="1:10" x14ac:dyDescent="0.25">
      <c r="A23" s="3" t="str">
        <f>Initiatives!A23</f>
        <v/>
      </c>
      <c r="B23" s="3">
        <f>Initiatives!H23</f>
        <v>0</v>
      </c>
      <c r="C23" s="3">
        <f>Initiatives!I23</f>
        <v>11</v>
      </c>
      <c r="D23" s="3">
        <f>Initiatives!C23</f>
        <v>0</v>
      </c>
      <c r="E23" s="3">
        <f>Initiatives!D23</f>
        <v>0</v>
      </c>
      <c r="F23" s="3">
        <f>Initiatives!E23</f>
        <v>0</v>
      </c>
      <c r="G23" s="3">
        <f>Initiatives!G23</f>
        <v>0</v>
      </c>
      <c r="H23" s="3"/>
      <c r="I23" s="3"/>
      <c r="J23" s="3"/>
    </row>
    <row r="24" spans="1:10" x14ac:dyDescent="0.25">
      <c r="A24" s="4" t="str">
        <f>Initiatives!A24</f>
        <v/>
      </c>
      <c r="B24" s="4">
        <f>Initiatives!H24</f>
        <v>0</v>
      </c>
      <c r="C24" s="4">
        <f>Initiatives!I24</f>
        <v>11</v>
      </c>
      <c r="D24" s="4">
        <f>Initiatives!C24</f>
        <v>0</v>
      </c>
      <c r="E24" s="4">
        <f>Initiatives!D24</f>
        <v>0</v>
      </c>
      <c r="F24" s="4">
        <f>Initiatives!E24</f>
        <v>0</v>
      </c>
      <c r="G24" s="4">
        <f>Initiatives!G24</f>
        <v>0</v>
      </c>
      <c r="H24" s="4"/>
      <c r="I24" s="4"/>
      <c r="J24" s="4"/>
    </row>
    <row r="25" spans="1:10" x14ac:dyDescent="0.25">
      <c r="A25" s="3" t="str">
        <f>Initiatives!A25</f>
        <v/>
      </c>
      <c r="B25" s="3">
        <f>Initiatives!H25</f>
        <v>0</v>
      </c>
      <c r="C25" s="3">
        <f>Initiatives!I25</f>
        <v>11</v>
      </c>
      <c r="D25" s="3">
        <f>Initiatives!C25</f>
        <v>0</v>
      </c>
      <c r="E25" s="3">
        <f>Initiatives!D25</f>
        <v>0</v>
      </c>
      <c r="F25" s="3">
        <f>Initiatives!E25</f>
        <v>0</v>
      </c>
      <c r="G25" s="3">
        <f>Initiatives!G25</f>
        <v>0</v>
      </c>
      <c r="H25" s="3"/>
      <c r="I25" s="3"/>
      <c r="J25" s="3"/>
    </row>
    <row r="27" spans="1:10" x14ac:dyDescent="0.25">
      <c r="A27" t="s">
        <v>119</v>
      </c>
      <c r="B27" t="s">
        <v>120</v>
      </c>
      <c r="C27" t="s">
        <v>65</v>
      </c>
      <c r="D27" t="s">
        <v>40</v>
      </c>
      <c r="E27" t="s">
        <v>85</v>
      </c>
      <c r="F27" t="s">
        <v>121</v>
      </c>
    </row>
    <row r="29" spans="1:10" ht="15.75" x14ac:dyDescent="0.25">
      <c r="A29" s="2"/>
      <c r="B29" s="2"/>
      <c r="C29" s="2"/>
      <c r="D29" s="2"/>
      <c r="E29" s="2"/>
      <c r="F29" s="2"/>
    </row>
    <row r="30" spans="1:10" x14ac:dyDescent="0.25">
      <c r="A30" s="3" t="s">
        <v>122</v>
      </c>
      <c r="B30" s="3" t="s">
        <v>123</v>
      </c>
      <c r="C30" s="3"/>
      <c r="D30" s="3"/>
      <c r="E30" s="3"/>
      <c r="F30" s="3"/>
    </row>
    <row r="31" spans="1:10" x14ac:dyDescent="0.25">
      <c r="A31" s="3" t="s">
        <v>122</v>
      </c>
      <c r="B31" s="3" t="s">
        <v>124</v>
      </c>
      <c r="C31" s="3"/>
      <c r="D31" s="3"/>
      <c r="E31" s="3"/>
      <c r="F31" s="3"/>
    </row>
    <row r="32" spans="1:10" x14ac:dyDescent="0.25">
      <c r="A32" s="3" t="s">
        <v>125</v>
      </c>
      <c r="B32" s="3" t="s">
        <v>126</v>
      </c>
      <c r="C32" s="3"/>
      <c r="D32" s="3"/>
      <c r="E32" s="3"/>
      <c r="F32" s="3"/>
    </row>
    <row r="33" spans="1:6" x14ac:dyDescent="0.25">
      <c r="A33" s="3" t="s">
        <v>127</v>
      </c>
      <c r="B33" s="3" t="s">
        <v>128</v>
      </c>
      <c r="C33" s="3"/>
      <c r="D33" s="3"/>
      <c r="E33" s="3"/>
      <c r="F33" s="3"/>
    </row>
    <row r="34" spans="1:6" x14ac:dyDescent="0.25">
      <c r="A34" s="3" t="s">
        <v>129</v>
      </c>
      <c r="B34" s="3" t="s">
        <v>130</v>
      </c>
      <c r="C34" s="3"/>
      <c r="D34" s="3"/>
      <c r="E34" s="3"/>
      <c r="F34" s="3"/>
    </row>
    <row r="35" spans="1:6" x14ac:dyDescent="0.25">
      <c r="A35" s="3" t="s">
        <v>131</v>
      </c>
      <c r="B35" s="3" t="s">
        <v>132</v>
      </c>
      <c r="C35" s="3"/>
      <c r="D35" s="3"/>
      <c r="E35" s="3"/>
      <c r="F35" s="3"/>
    </row>
  </sheetData>
  <mergeCells count="1">
    <mergeCell ref="A1:J1"/>
  </mergeCells>
  <conditionalFormatting sqref="E30:E58">
    <cfRule type="expression" dxfId="2" priority="1">
      <formula>E30="Bloqué"</formula>
    </cfRule>
    <cfRule type="expression" dxfId="1" priority="2">
      <formula>E30="En cours"</formula>
    </cfRule>
    <cfRule type="expression" dxfId="0" priority="3">
      <formula>E30="Terminé"</formula>
    </cfRule>
  </conditionalFormatting>
  <dataValidations count="1">
    <dataValidation type="list" allowBlank="1" showInputMessage="1" showErrorMessage="1" sqref="E30:E58" xr:uid="{00000000-0002-0000-0800-000000000000}">
      <formula1>"À lancer,En cours,Bloqué,Terminé"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Guide</vt:lpstr>
      <vt:lpstr>Parametres</vt:lpstr>
      <vt:lpstr>Percees</vt:lpstr>
      <vt:lpstr>Objectifs</vt:lpstr>
      <vt:lpstr>KPIs</vt:lpstr>
      <vt:lpstr>Initiatives</vt:lpstr>
      <vt:lpstr>M1_Percees_vs_Obj</vt:lpstr>
      <vt:lpstr>M2_Obj_vs_Init</vt:lpstr>
      <vt:lpstr>Synthese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2025-08-16T03:01:18Z</dcterms:created>
  <dcterms:modified xsi:type="dcterms:W3CDTF">2025-08-16T03:19:32Z</dcterms:modified>
</cp:coreProperties>
</file>