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13_ncr:1_{C8FA7558-804A-43CB-B412-712B14A592BB}" xr6:coauthVersionLast="47" xr6:coauthVersionMax="47" xr10:uidLastSave="{00000000-0000-0000-0000-000000000000}"/>
  <bookViews>
    <workbookView xWindow="-120" yWindow="-120" windowWidth="20730" windowHeight="11040" activeTab="3" xr2:uid="{00000000-000D-0000-FFFF-FFFF00000000}"/>
  </bookViews>
  <sheets>
    <sheet name="Checklist" sheetId="1" r:id="rId1"/>
    <sheet name="KPI" sheetId="2" r:id="rId2"/>
    <sheet name="Paramètres" sheetId="3" r:id="rId3"/>
    <sheet name="Accueil" sheetId="4" r:id="rId4"/>
  </sheets>
  <definedNames>
    <definedName name="Liste_Conformites">Paramètres!$V$3:$V$5</definedName>
    <definedName name="Liste_Frequences">Paramètres!$P$3:$P$7</definedName>
    <definedName name="Liste_Priorites">Paramètres!$R$3:$R$5</definedName>
    <definedName name="Liste_Responsables">Paramètres!$X$3:$X$8</definedName>
    <definedName name="Liste_Sections">Paramètres!$A$3:$A$12</definedName>
    <definedName name="Liste_Statuts">Paramètres!$T$3:$T$6</definedName>
    <definedName name="Map_SectionToRange">Paramètres!$A$3:$B$12</definedName>
    <definedName name="SS_Expedition">Paramètres!$G$2:$G$5</definedName>
    <definedName name="SS_HSE">Paramètres!$I$2:$I$7</definedName>
    <definedName name="SS_Infrastructure">Paramètres!$M$2:$M$4</definedName>
    <definedName name="SS_Inventaire">Paramètres!$H$2:$H$4</definedName>
    <definedName name="SS_Maintenance">Paramètres!$L$2:$L$4</definedName>
    <definedName name="SS_Prepa">Paramètres!$F$2:$F$6</definedName>
    <definedName name="SS_Qualite">Paramètres!$J$2:$J$4</definedName>
    <definedName name="SS_Reception">Paramètres!$D$2:$D$6</definedName>
    <definedName name="SS_Stockage">Paramètres!$E$2:$E$7</definedName>
    <definedName name="SS_WMS">Paramètres!$K$2:$K$4</definedName>
    <definedName name="Table_SLA">Paramètres!$Z$4:$AA$6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9" i="4" l="1"/>
  <c r="E8" i="4"/>
  <c r="E7" i="4"/>
  <c r="E6" i="4"/>
  <c r="E5" i="4"/>
  <c r="H13" i="2"/>
  <c r="G13" i="2"/>
  <c r="E13" i="2"/>
  <c r="D13" i="2"/>
  <c r="C13" i="2"/>
  <c r="B13" i="2"/>
  <c r="F13" i="2" s="1"/>
  <c r="H12" i="2"/>
  <c r="E12" i="2"/>
  <c r="D12" i="2"/>
  <c r="C12" i="2"/>
  <c r="B12" i="2"/>
  <c r="G12" i="2" s="1"/>
  <c r="H11" i="2"/>
  <c r="G11" i="2"/>
  <c r="E11" i="2"/>
  <c r="D11" i="2"/>
  <c r="C11" i="2"/>
  <c r="B11" i="2"/>
  <c r="F11" i="2" s="1"/>
  <c r="H10" i="2"/>
  <c r="E10" i="2"/>
  <c r="D10" i="2"/>
  <c r="C10" i="2"/>
  <c r="B10" i="2"/>
  <c r="G10" i="2" s="1"/>
  <c r="H9" i="2"/>
  <c r="G9" i="2"/>
  <c r="E9" i="2"/>
  <c r="D9" i="2"/>
  <c r="C9" i="2"/>
  <c r="B9" i="2"/>
  <c r="F9" i="2" s="1"/>
  <c r="H8" i="2"/>
  <c r="E8" i="2"/>
  <c r="D8" i="2"/>
  <c r="C8" i="2"/>
  <c r="B8" i="2"/>
  <c r="G8" i="2" s="1"/>
  <c r="E7" i="2"/>
  <c r="D7" i="2"/>
  <c r="C7" i="2"/>
  <c r="B7" i="2"/>
  <c r="F7" i="2" s="1"/>
  <c r="E6" i="2"/>
  <c r="D6" i="2"/>
  <c r="C6" i="2"/>
  <c r="B6" i="2"/>
  <c r="G6" i="2" s="1"/>
  <c r="G5" i="2"/>
  <c r="E5" i="2"/>
  <c r="D5" i="2"/>
  <c r="C5" i="2"/>
  <c r="B5" i="2"/>
  <c r="F5" i="2" s="1"/>
  <c r="E4" i="2"/>
  <c r="E14" i="2" s="1"/>
  <c r="D4" i="2"/>
  <c r="D14" i="2" s="1"/>
  <c r="C4" i="2"/>
  <c r="C14" i="2" s="1"/>
  <c r="B4" i="2"/>
  <c r="G4" i="2" s="1"/>
  <c r="W245" i="1"/>
  <c r="T245" i="1"/>
  <c r="S245" i="1"/>
  <c r="N245" i="1"/>
  <c r="M245" i="1"/>
  <c r="A245" i="1"/>
  <c r="W244" i="1"/>
  <c r="T244" i="1"/>
  <c r="S244" i="1"/>
  <c r="N244" i="1"/>
  <c r="M244" i="1"/>
  <c r="A244" i="1"/>
  <c r="W243" i="1"/>
  <c r="T243" i="1"/>
  <c r="S243" i="1"/>
  <c r="N243" i="1"/>
  <c r="M243" i="1"/>
  <c r="A243" i="1"/>
  <c r="W242" i="1"/>
  <c r="T242" i="1"/>
  <c r="S242" i="1"/>
  <c r="N242" i="1"/>
  <c r="M242" i="1"/>
  <c r="A242" i="1"/>
  <c r="W241" i="1"/>
  <c r="T241" i="1"/>
  <c r="S241" i="1"/>
  <c r="N241" i="1"/>
  <c r="M241" i="1"/>
  <c r="A241" i="1"/>
  <c r="W240" i="1"/>
  <c r="T240" i="1"/>
  <c r="S240" i="1"/>
  <c r="N240" i="1"/>
  <c r="M240" i="1"/>
  <c r="A240" i="1"/>
  <c r="W239" i="1"/>
  <c r="T239" i="1"/>
  <c r="S239" i="1"/>
  <c r="N239" i="1"/>
  <c r="M239" i="1"/>
  <c r="A239" i="1"/>
  <c r="W238" i="1"/>
  <c r="T238" i="1"/>
  <c r="S238" i="1"/>
  <c r="N238" i="1"/>
  <c r="M238" i="1"/>
  <c r="A238" i="1"/>
  <c r="W237" i="1"/>
  <c r="T237" i="1"/>
  <c r="S237" i="1"/>
  <c r="N237" i="1"/>
  <c r="M237" i="1"/>
  <c r="A237" i="1"/>
  <c r="W236" i="1"/>
  <c r="T236" i="1"/>
  <c r="S236" i="1"/>
  <c r="N236" i="1"/>
  <c r="M236" i="1"/>
  <c r="A236" i="1"/>
  <c r="W235" i="1"/>
  <c r="T235" i="1"/>
  <c r="S235" i="1"/>
  <c r="N235" i="1"/>
  <c r="M235" i="1"/>
  <c r="A235" i="1"/>
  <c r="W234" i="1"/>
  <c r="T234" i="1"/>
  <c r="S234" i="1"/>
  <c r="N234" i="1"/>
  <c r="M234" i="1"/>
  <c r="A234" i="1"/>
  <c r="W233" i="1"/>
  <c r="T233" i="1"/>
  <c r="S233" i="1"/>
  <c r="N233" i="1"/>
  <c r="M233" i="1"/>
  <c r="A233" i="1"/>
  <c r="W232" i="1"/>
  <c r="T232" i="1"/>
  <c r="S232" i="1"/>
  <c r="N232" i="1"/>
  <c r="M232" i="1"/>
  <c r="A232" i="1"/>
  <c r="W231" i="1"/>
  <c r="T231" i="1"/>
  <c r="S231" i="1"/>
  <c r="N231" i="1"/>
  <c r="M231" i="1"/>
  <c r="A231" i="1"/>
  <c r="W230" i="1"/>
  <c r="T230" i="1"/>
  <c r="S230" i="1"/>
  <c r="N230" i="1"/>
  <c r="M230" i="1"/>
  <c r="A230" i="1"/>
  <c r="W229" i="1"/>
  <c r="T229" i="1"/>
  <c r="S229" i="1"/>
  <c r="N229" i="1"/>
  <c r="M229" i="1"/>
  <c r="A229" i="1"/>
  <c r="W228" i="1"/>
  <c r="T228" i="1"/>
  <c r="S228" i="1"/>
  <c r="N228" i="1"/>
  <c r="M228" i="1"/>
  <c r="A228" i="1"/>
  <c r="W227" i="1"/>
  <c r="T227" i="1"/>
  <c r="S227" i="1"/>
  <c r="N227" i="1"/>
  <c r="M227" i="1"/>
  <c r="A227" i="1"/>
  <c r="W226" i="1"/>
  <c r="T226" i="1"/>
  <c r="S226" i="1"/>
  <c r="N226" i="1"/>
  <c r="M226" i="1"/>
  <c r="A226" i="1"/>
  <c r="W225" i="1"/>
  <c r="T225" i="1"/>
  <c r="S225" i="1"/>
  <c r="N225" i="1"/>
  <c r="M225" i="1"/>
  <c r="A225" i="1"/>
  <c r="W224" i="1"/>
  <c r="T224" i="1"/>
  <c r="S224" i="1"/>
  <c r="N224" i="1"/>
  <c r="M224" i="1"/>
  <c r="A224" i="1"/>
  <c r="W223" i="1"/>
  <c r="T223" i="1"/>
  <c r="S223" i="1"/>
  <c r="N223" i="1"/>
  <c r="M223" i="1"/>
  <c r="A223" i="1"/>
  <c r="W222" i="1"/>
  <c r="T222" i="1"/>
  <c r="S222" i="1"/>
  <c r="N222" i="1"/>
  <c r="M222" i="1"/>
  <c r="A222" i="1"/>
  <c r="W221" i="1"/>
  <c r="T221" i="1"/>
  <c r="S221" i="1"/>
  <c r="N221" i="1"/>
  <c r="M221" i="1"/>
  <c r="A221" i="1"/>
  <c r="W220" i="1"/>
  <c r="T220" i="1"/>
  <c r="S220" i="1"/>
  <c r="N220" i="1"/>
  <c r="M220" i="1"/>
  <c r="A220" i="1"/>
  <c r="W219" i="1"/>
  <c r="T219" i="1"/>
  <c r="S219" i="1"/>
  <c r="N219" i="1"/>
  <c r="M219" i="1"/>
  <c r="A219" i="1"/>
  <c r="W218" i="1"/>
  <c r="T218" i="1"/>
  <c r="S218" i="1"/>
  <c r="N218" i="1"/>
  <c r="M218" i="1"/>
  <c r="A218" i="1"/>
  <c r="W217" i="1"/>
  <c r="T217" i="1"/>
  <c r="S217" i="1"/>
  <c r="N217" i="1"/>
  <c r="M217" i="1"/>
  <c r="A217" i="1"/>
  <c r="W216" i="1"/>
  <c r="T216" i="1"/>
  <c r="S216" i="1"/>
  <c r="N216" i="1"/>
  <c r="M216" i="1"/>
  <c r="A216" i="1"/>
  <c r="W215" i="1"/>
  <c r="T215" i="1"/>
  <c r="S215" i="1"/>
  <c r="N215" i="1"/>
  <c r="M215" i="1"/>
  <c r="A215" i="1"/>
  <c r="W214" i="1"/>
  <c r="T214" i="1"/>
  <c r="S214" i="1"/>
  <c r="N214" i="1"/>
  <c r="M214" i="1"/>
  <c r="A214" i="1"/>
  <c r="W213" i="1"/>
  <c r="T213" i="1"/>
  <c r="S213" i="1"/>
  <c r="N213" i="1"/>
  <c r="M213" i="1"/>
  <c r="A213" i="1"/>
  <c r="W212" i="1"/>
  <c r="T212" i="1"/>
  <c r="S212" i="1"/>
  <c r="N212" i="1"/>
  <c r="M212" i="1"/>
  <c r="A212" i="1"/>
  <c r="W211" i="1"/>
  <c r="T211" i="1"/>
  <c r="S211" i="1"/>
  <c r="N211" i="1"/>
  <c r="M211" i="1"/>
  <c r="A211" i="1"/>
  <c r="W210" i="1"/>
  <c r="T210" i="1"/>
  <c r="S210" i="1"/>
  <c r="N210" i="1"/>
  <c r="M210" i="1"/>
  <c r="A210" i="1"/>
  <c r="W209" i="1"/>
  <c r="T209" i="1"/>
  <c r="S209" i="1"/>
  <c r="N209" i="1"/>
  <c r="M209" i="1"/>
  <c r="A209" i="1"/>
  <c r="W208" i="1"/>
  <c r="T208" i="1"/>
  <c r="S208" i="1"/>
  <c r="N208" i="1"/>
  <c r="M208" i="1"/>
  <c r="A208" i="1"/>
  <c r="W207" i="1"/>
  <c r="T207" i="1"/>
  <c r="S207" i="1"/>
  <c r="N207" i="1"/>
  <c r="M207" i="1"/>
  <c r="A207" i="1"/>
  <c r="W206" i="1"/>
  <c r="T206" i="1"/>
  <c r="S206" i="1"/>
  <c r="N206" i="1"/>
  <c r="M206" i="1"/>
  <c r="A206" i="1"/>
  <c r="W205" i="1"/>
  <c r="T205" i="1"/>
  <c r="S205" i="1"/>
  <c r="N205" i="1"/>
  <c r="M205" i="1"/>
  <c r="A205" i="1"/>
  <c r="W204" i="1"/>
  <c r="T204" i="1"/>
  <c r="S204" i="1"/>
  <c r="N204" i="1"/>
  <c r="M204" i="1"/>
  <c r="A204" i="1"/>
  <c r="W203" i="1"/>
  <c r="T203" i="1"/>
  <c r="S203" i="1"/>
  <c r="N203" i="1"/>
  <c r="M203" i="1"/>
  <c r="A203" i="1"/>
  <c r="W202" i="1"/>
  <c r="T202" i="1"/>
  <c r="S202" i="1"/>
  <c r="N202" i="1"/>
  <c r="M202" i="1"/>
  <c r="A202" i="1"/>
  <c r="W201" i="1"/>
  <c r="T201" i="1"/>
  <c r="S201" i="1"/>
  <c r="N201" i="1"/>
  <c r="M201" i="1"/>
  <c r="A201" i="1"/>
  <c r="W200" i="1"/>
  <c r="T200" i="1"/>
  <c r="S200" i="1"/>
  <c r="N200" i="1"/>
  <c r="M200" i="1"/>
  <c r="A200" i="1"/>
  <c r="W199" i="1"/>
  <c r="T199" i="1"/>
  <c r="S199" i="1"/>
  <c r="N199" i="1"/>
  <c r="M199" i="1"/>
  <c r="A199" i="1"/>
  <c r="W198" i="1"/>
  <c r="T198" i="1"/>
  <c r="S198" i="1"/>
  <c r="N198" i="1"/>
  <c r="M198" i="1"/>
  <c r="A198" i="1"/>
  <c r="W197" i="1"/>
  <c r="T197" i="1"/>
  <c r="S197" i="1"/>
  <c r="N197" i="1"/>
  <c r="M197" i="1"/>
  <c r="A197" i="1"/>
  <c r="W196" i="1"/>
  <c r="T196" i="1"/>
  <c r="S196" i="1"/>
  <c r="N196" i="1"/>
  <c r="M196" i="1"/>
  <c r="A196" i="1"/>
  <c r="W195" i="1"/>
  <c r="T195" i="1"/>
  <c r="S195" i="1"/>
  <c r="N195" i="1"/>
  <c r="M195" i="1"/>
  <c r="A195" i="1"/>
  <c r="W194" i="1"/>
  <c r="T194" i="1"/>
  <c r="S194" i="1"/>
  <c r="N194" i="1"/>
  <c r="M194" i="1"/>
  <c r="A194" i="1"/>
  <c r="W193" i="1"/>
  <c r="T193" i="1"/>
  <c r="S193" i="1"/>
  <c r="N193" i="1"/>
  <c r="M193" i="1"/>
  <c r="A193" i="1"/>
  <c r="W192" i="1"/>
  <c r="T192" i="1"/>
  <c r="S192" i="1"/>
  <c r="N192" i="1"/>
  <c r="M192" i="1"/>
  <c r="A192" i="1"/>
  <c r="W191" i="1"/>
  <c r="T191" i="1"/>
  <c r="S191" i="1"/>
  <c r="N191" i="1"/>
  <c r="M191" i="1"/>
  <c r="A191" i="1"/>
  <c r="W190" i="1"/>
  <c r="T190" i="1"/>
  <c r="S190" i="1"/>
  <c r="N190" i="1"/>
  <c r="M190" i="1"/>
  <c r="A190" i="1"/>
  <c r="W189" i="1"/>
  <c r="T189" i="1"/>
  <c r="S189" i="1"/>
  <c r="N189" i="1"/>
  <c r="M189" i="1"/>
  <c r="A189" i="1"/>
  <c r="W188" i="1"/>
  <c r="T188" i="1"/>
  <c r="S188" i="1"/>
  <c r="N188" i="1"/>
  <c r="M188" i="1"/>
  <c r="A188" i="1"/>
  <c r="W187" i="1"/>
  <c r="T187" i="1"/>
  <c r="S187" i="1"/>
  <c r="N187" i="1"/>
  <c r="M187" i="1"/>
  <c r="A187" i="1"/>
  <c r="W186" i="1"/>
  <c r="T186" i="1"/>
  <c r="S186" i="1"/>
  <c r="N186" i="1"/>
  <c r="M186" i="1"/>
  <c r="A186" i="1"/>
  <c r="W185" i="1"/>
  <c r="T185" i="1"/>
  <c r="S185" i="1"/>
  <c r="N185" i="1"/>
  <c r="M185" i="1"/>
  <c r="A185" i="1"/>
  <c r="W184" i="1"/>
  <c r="T184" i="1"/>
  <c r="S184" i="1"/>
  <c r="N184" i="1"/>
  <c r="M184" i="1"/>
  <c r="A184" i="1"/>
  <c r="W183" i="1"/>
  <c r="T183" i="1"/>
  <c r="S183" i="1"/>
  <c r="N183" i="1"/>
  <c r="M183" i="1"/>
  <c r="A183" i="1"/>
  <c r="W182" i="1"/>
  <c r="T182" i="1"/>
  <c r="S182" i="1"/>
  <c r="N182" i="1"/>
  <c r="M182" i="1"/>
  <c r="A182" i="1"/>
  <c r="W181" i="1"/>
  <c r="T181" i="1"/>
  <c r="S181" i="1"/>
  <c r="N181" i="1"/>
  <c r="M181" i="1"/>
  <c r="A181" i="1"/>
  <c r="W180" i="1"/>
  <c r="T180" i="1"/>
  <c r="S180" i="1"/>
  <c r="N180" i="1"/>
  <c r="M180" i="1"/>
  <c r="A180" i="1"/>
  <c r="W179" i="1"/>
  <c r="T179" i="1"/>
  <c r="S179" i="1"/>
  <c r="N179" i="1"/>
  <c r="M179" i="1"/>
  <c r="A179" i="1"/>
  <c r="W178" i="1"/>
  <c r="T178" i="1"/>
  <c r="S178" i="1"/>
  <c r="N178" i="1"/>
  <c r="M178" i="1"/>
  <c r="A178" i="1"/>
  <c r="W177" i="1"/>
  <c r="T177" i="1"/>
  <c r="S177" i="1"/>
  <c r="N177" i="1"/>
  <c r="M177" i="1"/>
  <c r="A177" i="1"/>
  <c r="W176" i="1"/>
  <c r="T176" i="1"/>
  <c r="S176" i="1"/>
  <c r="N176" i="1"/>
  <c r="M176" i="1"/>
  <c r="A176" i="1"/>
  <c r="W175" i="1"/>
  <c r="T175" i="1"/>
  <c r="S175" i="1"/>
  <c r="N175" i="1"/>
  <c r="M175" i="1"/>
  <c r="A175" i="1"/>
  <c r="W174" i="1"/>
  <c r="T174" i="1"/>
  <c r="S174" i="1"/>
  <c r="N174" i="1"/>
  <c r="M174" i="1"/>
  <c r="A174" i="1"/>
  <c r="W173" i="1"/>
  <c r="T173" i="1"/>
  <c r="S173" i="1"/>
  <c r="N173" i="1"/>
  <c r="M173" i="1"/>
  <c r="A173" i="1"/>
  <c r="W172" i="1"/>
  <c r="T172" i="1"/>
  <c r="S172" i="1"/>
  <c r="N172" i="1"/>
  <c r="M172" i="1"/>
  <c r="A172" i="1"/>
  <c r="W171" i="1"/>
  <c r="T171" i="1"/>
  <c r="S171" i="1"/>
  <c r="N171" i="1"/>
  <c r="M171" i="1"/>
  <c r="A171" i="1"/>
  <c r="W170" i="1"/>
  <c r="T170" i="1"/>
  <c r="S170" i="1"/>
  <c r="N170" i="1"/>
  <c r="M170" i="1"/>
  <c r="A170" i="1"/>
  <c r="W169" i="1"/>
  <c r="T169" i="1"/>
  <c r="S169" i="1"/>
  <c r="N169" i="1"/>
  <c r="M169" i="1"/>
  <c r="A169" i="1"/>
  <c r="W168" i="1"/>
  <c r="T168" i="1"/>
  <c r="S168" i="1"/>
  <c r="N168" i="1"/>
  <c r="M168" i="1"/>
  <c r="A168" i="1"/>
  <c r="W167" i="1"/>
  <c r="T167" i="1"/>
  <c r="S167" i="1"/>
  <c r="N167" i="1"/>
  <c r="M167" i="1"/>
  <c r="A167" i="1"/>
  <c r="W166" i="1"/>
  <c r="T166" i="1"/>
  <c r="S166" i="1"/>
  <c r="N166" i="1"/>
  <c r="M166" i="1"/>
  <c r="A166" i="1"/>
  <c r="W165" i="1"/>
  <c r="T165" i="1"/>
  <c r="S165" i="1"/>
  <c r="N165" i="1"/>
  <c r="M165" i="1"/>
  <c r="A165" i="1"/>
  <c r="W164" i="1"/>
  <c r="T164" i="1"/>
  <c r="S164" i="1"/>
  <c r="N164" i="1"/>
  <c r="M164" i="1"/>
  <c r="A164" i="1"/>
  <c r="W163" i="1"/>
  <c r="T163" i="1"/>
  <c r="S163" i="1"/>
  <c r="N163" i="1"/>
  <c r="M163" i="1"/>
  <c r="A163" i="1"/>
  <c r="W162" i="1"/>
  <c r="T162" i="1"/>
  <c r="S162" i="1"/>
  <c r="N162" i="1"/>
  <c r="M162" i="1"/>
  <c r="A162" i="1"/>
  <c r="W161" i="1"/>
  <c r="T161" i="1"/>
  <c r="S161" i="1"/>
  <c r="N161" i="1"/>
  <c r="M161" i="1"/>
  <c r="A161" i="1"/>
  <c r="W160" i="1"/>
  <c r="T160" i="1"/>
  <c r="S160" i="1"/>
  <c r="N160" i="1"/>
  <c r="M160" i="1"/>
  <c r="A160" i="1"/>
  <c r="W159" i="1"/>
  <c r="T159" i="1"/>
  <c r="S159" i="1"/>
  <c r="N159" i="1"/>
  <c r="M159" i="1"/>
  <c r="A159" i="1"/>
  <c r="W158" i="1"/>
  <c r="T158" i="1"/>
  <c r="S158" i="1"/>
  <c r="N158" i="1"/>
  <c r="M158" i="1"/>
  <c r="A158" i="1"/>
  <c r="W157" i="1"/>
  <c r="T157" i="1"/>
  <c r="S157" i="1"/>
  <c r="N157" i="1"/>
  <c r="M157" i="1"/>
  <c r="A157" i="1"/>
  <c r="W156" i="1"/>
  <c r="T156" i="1"/>
  <c r="S156" i="1"/>
  <c r="N156" i="1"/>
  <c r="M156" i="1"/>
  <c r="A156" i="1"/>
  <c r="W155" i="1"/>
  <c r="T155" i="1"/>
  <c r="S155" i="1"/>
  <c r="N155" i="1"/>
  <c r="M155" i="1"/>
  <c r="A155" i="1"/>
  <c r="W154" i="1"/>
  <c r="T154" i="1"/>
  <c r="S154" i="1"/>
  <c r="N154" i="1"/>
  <c r="M154" i="1"/>
  <c r="A154" i="1"/>
  <c r="W153" i="1"/>
  <c r="T153" i="1"/>
  <c r="S153" i="1"/>
  <c r="N153" i="1"/>
  <c r="M153" i="1"/>
  <c r="A153" i="1"/>
  <c r="W152" i="1"/>
  <c r="T152" i="1"/>
  <c r="S152" i="1"/>
  <c r="N152" i="1"/>
  <c r="M152" i="1"/>
  <c r="A152" i="1"/>
  <c r="W151" i="1"/>
  <c r="T151" i="1"/>
  <c r="S151" i="1"/>
  <c r="N151" i="1"/>
  <c r="M151" i="1"/>
  <c r="A151" i="1"/>
  <c r="W150" i="1"/>
  <c r="T150" i="1"/>
  <c r="S150" i="1"/>
  <c r="N150" i="1"/>
  <c r="M150" i="1"/>
  <c r="A150" i="1"/>
  <c r="W149" i="1"/>
  <c r="T149" i="1"/>
  <c r="S149" i="1"/>
  <c r="N149" i="1"/>
  <c r="M149" i="1"/>
  <c r="A149" i="1"/>
  <c r="W148" i="1"/>
  <c r="T148" i="1"/>
  <c r="S148" i="1"/>
  <c r="N148" i="1"/>
  <c r="M148" i="1"/>
  <c r="A148" i="1"/>
  <c r="W147" i="1"/>
  <c r="T147" i="1"/>
  <c r="S147" i="1"/>
  <c r="N147" i="1"/>
  <c r="M147" i="1"/>
  <c r="A147" i="1"/>
  <c r="W146" i="1"/>
  <c r="T146" i="1"/>
  <c r="S146" i="1"/>
  <c r="N146" i="1"/>
  <c r="M146" i="1"/>
  <c r="A146" i="1"/>
  <c r="W145" i="1"/>
  <c r="T145" i="1"/>
  <c r="S145" i="1"/>
  <c r="N145" i="1"/>
  <c r="M145" i="1"/>
  <c r="A145" i="1"/>
  <c r="W144" i="1"/>
  <c r="T144" i="1"/>
  <c r="S144" i="1"/>
  <c r="N144" i="1"/>
  <c r="M144" i="1"/>
  <c r="A144" i="1"/>
  <c r="W143" i="1"/>
  <c r="T143" i="1"/>
  <c r="S143" i="1"/>
  <c r="N143" i="1"/>
  <c r="M143" i="1"/>
  <c r="A143" i="1"/>
  <c r="W142" i="1"/>
  <c r="T142" i="1"/>
  <c r="S142" i="1"/>
  <c r="N142" i="1"/>
  <c r="M142" i="1"/>
  <c r="A142" i="1"/>
  <c r="W141" i="1"/>
  <c r="T141" i="1"/>
  <c r="S141" i="1"/>
  <c r="N141" i="1"/>
  <c r="M141" i="1"/>
  <c r="A141" i="1"/>
  <c r="W140" i="1"/>
  <c r="T140" i="1"/>
  <c r="S140" i="1"/>
  <c r="N140" i="1"/>
  <c r="M140" i="1"/>
  <c r="A140" i="1"/>
  <c r="W139" i="1"/>
  <c r="T139" i="1"/>
  <c r="S139" i="1"/>
  <c r="N139" i="1"/>
  <c r="M139" i="1"/>
  <c r="A139" i="1"/>
  <c r="W138" i="1"/>
  <c r="T138" i="1"/>
  <c r="S138" i="1"/>
  <c r="N138" i="1"/>
  <c r="M138" i="1"/>
  <c r="A138" i="1"/>
  <c r="W137" i="1"/>
  <c r="T137" i="1"/>
  <c r="S137" i="1"/>
  <c r="N137" i="1"/>
  <c r="M137" i="1"/>
  <c r="A137" i="1"/>
  <c r="W136" i="1"/>
  <c r="T136" i="1"/>
  <c r="S136" i="1"/>
  <c r="N136" i="1"/>
  <c r="M136" i="1"/>
  <c r="A136" i="1"/>
  <c r="W135" i="1"/>
  <c r="T135" i="1"/>
  <c r="S135" i="1"/>
  <c r="N135" i="1"/>
  <c r="M135" i="1"/>
  <c r="A135" i="1"/>
  <c r="W134" i="1"/>
  <c r="T134" i="1"/>
  <c r="S134" i="1"/>
  <c r="N134" i="1"/>
  <c r="M134" i="1"/>
  <c r="A134" i="1"/>
  <c r="W133" i="1"/>
  <c r="T133" i="1"/>
  <c r="S133" i="1"/>
  <c r="N133" i="1"/>
  <c r="M133" i="1"/>
  <c r="A133" i="1"/>
  <c r="W132" i="1"/>
  <c r="T132" i="1"/>
  <c r="S132" i="1"/>
  <c r="N132" i="1"/>
  <c r="M132" i="1"/>
  <c r="A132" i="1"/>
  <c r="W131" i="1"/>
  <c r="T131" i="1"/>
  <c r="S131" i="1"/>
  <c r="N131" i="1"/>
  <c r="M131" i="1"/>
  <c r="A131" i="1"/>
  <c r="W130" i="1"/>
  <c r="T130" i="1"/>
  <c r="S130" i="1"/>
  <c r="N130" i="1"/>
  <c r="M130" i="1"/>
  <c r="A130" i="1"/>
  <c r="W129" i="1"/>
  <c r="T129" i="1"/>
  <c r="S129" i="1"/>
  <c r="N129" i="1"/>
  <c r="M129" i="1"/>
  <c r="A129" i="1"/>
  <c r="W128" i="1"/>
  <c r="T128" i="1"/>
  <c r="S128" i="1"/>
  <c r="N128" i="1"/>
  <c r="M128" i="1"/>
  <c r="A128" i="1"/>
  <c r="W127" i="1"/>
  <c r="T127" i="1"/>
  <c r="S127" i="1"/>
  <c r="N127" i="1"/>
  <c r="M127" i="1"/>
  <c r="A127" i="1"/>
  <c r="W126" i="1"/>
  <c r="T126" i="1"/>
  <c r="S126" i="1"/>
  <c r="N126" i="1"/>
  <c r="M126" i="1"/>
  <c r="A126" i="1"/>
  <c r="W125" i="1"/>
  <c r="T125" i="1"/>
  <c r="S125" i="1"/>
  <c r="N125" i="1"/>
  <c r="M125" i="1"/>
  <c r="A125" i="1"/>
  <c r="W124" i="1"/>
  <c r="T124" i="1"/>
  <c r="S124" i="1"/>
  <c r="N124" i="1"/>
  <c r="M124" i="1"/>
  <c r="A124" i="1"/>
  <c r="W123" i="1"/>
  <c r="T123" i="1"/>
  <c r="S123" i="1"/>
  <c r="N123" i="1"/>
  <c r="M123" i="1"/>
  <c r="A123" i="1"/>
  <c r="W122" i="1"/>
  <c r="T122" i="1"/>
  <c r="S122" i="1"/>
  <c r="N122" i="1"/>
  <c r="M122" i="1"/>
  <c r="A122" i="1"/>
  <c r="W121" i="1"/>
  <c r="T121" i="1"/>
  <c r="S121" i="1"/>
  <c r="N121" i="1"/>
  <c r="M121" i="1"/>
  <c r="A121" i="1"/>
  <c r="W120" i="1"/>
  <c r="T120" i="1"/>
  <c r="S120" i="1"/>
  <c r="N120" i="1"/>
  <c r="M120" i="1"/>
  <c r="A120" i="1"/>
  <c r="W119" i="1"/>
  <c r="T119" i="1"/>
  <c r="S119" i="1"/>
  <c r="N119" i="1"/>
  <c r="M119" i="1"/>
  <c r="A119" i="1"/>
  <c r="W118" i="1"/>
  <c r="T118" i="1"/>
  <c r="S118" i="1"/>
  <c r="N118" i="1"/>
  <c r="M118" i="1"/>
  <c r="A118" i="1"/>
  <c r="W117" i="1"/>
  <c r="T117" i="1"/>
  <c r="S117" i="1"/>
  <c r="N117" i="1"/>
  <c r="M117" i="1"/>
  <c r="A117" i="1"/>
  <c r="W116" i="1"/>
  <c r="T116" i="1"/>
  <c r="S116" i="1"/>
  <c r="N116" i="1"/>
  <c r="M116" i="1"/>
  <c r="A116" i="1"/>
  <c r="W115" i="1"/>
  <c r="T115" i="1"/>
  <c r="S115" i="1"/>
  <c r="N115" i="1"/>
  <c r="M115" i="1"/>
  <c r="A115" i="1"/>
  <c r="W114" i="1"/>
  <c r="T114" i="1"/>
  <c r="S114" i="1"/>
  <c r="N114" i="1"/>
  <c r="M114" i="1"/>
  <c r="A114" i="1"/>
  <c r="W113" i="1"/>
  <c r="T113" i="1"/>
  <c r="S113" i="1"/>
  <c r="N113" i="1"/>
  <c r="M113" i="1"/>
  <c r="A113" i="1"/>
  <c r="W112" i="1"/>
  <c r="T112" i="1"/>
  <c r="S112" i="1"/>
  <c r="N112" i="1"/>
  <c r="M112" i="1"/>
  <c r="A112" i="1"/>
  <c r="W111" i="1"/>
  <c r="T111" i="1"/>
  <c r="S111" i="1"/>
  <c r="N111" i="1"/>
  <c r="M111" i="1"/>
  <c r="A111" i="1"/>
  <c r="W110" i="1"/>
  <c r="T110" i="1"/>
  <c r="S110" i="1"/>
  <c r="N110" i="1"/>
  <c r="M110" i="1"/>
  <c r="A110" i="1"/>
  <c r="W109" i="1"/>
  <c r="T109" i="1"/>
  <c r="S109" i="1"/>
  <c r="N109" i="1"/>
  <c r="M109" i="1"/>
  <c r="A109" i="1"/>
  <c r="W108" i="1"/>
  <c r="T108" i="1"/>
  <c r="S108" i="1"/>
  <c r="N108" i="1"/>
  <c r="M108" i="1"/>
  <c r="A108" i="1"/>
  <c r="W107" i="1"/>
  <c r="T107" i="1"/>
  <c r="S107" i="1"/>
  <c r="N107" i="1"/>
  <c r="M107" i="1"/>
  <c r="A107" i="1"/>
  <c r="W106" i="1"/>
  <c r="T106" i="1"/>
  <c r="S106" i="1"/>
  <c r="N106" i="1"/>
  <c r="M106" i="1"/>
  <c r="A106" i="1"/>
  <c r="W105" i="1"/>
  <c r="T105" i="1"/>
  <c r="S105" i="1"/>
  <c r="N105" i="1"/>
  <c r="M105" i="1"/>
  <c r="A105" i="1"/>
  <c r="W104" i="1"/>
  <c r="T104" i="1"/>
  <c r="S104" i="1"/>
  <c r="N104" i="1"/>
  <c r="M104" i="1"/>
  <c r="A104" i="1"/>
  <c r="W103" i="1"/>
  <c r="T103" i="1"/>
  <c r="S103" i="1"/>
  <c r="N103" i="1"/>
  <c r="M103" i="1"/>
  <c r="A103" i="1"/>
  <c r="W102" i="1"/>
  <c r="T102" i="1"/>
  <c r="S102" i="1"/>
  <c r="N102" i="1"/>
  <c r="M102" i="1"/>
  <c r="A102" i="1"/>
  <c r="W101" i="1"/>
  <c r="T101" i="1"/>
  <c r="S101" i="1"/>
  <c r="N101" i="1"/>
  <c r="M101" i="1"/>
  <c r="A101" i="1"/>
  <c r="W100" i="1"/>
  <c r="T100" i="1"/>
  <c r="S100" i="1"/>
  <c r="N100" i="1"/>
  <c r="M100" i="1"/>
  <c r="A100" i="1"/>
  <c r="W99" i="1"/>
  <c r="T99" i="1"/>
  <c r="S99" i="1"/>
  <c r="N99" i="1"/>
  <c r="M99" i="1"/>
  <c r="A99" i="1"/>
  <c r="W98" i="1"/>
  <c r="T98" i="1"/>
  <c r="S98" i="1"/>
  <c r="N98" i="1"/>
  <c r="M98" i="1"/>
  <c r="A98" i="1"/>
  <c r="W97" i="1"/>
  <c r="T97" i="1"/>
  <c r="S97" i="1"/>
  <c r="N97" i="1"/>
  <c r="M97" i="1"/>
  <c r="A97" i="1"/>
  <c r="W96" i="1"/>
  <c r="T96" i="1"/>
  <c r="S96" i="1"/>
  <c r="N96" i="1"/>
  <c r="M96" i="1"/>
  <c r="A96" i="1"/>
  <c r="W95" i="1"/>
  <c r="T95" i="1"/>
  <c r="S95" i="1"/>
  <c r="N95" i="1"/>
  <c r="M95" i="1"/>
  <c r="A95" i="1"/>
  <c r="W94" i="1"/>
  <c r="T94" i="1"/>
  <c r="S94" i="1"/>
  <c r="N94" i="1"/>
  <c r="M94" i="1"/>
  <c r="A94" i="1"/>
  <c r="W93" i="1"/>
  <c r="T93" i="1"/>
  <c r="S93" i="1"/>
  <c r="N93" i="1"/>
  <c r="M93" i="1"/>
  <c r="A93" i="1"/>
  <c r="W92" i="1"/>
  <c r="T92" i="1"/>
  <c r="S92" i="1"/>
  <c r="N92" i="1"/>
  <c r="M92" i="1"/>
  <c r="A92" i="1"/>
  <c r="W91" i="1"/>
  <c r="T91" i="1"/>
  <c r="S91" i="1"/>
  <c r="N91" i="1"/>
  <c r="M91" i="1"/>
  <c r="A91" i="1"/>
  <c r="W90" i="1"/>
  <c r="T90" i="1"/>
  <c r="S90" i="1"/>
  <c r="N90" i="1"/>
  <c r="M90" i="1"/>
  <c r="A90" i="1"/>
  <c r="W89" i="1"/>
  <c r="T89" i="1"/>
  <c r="S89" i="1"/>
  <c r="N89" i="1"/>
  <c r="M89" i="1"/>
  <c r="A89" i="1"/>
  <c r="W88" i="1"/>
  <c r="T88" i="1"/>
  <c r="S88" i="1"/>
  <c r="N88" i="1"/>
  <c r="M88" i="1"/>
  <c r="A88" i="1"/>
  <c r="W87" i="1"/>
  <c r="T87" i="1"/>
  <c r="S87" i="1"/>
  <c r="N87" i="1"/>
  <c r="M87" i="1"/>
  <c r="A87" i="1"/>
  <c r="W86" i="1"/>
  <c r="T86" i="1"/>
  <c r="S86" i="1"/>
  <c r="N86" i="1"/>
  <c r="M86" i="1"/>
  <c r="A86" i="1"/>
  <c r="W85" i="1"/>
  <c r="T85" i="1"/>
  <c r="S85" i="1"/>
  <c r="N85" i="1"/>
  <c r="M85" i="1"/>
  <c r="A85" i="1"/>
  <c r="W84" i="1"/>
  <c r="T84" i="1"/>
  <c r="S84" i="1"/>
  <c r="N84" i="1"/>
  <c r="M84" i="1"/>
  <c r="A84" i="1"/>
  <c r="W83" i="1"/>
  <c r="T83" i="1"/>
  <c r="S83" i="1"/>
  <c r="N83" i="1"/>
  <c r="M83" i="1"/>
  <c r="A83" i="1"/>
  <c r="W82" i="1"/>
  <c r="T82" i="1"/>
  <c r="S82" i="1"/>
  <c r="N82" i="1"/>
  <c r="M82" i="1"/>
  <c r="A82" i="1"/>
  <c r="W81" i="1"/>
  <c r="T81" i="1"/>
  <c r="S81" i="1"/>
  <c r="N81" i="1"/>
  <c r="M81" i="1"/>
  <c r="A81" i="1"/>
  <c r="W80" i="1"/>
  <c r="T80" i="1"/>
  <c r="S80" i="1"/>
  <c r="N80" i="1"/>
  <c r="M80" i="1"/>
  <c r="A80" i="1"/>
  <c r="W79" i="1"/>
  <c r="T79" i="1"/>
  <c r="S79" i="1"/>
  <c r="N79" i="1"/>
  <c r="M79" i="1"/>
  <c r="A79" i="1"/>
  <c r="W78" i="1"/>
  <c r="T78" i="1"/>
  <c r="S78" i="1"/>
  <c r="N78" i="1"/>
  <c r="M78" i="1"/>
  <c r="A78" i="1"/>
  <c r="W77" i="1"/>
  <c r="T77" i="1"/>
  <c r="S77" i="1"/>
  <c r="N77" i="1"/>
  <c r="M77" i="1"/>
  <c r="A77" i="1"/>
  <c r="W76" i="1"/>
  <c r="T76" i="1"/>
  <c r="S76" i="1"/>
  <c r="N76" i="1"/>
  <c r="M76" i="1"/>
  <c r="A76" i="1"/>
  <c r="W75" i="1"/>
  <c r="T75" i="1"/>
  <c r="S75" i="1"/>
  <c r="N75" i="1"/>
  <c r="M75" i="1"/>
  <c r="A75" i="1"/>
  <c r="W74" i="1"/>
  <c r="T74" i="1"/>
  <c r="S74" i="1"/>
  <c r="N74" i="1"/>
  <c r="M74" i="1"/>
  <c r="A74" i="1"/>
  <c r="W73" i="1"/>
  <c r="T73" i="1"/>
  <c r="S73" i="1"/>
  <c r="N73" i="1"/>
  <c r="M73" i="1"/>
  <c r="A73" i="1"/>
  <c r="W72" i="1"/>
  <c r="T72" i="1"/>
  <c r="S72" i="1"/>
  <c r="N72" i="1"/>
  <c r="M72" i="1"/>
  <c r="A72" i="1"/>
  <c r="W71" i="1"/>
  <c r="T71" i="1"/>
  <c r="S71" i="1"/>
  <c r="N71" i="1"/>
  <c r="M71" i="1"/>
  <c r="A71" i="1"/>
  <c r="W70" i="1"/>
  <c r="T70" i="1"/>
  <c r="S70" i="1"/>
  <c r="N70" i="1"/>
  <c r="M70" i="1"/>
  <c r="A70" i="1"/>
  <c r="W69" i="1"/>
  <c r="T69" i="1"/>
  <c r="S69" i="1"/>
  <c r="N69" i="1"/>
  <c r="M69" i="1"/>
  <c r="A69" i="1"/>
  <c r="W68" i="1"/>
  <c r="T68" i="1"/>
  <c r="S68" i="1"/>
  <c r="N68" i="1"/>
  <c r="M68" i="1"/>
  <c r="A68" i="1"/>
  <c r="W67" i="1"/>
  <c r="T67" i="1"/>
  <c r="S67" i="1"/>
  <c r="N67" i="1"/>
  <c r="M67" i="1"/>
  <c r="A67" i="1"/>
  <c r="W66" i="1"/>
  <c r="T66" i="1"/>
  <c r="S66" i="1"/>
  <c r="N66" i="1"/>
  <c r="M66" i="1"/>
  <c r="A66" i="1"/>
  <c r="W65" i="1"/>
  <c r="T65" i="1"/>
  <c r="S65" i="1"/>
  <c r="N65" i="1"/>
  <c r="M65" i="1"/>
  <c r="A65" i="1"/>
  <c r="W64" i="1"/>
  <c r="T64" i="1"/>
  <c r="S64" i="1"/>
  <c r="N64" i="1"/>
  <c r="M64" i="1"/>
  <c r="A64" i="1"/>
  <c r="W63" i="1"/>
  <c r="T63" i="1"/>
  <c r="S63" i="1"/>
  <c r="N63" i="1"/>
  <c r="M63" i="1"/>
  <c r="A63" i="1"/>
  <c r="W62" i="1"/>
  <c r="T62" i="1"/>
  <c r="S62" i="1"/>
  <c r="N62" i="1"/>
  <c r="M62" i="1"/>
  <c r="A62" i="1"/>
  <c r="W61" i="1"/>
  <c r="T61" i="1"/>
  <c r="S61" i="1"/>
  <c r="N61" i="1"/>
  <c r="M61" i="1"/>
  <c r="A61" i="1"/>
  <c r="W60" i="1"/>
  <c r="T60" i="1"/>
  <c r="S60" i="1"/>
  <c r="N60" i="1"/>
  <c r="M60" i="1"/>
  <c r="A60" i="1"/>
  <c r="W59" i="1"/>
  <c r="T59" i="1"/>
  <c r="S59" i="1"/>
  <c r="N59" i="1"/>
  <c r="M59" i="1"/>
  <c r="A59" i="1"/>
  <c r="W58" i="1"/>
  <c r="T58" i="1"/>
  <c r="S58" i="1"/>
  <c r="N58" i="1"/>
  <c r="M58" i="1"/>
  <c r="A58" i="1"/>
  <c r="W57" i="1"/>
  <c r="T57" i="1"/>
  <c r="S57" i="1"/>
  <c r="N57" i="1"/>
  <c r="M57" i="1"/>
  <c r="A57" i="1"/>
  <c r="W56" i="1"/>
  <c r="T56" i="1"/>
  <c r="S56" i="1"/>
  <c r="N56" i="1"/>
  <c r="M56" i="1"/>
  <c r="A56" i="1"/>
  <c r="W55" i="1"/>
  <c r="T55" i="1"/>
  <c r="S55" i="1"/>
  <c r="N55" i="1"/>
  <c r="M55" i="1"/>
  <c r="A55" i="1"/>
  <c r="W54" i="1"/>
  <c r="T54" i="1"/>
  <c r="S54" i="1"/>
  <c r="N54" i="1"/>
  <c r="M54" i="1"/>
  <c r="A54" i="1"/>
  <c r="W53" i="1"/>
  <c r="T53" i="1"/>
  <c r="S53" i="1"/>
  <c r="N53" i="1"/>
  <c r="M53" i="1"/>
  <c r="A53" i="1"/>
  <c r="W52" i="1"/>
  <c r="T52" i="1"/>
  <c r="S52" i="1"/>
  <c r="N52" i="1"/>
  <c r="M52" i="1"/>
  <c r="A52" i="1"/>
  <c r="W51" i="1"/>
  <c r="T51" i="1"/>
  <c r="S51" i="1"/>
  <c r="N51" i="1"/>
  <c r="M51" i="1"/>
  <c r="A51" i="1"/>
  <c r="W50" i="1"/>
  <c r="T50" i="1"/>
  <c r="S50" i="1"/>
  <c r="N50" i="1"/>
  <c r="M50" i="1"/>
  <c r="A50" i="1"/>
  <c r="W49" i="1"/>
  <c r="T49" i="1"/>
  <c r="S49" i="1"/>
  <c r="N49" i="1"/>
  <c r="M49" i="1"/>
  <c r="A49" i="1"/>
  <c r="W48" i="1"/>
  <c r="T48" i="1"/>
  <c r="S48" i="1"/>
  <c r="N48" i="1"/>
  <c r="M48" i="1"/>
  <c r="A48" i="1"/>
  <c r="W47" i="1"/>
  <c r="T47" i="1"/>
  <c r="S47" i="1"/>
  <c r="N47" i="1"/>
  <c r="M47" i="1"/>
  <c r="A47" i="1"/>
  <c r="W46" i="1"/>
  <c r="T46" i="1"/>
  <c r="S46" i="1"/>
  <c r="N46" i="1"/>
  <c r="M46" i="1"/>
  <c r="A46" i="1"/>
  <c r="W45" i="1"/>
  <c r="T45" i="1"/>
  <c r="S45" i="1"/>
  <c r="N45" i="1"/>
  <c r="M45" i="1"/>
  <c r="A45" i="1"/>
  <c r="W44" i="1"/>
  <c r="T44" i="1"/>
  <c r="S44" i="1"/>
  <c r="N44" i="1"/>
  <c r="M44" i="1"/>
  <c r="A44" i="1"/>
  <c r="W43" i="1"/>
  <c r="T43" i="1"/>
  <c r="S43" i="1"/>
  <c r="N43" i="1"/>
  <c r="M43" i="1"/>
  <c r="A43" i="1"/>
  <c r="W42" i="1"/>
  <c r="T42" i="1"/>
  <c r="S42" i="1"/>
  <c r="N42" i="1"/>
  <c r="M42" i="1"/>
  <c r="A42" i="1"/>
  <c r="W41" i="1"/>
  <c r="T41" i="1"/>
  <c r="S41" i="1"/>
  <c r="N41" i="1"/>
  <c r="M41" i="1"/>
  <c r="A41" i="1"/>
  <c r="W40" i="1"/>
  <c r="T40" i="1"/>
  <c r="S40" i="1"/>
  <c r="N40" i="1"/>
  <c r="M40" i="1"/>
  <c r="A40" i="1"/>
  <c r="W39" i="1"/>
  <c r="T39" i="1"/>
  <c r="S39" i="1"/>
  <c r="N39" i="1"/>
  <c r="M39" i="1"/>
  <c r="A39" i="1"/>
  <c r="W38" i="1"/>
  <c r="T38" i="1"/>
  <c r="S38" i="1"/>
  <c r="N38" i="1"/>
  <c r="M38" i="1"/>
  <c r="A38" i="1"/>
  <c r="W37" i="1"/>
  <c r="T37" i="1"/>
  <c r="S37" i="1"/>
  <c r="N37" i="1"/>
  <c r="M37" i="1"/>
  <c r="A37" i="1"/>
  <c r="W36" i="1"/>
  <c r="T36" i="1"/>
  <c r="S36" i="1"/>
  <c r="N36" i="1"/>
  <c r="M36" i="1"/>
  <c r="A36" i="1"/>
  <c r="W35" i="1"/>
  <c r="T35" i="1"/>
  <c r="S35" i="1"/>
  <c r="N35" i="1"/>
  <c r="M35" i="1"/>
  <c r="A35" i="1"/>
  <c r="W34" i="1"/>
  <c r="T34" i="1"/>
  <c r="S34" i="1"/>
  <c r="N34" i="1"/>
  <c r="M34" i="1"/>
  <c r="A34" i="1"/>
  <c r="W33" i="1"/>
  <c r="T33" i="1"/>
  <c r="S33" i="1"/>
  <c r="N33" i="1"/>
  <c r="M33" i="1"/>
  <c r="A33" i="1"/>
  <c r="W32" i="1"/>
  <c r="T32" i="1"/>
  <c r="S32" i="1"/>
  <c r="N32" i="1"/>
  <c r="M32" i="1"/>
  <c r="A32" i="1"/>
  <c r="W31" i="1"/>
  <c r="T31" i="1"/>
  <c r="S31" i="1"/>
  <c r="N31" i="1"/>
  <c r="M31" i="1"/>
  <c r="A31" i="1"/>
  <c r="W30" i="1"/>
  <c r="T30" i="1"/>
  <c r="S30" i="1"/>
  <c r="N30" i="1"/>
  <c r="M30" i="1"/>
  <c r="A30" i="1"/>
  <c r="W29" i="1"/>
  <c r="T29" i="1"/>
  <c r="S29" i="1"/>
  <c r="N29" i="1"/>
  <c r="M29" i="1"/>
  <c r="A29" i="1"/>
  <c r="W28" i="1"/>
  <c r="T28" i="1"/>
  <c r="S28" i="1"/>
  <c r="N28" i="1"/>
  <c r="M28" i="1"/>
  <c r="A28" i="1"/>
  <c r="W27" i="1"/>
  <c r="T27" i="1"/>
  <c r="S27" i="1"/>
  <c r="N27" i="1"/>
  <c r="M27" i="1"/>
  <c r="A27" i="1"/>
  <c r="W26" i="1"/>
  <c r="T26" i="1"/>
  <c r="S26" i="1"/>
  <c r="N26" i="1"/>
  <c r="M26" i="1"/>
  <c r="A26" i="1"/>
  <c r="W25" i="1"/>
  <c r="T25" i="1"/>
  <c r="S25" i="1"/>
  <c r="N25" i="1"/>
  <c r="M25" i="1"/>
  <c r="A25" i="1"/>
  <c r="W24" i="1"/>
  <c r="T24" i="1"/>
  <c r="S24" i="1"/>
  <c r="N24" i="1"/>
  <c r="M24" i="1"/>
  <c r="A24" i="1"/>
  <c r="W23" i="1"/>
  <c r="T23" i="1"/>
  <c r="S23" i="1"/>
  <c r="N23" i="1"/>
  <c r="M23" i="1"/>
  <c r="A23" i="1"/>
  <c r="W22" i="1"/>
  <c r="T22" i="1"/>
  <c r="S22" i="1"/>
  <c r="N22" i="1"/>
  <c r="M22" i="1"/>
  <c r="A22" i="1"/>
  <c r="W21" i="1"/>
  <c r="T21" i="1"/>
  <c r="S21" i="1"/>
  <c r="N21" i="1"/>
  <c r="M21" i="1"/>
  <c r="A21" i="1"/>
  <c r="W20" i="1"/>
  <c r="T20" i="1"/>
  <c r="S20" i="1"/>
  <c r="N20" i="1"/>
  <c r="M20" i="1"/>
  <c r="A20" i="1"/>
  <c r="W19" i="1"/>
  <c r="T19" i="1"/>
  <c r="S19" i="1"/>
  <c r="N19" i="1"/>
  <c r="M19" i="1"/>
  <c r="A19" i="1"/>
  <c r="W18" i="1"/>
  <c r="T18" i="1"/>
  <c r="S18" i="1"/>
  <c r="N18" i="1"/>
  <c r="M18" i="1"/>
  <c r="A18" i="1"/>
  <c r="W17" i="1"/>
  <c r="T17" i="1"/>
  <c r="S17" i="1"/>
  <c r="N17" i="1"/>
  <c r="M17" i="1"/>
  <c r="A17" i="1"/>
  <c r="W16" i="1"/>
  <c r="T16" i="1"/>
  <c r="S16" i="1"/>
  <c r="N16" i="1"/>
  <c r="M16" i="1"/>
  <c r="A16" i="1"/>
  <c r="W15" i="1"/>
  <c r="T15" i="1"/>
  <c r="S15" i="1"/>
  <c r="N15" i="1"/>
  <c r="M15" i="1"/>
  <c r="A15" i="1"/>
  <c r="W14" i="1"/>
  <c r="T14" i="1"/>
  <c r="S14" i="1"/>
  <c r="N14" i="1"/>
  <c r="M14" i="1"/>
  <c r="A14" i="1"/>
  <c r="W13" i="1"/>
  <c r="T13" i="1"/>
  <c r="S13" i="1"/>
  <c r="N13" i="1"/>
  <c r="M13" i="1"/>
  <c r="A13" i="1"/>
  <c r="W12" i="1"/>
  <c r="T12" i="1"/>
  <c r="S12" i="1"/>
  <c r="N12" i="1"/>
  <c r="M12" i="1"/>
  <c r="A12" i="1"/>
  <c r="W11" i="1"/>
  <c r="T11" i="1"/>
  <c r="S11" i="1"/>
  <c r="N11" i="1"/>
  <c r="M11" i="1"/>
  <c r="A11" i="1"/>
  <c r="W10" i="1"/>
  <c r="T10" i="1"/>
  <c r="S10" i="1"/>
  <c r="N10" i="1"/>
  <c r="M10" i="1"/>
  <c r="A10" i="1"/>
  <c r="W9" i="1"/>
  <c r="T9" i="1"/>
  <c r="S9" i="1"/>
  <c r="H7" i="2" s="1"/>
  <c r="N9" i="1"/>
  <c r="A9" i="1"/>
  <c r="W8" i="1"/>
  <c r="S8" i="1"/>
  <c r="T8" i="1" s="1"/>
  <c r="N8" i="1"/>
  <c r="A8" i="1"/>
  <c r="W7" i="1"/>
  <c r="T7" i="1"/>
  <c r="S7" i="1"/>
  <c r="H5" i="2" s="1"/>
  <c r="N7" i="1"/>
  <c r="A7" i="1"/>
  <c r="W6" i="1"/>
  <c r="S6" i="1"/>
  <c r="T6" i="1" s="1"/>
  <c r="N6" i="1"/>
  <c r="A6" i="1"/>
  <c r="W5" i="1"/>
  <c r="G7" i="2" s="1"/>
  <c r="T5" i="1"/>
  <c r="S5" i="1"/>
  <c r="H14" i="2" s="1"/>
  <c r="N5" i="1"/>
  <c r="A5" i="1"/>
  <c r="F4" i="2" l="1"/>
  <c r="H4" i="2"/>
  <c r="F6" i="2"/>
  <c r="H6" i="2"/>
  <c r="F8" i="2"/>
  <c r="F10" i="2"/>
  <c r="F12" i="2"/>
  <c r="B14" i="2"/>
  <c r="G14" i="2" l="1"/>
  <c r="F14" i="2"/>
</calcChain>
</file>

<file path=xl/sharedStrings.xml><?xml version="1.0" encoding="utf-8"?>
<sst xmlns="http://schemas.openxmlformats.org/spreadsheetml/2006/main" count="208" uniqueCount="141">
  <si>
    <t>Paramètres – Listes &amp; Nommages</t>
  </si>
  <si>
    <t>Section</t>
  </si>
  <si>
    <t>NomPlage (Sous-processus)</t>
  </si>
  <si>
    <t>Réception</t>
  </si>
  <si>
    <t>SS_Reception</t>
  </si>
  <si>
    <t>Stockage</t>
  </si>
  <si>
    <t>SS_Stockage</t>
  </si>
  <si>
    <t>Préparation de commandes</t>
  </si>
  <si>
    <t>SS_Prepa</t>
  </si>
  <si>
    <t>Expédition</t>
  </si>
  <si>
    <t>SS_Expedition</t>
  </si>
  <si>
    <t>Inventaire</t>
  </si>
  <si>
    <t>SS_Inventaire</t>
  </si>
  <si>
    <t>Sécurité &amp; HSE</t>
  </si>
  <si>
    <t>SS_HSE</t>
  </si>
  <si>
    <t>Qualité</t>
  </si>
  <si>
    <t>SS_Qualite</t>
  </si>
  <si>
    <t>Informatique (WMS)</t>
  </si>
  <si>
    <t>SS_WMS</t>
  </si>
  <si>
    <t>Maintenance</t>
  </si>
  <si>
    <t>SS_Maintenance</t>
  </si>
  <si>
    <t>Infrastructure</t>
  </si>
  <si>
    <t>SS_Infrastructure</t>
  </si>
  <si>
    <t>RDV / Quais</t>
  </si>
  <si>
    <t>Contrôle quantitatif</t>
  </si>
  <si>
    <t>Contrôle qualitatif</t>
  </si>
  <si>
    <t>Enregistrement WMS</t>
  </si>
  <si>
    <t>Traçabilité lots</t>
  </si>
  <si>
    <t>Adressage</t>
  </si>
  <si>
    <t>Compatibilité</t>
  </si>
  <si>
    <t>Rangement</t>
  </si>
  <si>
    <t>Conditions</t>
  </si>
  <si>
    <t>Méthodes</t>
  </si>
  <si>
    <t>Racks</t>
  </si>
  <si>
    <t>Picking</t>
  </si>
  <si>
    <t>Erreurs de picking</t>
  </si>
  <si>
    <t>Étiquetage</t>
  </si>
  <si>
    <t>Emballage</t>
  </si>
  <si>
    <t>Balances / instruments</t>
  </si>
  <si>
    <t>Contrôle final</t>
  </si>
  <si>
    <t>Documents</t>
  </si>
  <si>
    <t>Sûreté</t>
  </si>
  <si>
    <t>Respect horaires</t>
  </si>
  <si>
    <t>Inventaire tournant</t>
  </si>
  <si>
    <t>Écarts</t>
  </si>
  <si>
    <t>Réconciliations</t>
  </si>
  <si>
    <t>EPI</t>
  </si>
  <si>
    <t>Extincteurs</t>
  </si>
  <si>
    <t>Issues de secours</t>
  </si>
  <si>
    <t>Racks sûreté</t>
  </si>
  <si>
    <t>Circulation</t>
  </si>
  <si>
    <t>Déchets</t>
  </si>
  <si>
    <t>NC &amp; CAPA</t>
  </si>
  <si>
    <t>Traçabilité</t>
  </si>
  <si>
    <t>Scanners</t>
  </si>
  <si>
    <t>Sauvegardes</t>
  </si>
  <si>
    <t>Master data</t>
  </si>
  <si>
    <t>Chariots</t>
  </si>
  <si>
    <t>Bâtiment</t>
  </si>
  <si>
    <t>Éclairage</t>
  </si>
  <si>
    <t>Température</t>
  </si>
  <si>
    <t>Sécurité électronique</t>
  </si>
  <si>
    <t>Fréquences</t>
  </si>
  <si>
    <t>Quotidien</t>
  </si>
  <si>
    <t>Hebdomadaire</t>
  </si>
  <si>
    <t>Mensuel</t>
  </si>
  <si>
    <t>Trimestriel</t>
  </si>
  <si>
    <t>Annuel</t>
  </si>
  <si>
    <t>Priorités</t>
  </si>
  <si>
    <t>Haute</t>
  </si>
  <si>
    <t>Moyenne</t>
  </si>
  <si>
    <t>Basse</t>
  </si>
  <si>
    <t>Statuts</t>
  </si>
  <si>
    <t>À faire</t>
  </si>
  <si>
    <t>En cours</t>
  </si>
  <si>
    <t>Fait</t>
  </si>
  <si>
    <t>Non applicable</t>
  </si>
  <si>
    <t>Conformités</t>
  </si>
  <si>
    <t>Conforme</t>
  </si>
  <si>
    <t>Non conforme</t>
  </si>
  <si>
    <t>NA</t>
  </si>
  <si>
    <t>Responsables</t>
  </si>
  <si>
    <t>Chef d'entrepôt</t>
  </si>
  <si>
    <t>Superviseur Réception</t>
  </si>
  <si>
    <t>Préparateur</t>
  </si>
  <si>
    <t>Responsable Qualité</t>
  </si>
  <si>
    <t>HSE</t>
  </si>
  <si>
    <t>SLA (jours) par priorité</t>
  </si>
  <si>
    <t>Priorité</t>
  </si>
  <si>
    <t>Jours</t>
  </si>
  <si>
    <t>Tableau de Bord — Gestion d’Entrepôt</t>
  </si>
  <si>
    <t>Version PRO — 2025-08-19</t>
  </si>
  <si>
    <t>Navigation</t>
  </si>
  <si>
    <t>→ Aller à la Checklist</t>
  </si>
  <si>
    <t>→ Aller aux KPI</t>
  </si>
  <si>
    <t>→ Aller aux Paramètres</t>
  </si>
  <si>
    <t>Indicateurs clés</t>
  </si>
  <si>
    <t>Tâches « Fait »</t>
  </si>
  <si>
    <t>Tâches « En cours »</t>
  </si>
  <si>
    <t>Tâches « À faire »</t>
  </si>
  <si>
    <t>% Réalisation globale</t>
  </si>
  <si>
    <t>% À l’heure (OTD)</t>
  </si>
  <si>
    <t>Checklist de Gestion d’Entrepôt — Version PRO</t>
  </si>
  <si>
    <t>Modèle avancé : listes dépendantes, SLA, criticité, on-time &amp; graphiques</t>
  </si>
  <si>
    <t>ID</t>
  </si>
  <si>
    <t>Sous-processus</t>
  </si>
  <si>
    <t>Point de contrôle</t>
  </si>
  <si>
    <t>Critères / Détails</t>
  </si>
  <si>
    <t>Fréquence</t>
  </si>
  <si>
    <t>Responsable</t>
  </si>
  <si>
    <t>Statut</t>
  </si>
  <si>
    <t>Conformité</t>
  </si>
  <si>
    <t>Date contrôle</t>
  </si>
  <si>
    <t>Échéance</t>
  </si>
  <si>
    <t>Jours restants</t>
  </si>
  <si>
    <t>Échéance suggérée</t>
  </si>
  <si>
    <t>Preuve (lien/ID)</t>
  </si>
  <si>
    <t>Observation / Actions</t>
  </si>
  <si>
    <t>Gravité (1-5)</t>
  </si>
  <si>
    <t>Probabilité (1-5)</t>
  </si>
  <si>
    <t>Criticité (GxP)</t>
  </si>
  <si>
    <t>Priorité suggérée</t>
  </si>
  <si>
    <t>Actionnaire</t>
  </si>
  <si>
    <t>Date clôture</t>
  </si>
  <si>
    <t>OnTime (1/0)</t>
  </si>
  <si>
    <t>Planification des créneaux</t>
  </si>
  <si>
    <t>Agenda partagé, pas de surbooking</t>
  </si>
  <si>
    <t>BL vs quantités reçues, écart toléré 0.5%</t>
  </si>
  <si>
    <t>Emplacements étiquetés et à jour</t>
  </si>
  <si>
    <t>Priorisation par SLA client</t>
  </si>
  <si>
    <t>Scan des colis avant chargement</t>
  </si>
  <si>
    <t>KPI — Checklist Entrepôt (PRO)</t>
  </si>
  <si>
    <t>Non conformes</t>
  </si>
  <si>
    <t>% Réalisation</t>
  </si>
  <si>
    <t>Criticité moyenne</t>
  </si>
  <si>
    <t>TOTAL</t>
  </si>
  <si>
    <t>Mode d’emploi :</t>
  </si>
  <si>
    <t>1) Sélectionnez la Section : le Sous-processus s’adapte automatiquement (liste dépendante).</t>
  </si>
  <si>
    <t>2) Renseignez la Priorité, choisissez la Date contrôle : l’Échéance suggérée se calcule via le SLA.</t>
  </si>
  <si>
    <t>3) Saisissez Gravité &amp; Probabilité : la Criticité et la Priorité suggérée s’ajustent.</t>
  </si>
  <si>
    <t>4) Renseignez le Statut : le suivi des retards, OTD et graphes se met à jour.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</si>
</sst>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0.0%"/>
  </numFmts>
  <fonts count="9" x14ac:knownFonts="1">
    <font>
      <sz val="11"/>
      <color theme="1"/>
      <name val="Calibri"/>
      <family val="2"/>
      <scheme val="minor"/>
    </font>
    <font>
      <b/>
      <sz val="20"/>
      <color rgb="FF0B5394"/>
      <name val="Calibri"/>
      <family val="2"/>
      <scheme val="minor"/>
    </font>
    <font>
      <i/>
      <sz val="10"/>
      <color rgb="FF3C78D8"/>
      <name val="Calibri"/>
      <family val="2"/>
      <scheme val="minor"/>
    </font>
    <font>
      <b/>
      <sz val="16"/>
      <color rgb="FF7F6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1155CC"/>
      <name val="Calibri"/>
      <family val="2"/>
      <scheme val="minor"/>
    </font>
    <font>
      <u/>
      <sz val="11"/>
      <color rgb="FF0000FF"/>
      <name val="Calibri"/>
      <family val="2"/>
      <scheme val="minor"/>
    </font>
    <font>
      <sz val="11"/>
      <color rgb="FF666666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D9E1F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164" fontId="0" fillId="0" borderId="1" xfId="0" applyNumberFormat="1" applyBorder="1" applyAlignment="1">
      <alignment vertical="top"/>
    </xf>
    <xf numFmtId="1" fontId="0" fillId="0" borderId="1" xfId="0" applyNumberFormat="1" applyBorder="1"/>
    <xf numFmtId="0" fontId="3" fillId="0" borderId="0" xfId="0" applyFont="1"/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5" fillId="0" borderId="0" xfId="0" applyFont="1"/>
    <xf numFmtId="0" fontId="0" fillId="0" borderId="1" xfId="0" applyBorder="1" applyAlignment="1">
      <alignment horizontal="center"/>
    </xf>
    <xf numFmtId="165" fontId="0" fillId="0" borderId="1" xfId="0" applyNumberFormat="1" applyBorder="1"/>
    <xf numFmtId="0" fontId="4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</cellXfs>
  <cellStyles count="1">
    <cellStyle name="Normal" xfId="0" builtinId="0"/>
  </cellStyles>
  <dxfs count="7">
    <dxf>
      <fill>
        <patternFill>
          <bgColor rgb="FFFCE4D6"/>
        </patternFill>
      </fill>
    </dxf>
    <dxf>
      <fill>
        <patternFill>
          <bgColor rgb="FFFFC7CE"/>
        </patternFill>
      </fill>
    </dxf>
    <dxf>
      <font>
        <b/>
        <color rgb="FF9C0006"/>
      </font>
    </dxf>
    <dxf>
      <fill>
        <patternFill>
          <bgColor rgb="FFE7E6E6"/>
        </patternFill>
      </fill>
    </dxf>
    <dxf>
      <fill>
        <patternFill>
          <bgColor rgb="FFC6E0B4"/>
        </patternFill>
      </fill>
    </dxf>
    <dxf>
      <fill>
        <patternFill>
          <bgColor rgb="FFFFE699"/>
        </patternFill>
      </fill>
    </dxf>
    <dxf>
      <fill>
        <patternFill>
          <bgColor rgb="FFF8CBAD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Avancement par section</a:t>
            </a:r>
          </a:p>
        </c:rich>
      </c:tx>
      <c:overlay val="0"/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v>Fait</c:v>
          </c:tx>
          <c:invertIfNegative val="0"/>
          <c:cat>
            <c:strRef>
              <c:f>KPI!$A$4:$A$13</c:f>
              <c:strCache>
                <c:ptCount val="10"/>
                <c:pt idx="0">
                  <c:v>Réception</c:v>
                </c:pt>
                <c:pt idx="1">
                  <c:v>Stockage</c:v>
                </c:pt>
                <c:pt idx="2">
                  <c:v>Préparation de commandes</c:v>
                </c:pt>
                <c:pt idx="3">
                  <c:v>Expédition</c:v>
                </c:pt>
                <c:pt idx="4">
                  <c:v>Inventaire</c:v>
                </c:pt>
                <c:pt idx="5">
                  <c:v>Sécurité &amp; HSE</c:v>
                </c:pt>
                <c:pt idx="6">
                  <c:v>Qualité</c:v>
                </c:pt>
                <c:pt idx="7">
                  <c:v>Informatique (WMS)</c:v>
                </c:pt>
                <c:pt idx="8">
                  <c:v>Maintenance</c:v>
                </c:pt>
                <c:pt idx="9">
                  <c:v>Infrastructure</c:v>
                </c:pt>
              </c:strCache>
            </c:strRef>
          </c:cat>
          <c:val>
            <c:numRef>
              <c:f>KPI!$B$4:$B$13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D8-43B3-BCF2-8354943E32A4}"/>
            </c:ext>
          </c:extLst>
        </c:ser>
        <c:ser>
          <c:idx val="1"/>
          <c:order val="1"/>
          <c:tx>
            <c:v>En cours</c:v>
          </c:tx>
          <c:invertIfNegative val="0"/>
          <c:cat>
            <c:strRef>
              <c:f>KPI!$A$4:$A$13</c:f>
              <c:strCache>
                <c:ptCount val="10"/>
                <c:pt idx="0">
                  <c:v>Réception</c:v>
                </c:pt>
                <c:pt idx="1">
                  <c:v>Stockage</c:v>
                </c:pt>
                <c:pt idx="2">
                  <c:v>Préparation de commandes</c:v>
                </c:pt>
                <c:pt idx="3">
                  <c:v>Expédition</c:v>
                </c:pt>
                <c:pt idx="4">
                  <c:v>Inventaire</c:v>
                </c:pt>
                <c:pt idx="5">
                  <c:v>Sécurité &amp; HSE</c:v>
                </c:pt>
                <c:pt idx="6">
                  <c:v>Qualité</c:v>
                </c:pt>
                <c:pt idx="7">
                  <c:v>Informatique (WMS)</c:v>
                </c:pt>
                <c:pt idx="8">
                  <c:v>Maintenance</c:v>
                </c:pt>
                <c:pt idx="9">
                  <c:v>Infrastructure</c:v>
                </c:pt>
              </c:strCache>
            </c:strRef>
          </c:cat>
          <c:val>
            <c:numRef>
              <c:f>KPI!$C$4:$C$13</c:f>
              <c:numCache>
                <c:formatCode>General</c:formatCode>
                <c:ptCount val="10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9D8-43B3-BCF2-8354943E32A4}"/>
            </c:ext>
          </c:extLst>
        </c:ser>
        <c:ser>
          <c:idx val="2"/>
          <c:order val="2"/>
          <c:tx>
            <c:v>À faire</c:v>
          </c:tx>
          <c:invertIfNegative val="0"/>
          <c:cat>
            <c:strRef>
              <c:f>KPI!$A$4:$A$13</c:f>
              <c:strCache>
                <c:ptCount val="10"/>
                <c:pt idx="0">
                  <c:v>Réception</c:v>
                </c:pt>
                <c:pt idx="1">
                  <c:v>Stockage</c:v>
                </c:pt>
                <c:pt idx="2">
                  <c:v>Préparation de commandes</c:v>
                </c:pt>
                <c:pt idx="3">
                  <c:v>Expédition</c:v>
                </c:pt>
                <c:pt idx="4">
                  <c:v>Inventaire</c:v>
                </c:pt>
                <c:pt idx="5">
                  <c:v>Sécurité &amp; HSE</c:v>
                </c:pt>
                <c:pt idx="6">
                  <c:v>Qualité</c:v>
                </c:pt>
                <c:pt idx="7">
                  <c:v>Informatique (WMS)</c:v>
                </c:pt>
                <c:pt idx="8">
                  <c:v>Maintenance</c:v>
                </c:pt>
                <c:pt idx="9">
                  <c:v>Infrastructure</c:v>
                </c:pt>
              </c:strCache>
            </c:strRef>
          </c:cat>
          <c:val>
            <c:numRef>
              <c:f>KPI!$D$4:$D$13</c:f>
              <c:numCache>
                <c:formatCode>General</c:formatCode>
                <c:ptCount val="1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9D8-43B3-BCF2-8354943E32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0010001"/>
        <c:axId val="50010002"/>
      </c:barChart>
      <c:catAx>
        <c:axId val="5001000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Section</a:t>
                </a:r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Nombre de points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50010001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Statuts globaux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v>Répartition des statuts (global)</c:v>
          </c:tx>
          <c:cat>
            <c:numRef>
              <c:f>KPI!$B$14:$D$14</c:f>
              <c:numCache>
                <c:formatCode>General</c:formatCode>
                <c:ptCount val="3"/>
                <c:pt idx="0">
                  <c:v>1</c:v>
                </c:pt>
                <c:pt idx="1">
                  <c:v>1</c:v>
                </c:pt>
                <c:pt idx="2">
                  <c:v>3</c:v>
                </c:pt>
              </c:numCache>
            </c:numRef>
          </c:cat>
          <c:val>
            <c:numRef>
              <c:f>KPI!$B$14:$D$14</c:f>
              <c:numCache>
                <c:formatCode>General</c:formatCode>
                <c:ptCount val="3"/>
                <c:pt idx="0">
                  <c:v>1</c:v>
                </c:pt>
                <c:pt idx="1">
                  <c:v>1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E6-4E8E-9A1E-339AF67938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  <c:txPr>
        <a:bodyPr/>
        <a:lstStyle/>
        <a:p>
          <a:pPr rtl="0">
            <a:defRPr/>
          </a:pPr>
          <a:endParaRPr lang="fr-FR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 À l’heure par section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% À l’heure (OTD)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KPI!$A$4:$A$13</c:f>
              <c:strCache>
                <c:ptCount val="10"/>
                <c:pt idx="0">
                  <c:v>Réception</c:v>
                </c:pt>
                <c:pt idx="1">
                  <c:v>Stockage</c:v>
                </c:pt>
                <c:pt idx="2">
                  <c:v>Préparation de commandes</c:v>
                </c:pt>
                <c:pt idx="3">
                  <c:v>Expédition</c:v>
                </c:pt>
                <c:pt idx="4">
                  <c:v>Inventaire</c:v>
                </c:pt>
                <c:pt idx="5">
                  <c:v>Sécurité &amp; HSE</c:v>
                </c:pt>
                <c:pt idx="6">
                  <c:v>Qualité</c:v>
                </c:pt>
                <c:pt idx="7">
                  <c:v>Informatique (WMS)</c:v>
                </c:pt>
                <c:pt idx="8">
                  <c:v>Maintenance</c:v>
                </c:pt>
                <c:pt idx="9">
                  <c:v>Infrastructure</c:v>
                </c:pt>
              </c:strCache>
            </c:strRef>
          </c:cat>
          <c:val>
            <c:numRef>
              <c:f>KPI!$G$4:$G$13</c:f>
              <c:numCache>
                <c:formatCode>0.0%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D-4C33-BEED-FD3CC71C92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030001"/>
        <c:axId val="50030002"/>
      </c:barChart>
      <c:catAx>
        <c:axId val="50030001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0030002"/>
        <c:crosses val="autoZero"/>
        <c:auto val="1"/>
        <c:lblAlgn val="ctr"/>
        <c:lblOffset val="100"/>
        <c:noMultiLvlLbl val="0"/>
      </c:catAx>
      <c:valAx>
        <c:axId val="50030002"/>
        <c:scaling>
          <c:orientation val="minMax"/>
        </c:scaling>
        <c:delete val="0"/>
        <c:axPos val="l"/>
        <c:majorGridlines/>
        <c:numFmt formatCode="0%" sourceLinked="0"/>
        <c:majorTickMark val="out"/>
        <c:minorTickMark val="none"/>
        <c:tickLblPos val="nextTo"/>
        <c:crossAx val="50030001"/>
        <c:crosses val="autoZero"/>
        <c:crossBetween val="between"/>
        <c:majorUnit val="0.2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2</xdr:row>
      <xdr:rowOff>0</xdr:rowOff>
    </xdr:from>
    <xdr:to>
      <xdr:col>18</xdr:col>
      <xdr:colOff>228600</xdr:colOff>
      <xdr:row>20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18</xdr:row>
      <xdr:rowOff>0</xdr:rowOff>
    </xdr:from>
    <xdr:to>
      <xdr:col>9</xdr:col>
      <xdr:colOff>0</xdr:colOff>
      <xdr:row>35</xdr:row>
      <xdr:rowOff>57150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0</xdr:colOff>
      <xdr:row>18</xdr:row>
      <xdr:rowOff>0</xdr:rowOff>
    </xdr:from>
    <xdr:to>
      <xdr:col>18</xdr:col>
      <xdr:colOff>0</xdr:colOff>
      <xdr:row>35</xdr:row>
      <xdr:rowOff>57150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_Check" displayName="T_Check" ref="A4:W245" totalsRowShown="0">
  <autoFilter ref="A4:W245" xr:uid="{00000000-0009-0000-0100-000001000000}"/>
  <tableColumns count="23">
    <tableColumn id="1" xr3:uid="{00000000-0010-0000-0000-000001000000}" name="ID"/>
    <tableColumn id="2" xr3:uid="{00000000-0010-0000-0000-000002000000}" name="Section"/>
    <tableColumn id="3" xr3:uid="{00000000-0010-0000-0000-000003000000}" name="Sous-processus"/>
    <tableColumn id="4" xr3:uid="{00000000-0010-0000-0000-000004000000}" name="Point de contrôle"/>
    <tableColumn id="5" xr3:uid="{00000000-0010-0000-0000-000005000000}" name="Critères / Détails"/>
    <tableColumn id="6" xr3:uid="{00000000-0010-0000-0000-000006000000}" name="Fréquence"/>
    <tableColumn id="7" xr3:uid="{00000000-0010-0000-0000-000007000000}" name="Priorité"/>
    <tableColumn id="8" xr3:uid="{00000000-0010-0000-0000-000008000000}" name="Responsable"/>
    <tableColumn id="9" xr3:uid="{00000000-0010-0000-0000-000009000000}" name="Statut"/>
    <tableColumn id="10" xr3:uid="{00000000-0010-0000-0000-00000A000000}" name="Conformité"/>
    <tableColumn id="11" xr3:uid="{00000000-0010-0000-0000-00000B000000}" name="Date contrôle"/>
    <tableColumn id="12" xr3:uid="{00000000-0010-0000-0000-00000C000000}" name="Échéance"/>
    <tableColumn id="13" xr3:uid="{00000000-0010-0000-0000-00000D000000}" name="Jours restants"/>
    <tableColumn id="14" xr3:uid="{00000000-0010-0000-0000-00000E000000}" name="Échéance suggérée"/>
    <tableColumn id="15" xr3:uid="{00000000-0010-0000-0000-00000F000000}" name="Preuve (lien/ID)"/>
    <tableColumn id="16" xr3:uid="{00000000-0010-0000-0000-000010000000}" name="Observation / Actions"/>
    <tableColumn id="17" xr3:uid="{00000000-0010-0000-0000-000011000000}" name="Gravité (1-5)"/>
    <tableColumn id="18" xr3:uid="{00000000-0010-0000-0000-000012000000}" name="Probabilité (1-5)"/>
    <tableColumn id="19" xr3:uid="{00000000-0010-0000-0000-000013000000}" name="Criticité (GxP)"/>
    <tableColumn id="20" xr3:uid="{00000000-0010-0000-0000-000014000000}" name="Priorité suggérée"/>
    <tableColumn id="21" xr3:uid="{00000000-0010-0000-0000-000015000000}" name="Actionnaire"/>
    <tableColumn id="22" xr3:uid="{00000000-0010-0000-0000-000016000000}" name="Date clôture"/>
    <tableColumn id="23" xr3:uid="{00000000-0010-0000-0000-000017000000}" name="OnTime (1/0)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45"/>
  <sheetViews>
    <sheetView zoomScale="110" zoomScaleNormal="110" workbookViewId="0">
      <pane ySplit="4" topLeftCell="A5" activePane="bottomLeft" state="frozen"/>
      <selection pane="bottomLeft"/>
    </sheetView>
  </sheetViews>
  <sheetFormatPr baseColWidth="10" defaultColWidth="9.140625" defaultRowHeight="15" x14ac:dyDescent="0.25"/>
  <cols>
    <col min="1" max="1" width="16.7109375" customWidth="1"/>
    <col min="2" max="2" width="20.7109375" customWidth="1"/>
    <col min="3" max="3" width="24.7109375" customWidth="1"/>
    <col min="4" max="4" width="32.7109375" customWidth="1"/>
    <col min="5" max="5" width="34.7109375" customWidth="1"/>
    <col min="6" max="6" width="13.7109375" customWidth="1"/>
    <col min="7" max="7" width="11.7109375" customWidth="1"/>
    <col min="8" max="8" width="18.7109375" customWidth="1"/>
    <col min="9" max="10" width="14.7109375" customWidth="1"/>
    <col min="11" max="12" width="13.7109375" customWidth="1"/>
    <col min="13" max="13" width="14.7109375" customWidth="1"/>
    <col min="14" max="14" width="16.7109375" customWidth="1"/>
    <col min="15" max="15" width="20.7109375" customWidth="1"/>
    <col min="16" max="16" width="30.7109375" customWidth="1"/>
    <col min="17" max="17" width="12.7109375" customWidth="1"/>
    <col min="18" max="18" width="14.7109375" customWidth="1"/>
    <col min="19" max="19" width="12.7109375" customWidth="1"/>
    <col min="20" max="20" width="15.7109375" customWidth="1"/>
    <col min="21" max="21" width="16.7109375" customWidth="1"/>
    <col min="22" max="22" width="13.7109375" customWidth="1"/>
    <col min="23" max="23" width="12.7109375" customWidth="1"/>
  </cols>
  <sheetData>
    <row r="1" spans="1:23" ht="27.95" customHeight="1" x14ac:dyDescent="0.4">
      <c r="A1" s="1" t="s">
        <v>102</v>
      </c>
    </row>
    <row r="2" spans="1:23" x14ac:dyDescent="0.25">
      <c r="A2" s="2" t="s">
        <v>103</v>
      </c>
    </row>
    <row r="4" spans="1:23" x14ac:dyDescent="0.25">
      <c r="A4" t="s">
        <v>104</v>
      </c>
      <c r="B4" t="s">
        <v>1</v>
      </c>
      <c r="C4" t="s">
        <v>105</v>
      </c>
      <c r="D4" t="s">
        <v>106</v>
      </c>
      <c r="E4" t="s">
        <v>107</v>
      </c>
      <c r="F4" t="s">
        <v>108</v>
      </c>
      <c r="G4" t="s">
        <v>88</v>
      </c>
      <c r="H4" t="s">
        <v>109</v>
      </c>
      <c r="I4" t="s">
        <v>110</v>
      </c>
      <c r="J4" t="s">
        <v>111</v>
      </c>
      <c r="K4" t="s">
        <v>112</v>
      </c>
      <c r="L4" t="s">
        <v>113</v>
      </c>
      <c r="M4" t="s">
        <v>114</v>
      </c>
      <c r="N4" t="s">
        <v>115</v>
      </c>
      <c r="O4" t="s">
        <v>116</v>
      </c>
      <c r="P4" t="s">
        <v>117</v>
      </c>
      <c r="Q4" t="s">
        <v>118</v>
      </c>
      <c r="R4" t="s">
        <v>119</v>
      </c>
      <c r="S4" t="s">
        <v>120</v>
      </c>
      <c r="T4" t="s">
        <v>121</v>
      </c>
      <c r="U4" t="s">
        <v>122</v>
      </c>
      <c r="V4" t="s">
        <v>123</v>
      </c>
      <c r="W4" t="s">
        <v>124</v>
      </c>
    </row>
    <row r="5" spans="1:23" x14ac:dyDescent="0.25">
      <c r="A5" s="3" t="str">
        <f t="shared" ref="A5:A68" ca="1" si="0">"ENT-"&amp;TEXT(TODAY(),"yyyymm")&amp;"-"&amp;TEXT(ROW()-3,"0000")</f>
        <v>ENT-yyyy08-0002</v>
      </c>
      <c r="B5" s="3" t="s">
        <v>3</v>
      </c>
      <c r="C5" s="3" t="s">
        <v>125</v>
      </c>
      <c r="D5" s="4" t="s">
        <v>126</v>
      </c>
      <c r="E5" s="4"/>
      <c r="F5" s="3" t="s">
        <v>63</v>
      </c>
      <c r="G5" s="3" t="s">
        <v>69</v>
      </c>
      <c r="H5" s="3" t="s">
        <v>82</v>
      </c>
      <c r="I5" s="3" t="s">
        <v>73</v>
      </c>
      <c r="J5" s="3" t="s">
        <v>80</v>
      </c>
      <c r="K5" s="5"/>
      <c r="L5" s="5"/>
      <c r="M5" s="6"/>
      <c r="N5" s="5" t="str">
        <f t="shared" ref="N5:N68" si="1">IF(AND($K5&lt;&gt;"",$G5&lt;&gt;""),$K5+VLOOKUP($G5,Table_SLA,2,FALSE),"")</f>
        <v/>
      </c>
      <c r="O5" s="3"/>
      <c r="P5" s="4"/>
      <c r="Q5" s="6"/>
      <c r="R5" s="6">
        <v>3</v>
      </c>
      <c r="S5" s="3">
        <f t="shared" ref="S5:S68" si="2">IF(AND($Q5&gt;0,$R5&gt;0),$Q5*$R5,0)</f>
        <v>0</v>
      </c>
      <c r="T5" s="3" t="str">
        <f t="shared" ref="T5:T68" ca="1" si="3">IF(AND($L5&lt;&gt;"",$L5&lt;TODAY()),"Haute",IF($S5&gt;=15,"Haute",IF($S5&gt;=8,"Moyenne","Basse")))</f>
        <v>Basse</v>
      </c>
      <c r="U5" s="3"/>
      <c r="V5" s="5"/>
      <c r="W5" s="3">
        <f t="shared" ref="W5:W68" si="4">IF(AND($I5="Fait",$V5&lt;&gt;"",$L5&lt;&gt;"",$V5&lt;=$L5),1,0)</f>
        <v>0</v>
      </c>
    </row>
    <row r="6" spans="1:23" ht="30" x14ac:dyDescent="0.25">
      <c r="A6" s="3" t="str">
        <f t="shared" ca="1" si="0"/>
        <v>ENT-yyyy08-0003</v>
      </c>
      <c r="B6" s="3" t="s">
        <v>3</v>
      </c>
      <c r="C6" s="3" t="s">
        <v>24</v>
      </c>
      <c r="D6" s="4" t="s">
        <v>127</v>
      </c>
      <c r="E6" s="4"/>
      <c r="F6" s="3" t="s">
        <v>63</v>
      </c>
      <c r="G6" s="3" t="s">
        <v>69</v>
      </c>
      <c r="H6" s="3" t="s">
        <v>83</v>
      </c>
      <c r="I6" s="3" t="s">
        <v>74</v>
      </c>
      <c r="J6" s="3" t="s">
        <v>79</v>
      </c>
      <c r="K6" s="5"/>
      <c r="L6" s="5"/>
      <c r="M6" s="6"/>
      <c r="N6" s="5" t="str">
        <f t="shared" si="1"/>
        <v/>
      </c>
      <c r="O6" s="3"/>
      <c r="P6" s="4"/>
      <c r="Q6" s="6"/>
      <c r="R6" s="6">
        <v>4</v>
      </c>
      <c r="S6" s="3">
        <f t="shared" si="2"/>
        <v>0</v>
      </c>
      <c r="T6" s="3" t="str">
        <f t="shared" ca="1" si="3"/>
        <v>Basse</v>
      </c>
      <c r="U6" s="3"/>
      <c r="V6" s="5"/>
      <c r="W6" s="3">
        <f t="shared" si="4"/>
        <v>0</v>
      </c>
    </row>
    <row r="7" spans="1:23" x14ac:dyDescent="0.25">
      <c r="A7" s="3" t="str">
        <f t="shared" ca="1" si="0"/>
        <v>ENT-yyyy08-0004</v>
      </c>
      <c r="B7" s="3" t="s">
        <v>5</v>
      </c>
      <c r="C7" s="3" t="s">
        <v>28</v>
      </c>
      <c r="D7" s="4" t="s">
        <v>128</v>
      </c>
      <c r="E7" s="4"/>
      <c r="F7" s="3" t="s">
        <v>64</v>
      </c>
      <c r="G7" s="3" t="s">
        <v>70</v>
      </c>
      <c r="H7" s="3" t="s">
        <v>85</v>
      </c>
      <c r="I7" s="3" t="s">
        <v>73</v>
      </c>
      <c r="J7" s="3" t="s">
        <v>80</v>
      </c>
      <c r="K7" s="5"/>
      <c r="L7" s="5"/>
      <c r="M7" s="6"/>
      <c r="N7" s="5" t="str">
        <f t="shared" si="1"/>
        <v/>
      </c>
      <c r="O7" s="3"/>
      <c r="P7" s="4"/>
      <c r="Q7" s="6"/>
      <c r="R7" s="6">
        <v>2</v>
      </c>
      <c r="S7" s="3">
        <f t="shared" si="2"/>
        <v>0</v>
      </c>
      <c r="T7" s="3" t="str">
        <f t="shared" ca="1" si="3"/>
        <v>Basse</v>
      </c>
      <c r="U7" s="3"/>
      <c r="V7" s="5"/>
      <c r="W7" s="3">
        <f t="shared" si="4"/>
        <v>0</v>
      </c>
    </row>
    <row r="8" spans="1:23" x14ac:dyDescent="0.25">
      <c r="A8" s="3" t="str">
        <f t="shared" ca="1" si="0"/>
        <v>ENT-yyyy08-0005</v>
      </c>
      <c r="B8" s="3" t="s">
        <v>7</v>
      </c>
      <c r="C8" s="3" t="s">
        <v>34</v>
      </c>
      <c r="D8" s="4" t="s">
        <v>129</v>
      </c>
      <c r="E8" s="4"/>
      <c r="F8" s="3" t="s">
        <v>63</v>
      </c>
      <c r="G8" s="3" t="s">
        <v>69</v>
      </c>
      <c r="H8" s="3" t="s">
        <v>84</v>
      </c>
      <c r="I8" s="3" t="s">
        <v>73</v>
      </c>
      <c r="J8" s="3" t="s">
        <v>80</v>
      </c>
      <c r="K8" s="5"/>
      <c r="L8" s="5"/>
      <c r="M8" s="6"/>
      <c r="N8" s="5" t="str">
        <f t="shared" si="1"/>
        <v/>
      </c>
      <c r="O8" s="3"/>
      <c r="P8" s="4"/>
      <c r="Q8" s="6"/>
      <c r="R8" s="6">
        <v>1</v>
      </c>
      <c r="S8" s="3">
        <f t="shared" si="2"/>
        <v>0</v>
      </c>
      <c r="T8" s="3" t="str">
        <f t="shared" ca="1" si="3"/>
        <v>Basse</v>
      </c>
      <c r="U8" s="3"/>
      <c r="V8" s="5"/>
      <c r="W8" s="3">
        <f t="shared" si="4"/>
        <v>0</v>
      </c>
    </row>
    <row r="9" spans="1:23" x14ac:dyDescent="0.25">
      <c r="A9" s="3" t="str">
        <f t="shared" ca="1" si="0"/>
        <v>ENT-yyyy08-0006</v>
      </c>
      <c r="B9" s="3" t="s">
        <v>9</v>
      </c>
      <c r="C9" s="3" t="s">
        <v>39</v>
      </c>
      <c r="D9" s="4" t="s">
        <v>130</v>
      </c>
      <c r="E9" s="4"/>
      <c r="F9" s="3" t="s">
        <v>63</v>
      </c>
      <c r="G9" s="3" t="s">
        <v>69</v>
      </c>
      <c r="H9" s="3" t="s">
        <v>82</v>
      </c>
      <c r="I9" s="3" t="s">
        <v>75</v>
      </c>
      <c r="J9" s="3" t="s">
        <v>78</v>
      </c>
      <c r="K9" s="5"/>
      <c r="L9" s="5"/>
      <c r="M9" s="6"/>
      <c r="N9" s="5" t="str">
        <f t="shared" si="1"/>
        <v/>
      </c>
      <c r="O9" s="3"/>
      <c r="P9" s="4"/>
      <c r="Q9" s="6"/>
      <c r="R9" s="6">
        <v>2</v>
      </c>
      <c r="S9" s="3">
        <f t="shared" si="2"/>
        <v>0</v>
      </c>
      <c r="T9" s="3" t="str">
        <f t="shared" ca="1" si="3"/>
        <v>Basse</v>
      </c>
      <c r="U9" s="3"/>
      <c r="V9" s="5"/>
      <c r="W9" s="3">
        <f t="shared" si="4"/>
        <v>0</v>
      </c>
    </row>
    <row r="10" spans="1:23" x14ac:dyDescent="0.25">
      <c r="A10" s="3" t="str">
        <f t="shared" ca="1" si="0"/>
        <v>ENT-yyyy08-0007</v>
      </c>
      <c r="D10" s="4"/>
      <c r="E10" s="4"/>
      <c r="K10" s="5"/>
      <c r="L10" s="5"/>
      <c r="M10" s="6" t="str">
        <f t="shared" ref="M10:M73" ca="1" si="5">IF($L10="","",$L10-TODAY())</f>
        <v/>
      </c>
      <c r="N10" s="5" t="str">
        <f t="shared" si="1"/>
        <v/>
      </c>
      <c r="O10" s="3"/>
      <c r="P10" s="4"/>
      <c r="Q10" s="3"/>
      <c r="R10" s="3"/>
      <c r="S10" s="3">
        <f t="shared" si="2"/>
        <v>0</v>
      </c>
      <c r="T10" s="3" t="str">
        <f t="shared" ca="1" si="3"/>
        <v>Basse</v>
      </c>
      <c r="U10" s="3"/>
      <c r="V10" s="5"/>
      <c r="W10" s="3">
        <f t="shared" si="4"/>
        <v>0</v>
      </c>
    </row>
    <row r="11" spans="1:23" x14ac:dyDescent="0.25">
      <c r="A11" s="3" t="str">
        <f t="shared" ca="1" si="0"/>
        <v>ENT-yyyy08-0008</v>
      </c>
      <c r="D11" s="4"/>
      <c r="E11" s="4"/>
      <c r="K11" s="5"/>
      <c r="L11" s="5"/>
      <c r="M11" s="6" t="str">
        <f t="shared" ca="1" si="5"/>
        <v/>
      </c>
      <c r="N11" s="5" t="str">
        <f t="shared" si="1"/>
        <v/>
      </c>
      <c r="O11" s="3"/>
      <c r="P11" s="4"/>
      <c r="Q11" s="3"/>
      <c r="R11" s="3"/>
      <c r="S11" s="3">
        <f t="shared" si="2"/>
        <v>0</v>
      </c>
      <c r="T11" s="3" t="str">
        <f t="shared" ca="1" si="3"/>
        <v>Basse</v>
      </c>
      <c r="U11" s="3"/>
      <c r="V11" s="5"/>
      <c r="W11" s="3">
        <f t="shared" si="4"/>
        <v>0</v>
      </c>
    </row>
    <row r="12" spans="1:23" x14ac:dyDescent="0.25">
      <c r="A12" s="3" t="str">
        <f t="shared" ca="1" si="0"/>
        <v>ENT-yyyy08-0009</v>
      </c>
      <c r="D12" s="4"/>
      <c r="E12" s="4"/>
      <c r="K12" s="5"/>
      <c r="L12" s="5"/>
      <c r="M12" s="6" t="str">
        <f t="shared" ca="1" si="5"/>
        <v/>
      </c>
      <c r="N12" s="5" t="str">
        <f t="shared" si="1"/>
        <v/>
      </c>
      <c r="O12" s="3"/>
      <c r="P12" s="4"/>
      <c r="Q12" s="3"/>
      <c r="R12" s="3"/>
      <c r="S12" s="3">
        <f t="shared" si="2"/>
        <v>0</v>
      </c>
      <c r="T12" s="3" t="str">
        <f t="shared" ca="1" si="3"/>
        <v>Basse</v>
      </c>
      <c r="U12" s="3"/>
      <c r="V12" s="5"/>
      <c r="W12" s="3">
        <f t="shared" si="4"/>
        <v>0</v>
      </c>
    </row>
    <row r="13" spans="1:23" x14ac:dyDescent="0.25">
      <c r="A13" s="3" t="str">
        <f t="shared" ca="1" si="0"/>
        <v>ENT-yyyy08-0010</v>
      </c>
      <c r="D13" s="4"/>
      <c r="E13" s="4"/>
      <c r="K13" s="5"/>
      <c r="L13" s="5"/>
      <c r="M13" s="6" t="str">
        <f t="shared" ca="1" si="5"/>
        <v/>
      </c>
      <c r="N13" s="5" t="str">
        <f t="shared" si="1"/>
        <v/>
      </c>
      <c r="O13" s="3"/>
      <c r="P13" s="4"/>
      <c r="Q13" s="3"/>
      <c r="R13" s="3"/>
      <c r="S13" s="3">
        <f t="shared" si="2"/>
        <v>0</v>
      </c>
      <c r="T13" s="3" t="str">
        <f t="shared" ca="1" si="3"/>
        <v>Basse</v>
      </c>
      <c r="U13" s="3"/>
      <c r="V13" s="5"/>
      <c r="W13" s="3">
        <f t="shared" si="4"/>
        <v>0</v>
      </c>
    </row>
    <row r="14" spans="1:23" x14ac:dyDescent="0.25">
      <c r="A14" s="3" t="str">
        <f t="shared" ca="1" si="0"/>
        <v>ENT-yyyy08-0011</v>
      </c>
      <c r="D14" s="4"/>
      <c r="E14" s="4"/>
      <c r="K14" s="5"/>
      <c r="L14" s="5"/>
      <c r="M14" s="6" t="str">
        <f t="shared" ca="1" si="5"/>
        <v/>
      </c>
      <c r="N14" s="5" t="str">
        <f t="shared" si="1"/>
        <v/>
      </c>
      <c r="O14" s="3"/>
      <c r="P14" s="4"/>
      <c r="Q14" s="3"/>
      <c r="R14" s="3"/>
      <c r="S14" s="3">
        <f t="shared" si="2"/>
        <v>0</v>
      </c>
      <c r="T14" s="3" t="str">
        <f t="shared" ca="1" si="3"/>
        <v>Basse</v>
      </c>
      <c r="U14" s="3"/>
      <c r="V14" s="5"/>
      <c r="W14" s="3">
        <f t="shared" si="4"/>
        <v>0</v>
      </c>
    </row>
    <row r="15" spans="1:23" x14ac:dyDescent="0.25">
      <c r="A15" s="3" t="str">
        <f t="shared" ca="1" si="0"/>
        <v>ENT-yyyy08-0012</v>
      </c>
      <c r="D15" s="4"/>
      <c r="E15" s="4"/>
      <c r="K15" s="5"/>
      <c r="L15" s="5"/>
      <c r="M15" s="6" t="str">
        <f t="shared" ca="1" si="5"/>
        <v/>
      </c>
      <c r="N15" s="5" t="str">
        <f t="shared" si="1"/>
        <v/>
      </c>
      <c r="O15" s="3"/>
      <c r="P15" s="4"/>
      <c r="Q15" s="3"/>
      <c r="R15" s="3"/>
      <c r="S15" s="3">
        <f t="shared" si="2"/>
        <v>0</v>
      </c>
      <c r="T15" s="3" t="str">
        <f t="shared" ca="1" si="3"/>
        <v>Basse</v>
      </c>
      <c r="U15" s="3"/>
      <c r="V15" s="5"/>
      <c r="W15" s="3">
        <f t="shared" si="4"/>
        <v>0</v>
      </c>
    </row>
    <row r="16" spans="1:23" x14ac:dyDescent="0.25">
      <c r="A16" s="3" t="str">
        <f t="shared" ca="1" si="0"/>
        <v>ENT-yyyy08-0013</v>
      </c>
      <c r="D16" s="4"/>
      <c r="E16" s="4"/>
      <c r="K16" s="5"/>
      <c r="L16" s="5"/>
      <c r="M16" s="6" t="str">
        <f t="shared" ca="1" si="5"/>
        <v/>
      </c>
      <c r="N16" s="5" t="str">
        <f t="shared" si="1"/>
        <v/>
      </c>
      <c r="O16" s="3"/>
      <c r="P16" s="4"/>
      <c r="Q16" s="3"/>
      <c r="R16" s="3"/>
      <c r="S16" s="3">
        <f t="shared" si="2"/>
        <v>0</v>
      </c>
      <c r="T16" s="3" t="str">
        <f t="shared" ca="1" si="3"/>
        <v>Basse</v>
      </c>
      <c r="U16" s="3"/>
      <c r="V16" s="5"/>
      <c r="W16" s="3">
        <f t="shared" si="4"/>
        <v>0</v>
      </c>
    </row>
    <row r="17" spans="1:23" x14ac:dyDescent="0.25">
      <c r="A17" s="3" t="str">
        <f t="shared" ca="1" si="0"/>
        <v>ENT-yyyy08-0014</v>
      </c>
      <c r="D17" s="4"/>
      <c r="E17" s="4"/>
      <c r="K17" s="5"/>
      <c r="L17" s="5"/>
      <c r="M17" s="6" t="str">
        <f t="shared" ca="1" si="5"/>
        <v/>
      </c>
      <c r="N17" s="5" t="str">
        <f t="shared" si="1"/>
        <v/>
      </c>
      <c r="O17" s="3"/>
      <c r="P17" s="4"/>
      <c r="Q17" s="3"/>
      <c r="R17" s="3"/>
      <c r="S17" s="3">
        <f t="shared" si="2"/>
        <v>0</v>
      </c>
      <c r="T17" s="3" t="str">
        <f t="shared" ca="1" si="3"/>
        <v>Basse</v>
      </c>
      <c r="U17" s="3"/>
      <c r="V17" s="5"/>
      <c r="W17" s="3">
        <f t="shared" si="4"/>
        <v>0</v>
      </c>
    </row>
    <row r="18" spans="1:23" x14ac:dyDescent="0.25">
      <c r="A18" s="3" t="str">
        <f t="shared" ca="1" si="0"/>
        <v>ENT-yyyy08-0015</v>
      </c>
      <c r="D18" s="4"/>
      <c r="E18" s="4"/>
      <c r="K18" s="5"/>
      <c r="L18" s="5"/>
      <c r="M18" s="6" t="str">
        <f t="shared" ca="1" si="5"/>
        <v/>
      </c>
      <c r="N18" s="5" t="str">
        <f t="shared" si="1"/>
        <v/>
      </c>
      <c r="O18" s="3"/>
      <c r="P18" s="4"/>
      <c r="Q18" s="3"/>
      <c r="R18" s="3"/>
      <c r="S18" s="3">
        <f t="shared" si="2"/>
        <v>0</v>
      </c>
      <c r="T18" s="3" t="str">
        <f t="shared" ca="1" si="3"/>
        <v>Basse</v>
      </c>
      <c r="U18" s="3"/>
      <c r="V18" s="5"/>
      <c r="W18" s="3">
        <f t="shared" si="4"/>
        <v>0</v>
      </c>
    </row>
    <row r="19" spans="1:23" x14ac:dyDescent="0.25">
      <c r="A19" s="3" t="str">
        <f t="shared" ca="1" si="0"/>
        <v>ENT-yyyy08-0016</v>
      </c>
      <c r="D19" s="4"/>
      <c r="E19" s="4"/>
      <c r="K19" s="5"/>
      <c r="L19" s="5"/>
      <c r="M19" s="6" t="str">
        <f t="shared" ca="1" si="5"/>
        <v/>
      </c>
      <c r="N19" s="5" t="str">
        <f t="shared" si="1"/>
        <v/>
      </c>
      <c r="O19" s="3"/>
      <c r="P19" s="4"/>
      <c r="Q19" s="3"/>
      <c r="R19" s="3"/>
      <c r="S19" s="3">
        <f t="shared" si="2"/>
        <v>0</v>
      </c>
      <c r="T19" s="3" t="str">
        <f t="shared" ca="1" si="3"/>
        <v>Basse</v>
      </c>
      <c r="U19" s="3"/>
      <c r="V19" s="5"/>
      <c r="W19" s="3">
        <f t="shared" si="4"/>
        <v>0</v>
      </c>
    </row>
    <row r="20" spans="1:23" x14ac:dyDescent="0.25">
      <c r="A20" s="3" t="str">
        <f t="shared" ca="1" si="0"/>
        <v>ENT-yyyy08-0017</v>
      </c>
      <c r="D20" s="4"/>
      <c r="E20" s="4"/>
      <c r="K20" s="5"/>
      <c r="L20" s="5"/>
      <c r="M20" s="6" t="str">
        <f t="shared" ca="1" si="5"/>
        <v/>
      </c>
      <c r="N20" s="5" t="str">
        <f t="shared" si="1"/>
        <v/>
      </c>
      <c r="O20" s="3"/>
      <c r="P20" s="4"/>
      <c r="Q20" s="3"/>
      <c r="R20" s="3"/>
      <c r="S20" s="3">
        <f t="shared" si="2"/>
        <v>0</v>
      </c>
      <c r="T20" s="3" t="str">
        <f t="shared" ca="1" si="3"/>
        <v>Basse</v>
      </c>
      <c r="U20" s="3"/>
      <c r="V20" s="5"/>
      <c r="W20" s="3">
        <f t="shared" si="4"/>
        <v>0</v>
      </c>
    </row>
    <row r="21" spans="1:23" x14ac:dyDescent="0.25">
      <c r="A21" s="3" t="str">
        <f t="shared" ca="1" si="0"/>
        <v>ENT-yyyy08-0018</v>
      </c>
      <c r="D21" s="4"/>
      <c r="E21" s="4"/>
      <c r="K21" s="5"/>
      <c r="L21" s="5"/>
      <c r="M21" s="6" t="str">
        <f t="shared" ca="1" si="5"/>
        <v/>
      </c>
      <c r="N21" s="5" t="str">
        <f t="shared" si="1"/>
        <v/>
      </c>
      <c r="O21" s="3"/>
      <c r="P21" s="4"/>
      <c r="Q21" s="3"/>
      <c r="R21" s="3"/>
      <c r="S21" s="3">
        <f t="shared" si="2"/>
        <v>0</v>
      </c>
      <c r="T21" s="3" t="str">
        <f t="shared" ca="1" si="3"/>
        <v>Basse</v>
      </c>
      <c r="U21" s="3"/>
      <c r="V21" s="5"/>
      <c r="W21" s="3">
        <f t="shared" si="4"/>
        <v>0</v>
      </c>
    </row>
    <row r="22" spans="1:23" x14ac:dyDescent="0.25">
      <c r="A22" s="3" t="str">
        <f t="shared" ca="1" si="0"/>
        <v>ENT-yyyy08-0019</v>
      </c>
      <c r="D22" s="4"/>
      <c r="E22" s="4"/>
      <c r="K22" s="5"/>
      <c r="L22" s="5"/>
      <c r="M22" s="6" t="str">
        <f t="shared" ca="1" si="5"/>
        <v/>
      </c>
      <c r="N22" s="5" t="str">
        <f t="shared" si="1"/>
        <v/>
      </c>
      <c r="O22" s="3"/>
      <c r="P22" s="4"/>
      <c r="Q22" s="3"/>
      <c r="R22" s="3"/>
      <c r="S22" s="3">
        <f t="shared" si="2"/>
        <v>0</v>
      </c>
      <c r="T22" s="3" t="str">
        <f t="shared" ca="1" si="3"/>
        <v>Basse</v>
      </c>
      <c r="U22" s="3"/>
      <c r="V22" s="5"/>
      <c r="W22" s="3">
        <f t="shared" si="4"/>
        <v>0</v>
      </c>
    </row>
    <row r="23" spans="1:23" x14ac:dyDescent="0.25">
      <c r="A23" s="3" t="str">
        <f t="shared" ca="1" si="0"/>
        <v>ENT-yyyy08-0020</v>
      </c>
      <c r="D23" s="4"/>
      <c r="E23" s="4"/>
      <c r="K23" s="5"/>
      <c r="L23" s="5"/>
      <c r="M23" s="6" t="str">
        <f t="shared" ca="1" si="5"/>
        <v/>
      </c>
      <c r="N23" s="5" t="str">
        <f t="shared" si="1"/>
        <v/>
      </c>
      <c r="O23" s="3"/>
      <c r="P23" s="4"/>
      <c r="Q23" s="3"/>
      <c r="R23" s="3"/>
      <c r="S23" s="3">
        <f t="shared" si="2"/>
        <v>0</v>
      </c>
      <c r="T23" s="3" t="str">
        <f t="shared" ca="1" si="3"/>
        <v>Basse</v>
      </c>
      <c r="U23" s="3"/>
      <c r="V23" s="5"/>
      <c r="W23" s="3">
        <f t="shared" si="4"/>
        <v>0</v>
      </c>
    </row>
    <row r="24" spans="1:23" x14ac:dyDescent="0.25">
      <c r="A24" s="3" t="str">
        <f t="shared" ca="1" si="0"/>
        <v>ENT-yyyy08-0021</v>
      </c>
      <c r="D24" s="4"/>
      <c r="E24" s="4"/>
      <c r="K24" s="5"/>
      <c r="L24" s="5"/>
      <c r="M24" s="6" t="str">
        <f t="shared" ca="1" si="5"/>
        <v/>
      </c>
      <c r="N24" s="5" t="str">
        <f t="shared" si="1"/>
        <v/>
      </c>
      <c r="O24" s="3"/>
      <c r="P24" s="4"/>
      <c r="Q24" s="3"/>
      <c r="R24" s="3"/>
      <c r="S24" s="3">
        <f t="shared" si="2"/>
        <v>0</v>
      </c>
      <c r="T24" s="3" t="str">
        <f t="shared" ca="1" si="3"/>
        <v>Basse</v>
      </c>
      <c r="U24" s="3"/>
      <c r="V24" s="5"/>
      <c r="W24" s="3">
        <f t="shared" si="4"/>
        <v>0</v>
      </c>
    </row>
    <row r="25" spans="1:23" x14ac:dyDescent="0.25">
      <c r="A25" s="3" t="str">
        <f t="shared" ca="1" si="0"/>
        <v>ENT-yyyy08-0022</v>
      </c>
      <c r="D25" s="4"/>
      <c r="E25" s="4"/>
      <c r="K25" s="5"/>
      <c r="L25" s="5"/>
      <c r="M25" s="6" t="str">
        <f t="shared" ca="1" si="5"/>
        <v/>
      </c>
      <c r="N25" s="5" t="str">
        <f t="shared" si="1"/>
        <v/>
      </c>
      <c r="O25" s="3"/>
      <c r="P25" s="4"/>
      <c r="Q25" s="3"/>
      <c r="R25" s="3"/>
      <c r="S25" s="3">
        <f t="shared" si="2"/>
        <v>0</v>
      </c>
      <c r="T25" s="3" t="str">
        <f t="shared" ca="1" si="3"/>
        <v>Basse</v>
      </c>
      <c r="U25" s="3"/>
      <c r="V25" s="5"/>
      <c r="W25" s="3">
        <f t="shared" si="4"/>
        <v>0</v>
      </c>
    </row>
    <row r="26" spans="1:23" x14ac:dyDescent="0.25">
      <c r="A26" s="3" t="str">
        <f t="shared" ca="1" si="0"/>
        <v>ENT-yyyy08-0023</v>
      </c>
      <c r="D26" s="4"/>
      <c r="E26" s="4"/>
      <c r="K26" s="5"/>
      <c r="L26" s="5"/>
      <c r="M26" s="6" t="str">
        <f t="shared" ca="1" si="5"/>
        <v/>
      </c>
      <c r="N26" s="5" t="str">
        <f t="shared" si="1"/>
        <v/>
      </c>
      <c r="O26" s="3"/>
      <c r="P26" s="4"/>
      <c r="Q26" s="3"/>
      <c r="R26" s="3"/>
      <c r="S26" s="3">
        <f t="shared" si="2"/>
        <v>0</v>
      </c>
      <c r="T26" s="3" t="str">
        <f t="shared" ca="1" si="3"/>
        <v>Basse</v>
      </c>
      <c r="U26" s="3"/>
      <c r="V26" s="5"/>
      <c r="W26" s="3">
        <f t="shared" si="4"/>
        <v>0</v>
      </c>
    </row>
    <row r="27" spans="1:23" x14ac:dyDescent="0.25">
      <c r="A27" s="3" t="str">
        <f t="shared" ca="1" si="0"/>
        <v>ENT-yyyy08-0024</v>
      </c>
      <c r="D27" s="4"/>
      <c r="E27" s="4"/>
      <c r="K27" s="5"/>
      <c r="L27" s="5"/>
      <c r="M27" s="6" t="str">
        <f t="shared" ca="1" si="5"/>
        <v/>
      </c>
      <c r="N27" s="5" t="str">
        <f t="shared" si="1"/>
        <v/>
      </c>
      <c r="O27" s="3"/>
      <c r="P27" s="4"/>
      <c r="Q27" s="3"/>
      <c r="R27" s="3"/>
      <c r="S27" s="3">
        <f t="shared" si="2"/>
        <v>0</v>
      </c>
      <c r="T27" s="3" t="str">
        <f t="shared" ca="1" si="3"/>
        <v>Basse</v>
      </c>
      <c r="U27" s="3"/>
      <c r="V27" s="5"/>
      <c r="W27" s="3">
        <f t="shared" si="4"/>
        <v>0</v>
      </c>
    </row>
    <row r="28" spans="1:23" x14ac:dyDescent="0.25">
      <c r="A28" s="3" t="str">
        <f t="shared" ca="1" si="0"/>
        <v>ENT-yyyy08-0025</v>
      </c>
      <c r="D28" s="4"/>
      <c r="E28" s="4"/>
      <c r="K28" s="5"/>
      <c r="L28" s="5"/>
      <c r="M28" s="6" t="str">
        <f t="shared" ca="1" si="5"/>
        <v/>
      </c>
      <c r="N28" s="5" t="str">
        <f t="shared" si="1"/>
        <v/>
      </c>
      <c r="O28" s="3"/>
      <c r="P28" s="4"/>
      <c r="Q28" s="3"/>
      <c r="R28" s="3"/>
      <c r="S28" s="3">
        <f t="shared" si="2"/>
        <v>0</v>
      </c>
      <c r="T28" s="3" t="str">
        <f t="shared" ca="1" si="3"/>
        <v>Basse</v>
      </c>
      <c r="U28" s="3"/>
      <c r="V28" s="5"/>
      <c r="W28" s="3">
        <f t="shared" si="4"/>
        <v>0</v>
      </c>
    </row>
    <row r="29" spans="1:23" x14ac:dyDescent="0.25">
      <c r="A29" s="3" t="str">
        <f t="shared" ca="1" si="0"/>
        <v>ENT-yyyy08-0026</v>
      </c>
      <c r="D29" s="4"/>
      <c r="E29" s="4"/>
      <c r="K29" s="5"/>
      <c r="L29" s="5"/>
      <c r="M29" s="6" t="str">
        <f t="shared" ca="1" si="5"/>
        <v/>
      </c>
      <c r="N29" s="5" t="str">
        <f t="shared" si="1"/>
        <v/>
      </c>
      <c r="O29" s="3"/>
      <c r="P29" s="4"/>
      <c r="Q29" s="3"/>
      <c r="R29" s="3"/>
      <c r="S29" s="3">
        <f t="shared" si="2"/>
        <v>0</v>
      </c>
      <c r="T29" s="3" t="str">
        <f t="shared" ca="1" si="3"/>
        <v>Basse</v>
      </c>
      <c r="U29" s="3"/>
      <c r="V29" s="5"/>
      <c r="W29" s="3">
        <f t="shared" si="4"/>
        <v>0</v>
      </c>
    </row>
    <row r="30" spans="1:23" x14ac:dyDescent="0.25">
      <c r="A30" s="3" t="str">
        <f t="shared" ca="1" si="0"/>
        <v>ENT-yyyy08-0027</v>
      </c>
      <c r="D30" s="4"/>
      <c r="E30" s="4"/>
      <c r="K30" s="5"/>
      <c r="L30" s="5"/>
      <c r="M30" s="6" t="str">
        <f t="shared" ca="1" si="5"/>
        <v/>
      </c>
      <c r="N30" s="5" t="str">
        <f t="shared" si="1"/>
        <v/>
      </c>
      <c r="O30" s="3"/>
      <c r="P30" s="4"/>
      <c r="Q30" s="3"/>
      <c r="R30" s="3"/>
      <c r="S30" s="3">
        <f t="shared" si="2"/>
        <v>0</v>
      </c>
      <c r="T30" s="3" t="str">
        <f t="shared" ca="1" si="3"/>
        <v>Basse</v>
      </c>
      <c r="U30" s="3"/>
      <c r="V30" s="5"/>
      <c r="W30" s="3">
        <f t="shared" si="4"/>
        <v>0</v>
      </c>
    </row>
    <row r="31" spans="1:23" x14ac:dyDescent="0.25">
      <c r="A31" s="3" t="str">
        <f t="shared" ca="1" si="0"/>
        <v>ENT-yyyy08-0028</v>
      </c>
      <c r="D31" s="4"/>
      <c r="E31" s="4"/>
      <c r="K31" s="5"/>
      <c r="L31" s="5"/>
      <c r="M31" s="6" t="str">
        <f t="shared" ca="1" si="5"/>
        <v/>
      </c>
      <c r="N31" s="5" t="str">
        <f t="shared" si="1"/>
        <v/>
      </c>
      <c r="O31" s="3"/>
      <c r="P31" s="4"/>
      <c r="Q31" s="3"/>
      <c r="R31" s="3"/>
      <c r="S31" s="3">
        <f t="shared" si="2"/>
        <v>0</v>
      </c>
      <c r="T31" s="3" t="str">
        <f t="shared" ca="1" si="3"/>
        <v>Basse</v>
      </c>
      <c r="U31" s="3"/>
      <c r="V31" s="5"/>
      <c r="W31" s="3">
        <f t="shared" si="4"/>
        <v>0</v>
      </c>
    </row>
    <row r="32" spans="1:23" x14ac:dyDescent="0.25">
      <c r="A32" s="3" t="str">
        <f t="shared" ca="1" si="0"/>
        <v>ENT-yyyy08-0029</v>
      </c>
      <c r="D32" s="4"/>
      <c r="E32" s="4"/>
      <c r="K32" s="5"/>
      <c r="L32" s="5"/>
      <c r="M32" s="6" t="str">
        <f t="shared" ca="1" si="5"/>
        <v/>
      </c>
      <c r="N32" s="5" t="str">
        <f t="shared" si="1"/>
        <v/>
      </c>
      <c r="O32" s="3"/>
      <c r="P32" s="4"/>
      <c r="Q32" s="3"/>
      <c r="R32" s="3"/>
      <c r="S32" s="3">
        <f t="shared" si="2"/>
        <v>0</v>
      </c>
      <c r="T32" s="3" t="str">
        <f t="shared" ca="1" si="3"/>
        <v>Basse</v>
      </c>
      <c r="U32" s="3"/>
      <c r="V32" s="5"/>
      <c r="W32" s="3">
        <f t="shared" si="4"/>
        <v>0</v>
      </c>
    </row>
    <row r="33" spans="1:23" x14ac:dyDescent="0.25">
      <c r="A33" s="3" t="str">
        <f t="shared" ca="1" si="0"/>
        <v>ENT-yyyy08-0030</v>
      </c>
      <c r="D33" s="4"/>
      <c r="E33" s="4"/>
      <c r="K33" s="5"/>
      <c r="L33" s="5"/>
      <c r="M33" s="6" t="str">
        <f t="shared" ca="1" si="5"/>
        <v/>
      </c>
      <c r="N33" s="5" t="str">
        <f t="shared" si="1"/>
        <v/>
      </c>
      <c r="O33" s="3"/>
      <c r="P33" s="4"/>
      <c r="Q33" s="3"/>
      <c r="R33" s="3"/>
      <c r="S33" s="3">
        <f t="shared" si="2"/>
        <v>0</v>
      </c>
      <c r="T33" s="3" t="str">
        <f t="shared" ca="1" si="3"/>
        <v>Basse</v>
      </c>
      <c r="U33" s="3"/>
      <c r="V33" s="5"/>
      <c r="W33" s="3">
        <f t="shared" si="4"/>
        <v>0</v>
      </c>
    </row>
    <row r="34" spans="1:23" x14ac:dyDescent="0.25">
      <c r="A34" s="3" t="str">
        <f t="shared" ca="1" si="0"/>
        <v>ENT-yyyy08-0031</v>
      </c>
      <c r="D34" s="4"/>
      <c r="E34" s="4"/>
      <c r="K34" s="5"/>
      <c r="L34" s="5"/>
      <c r="M34" s="6" t="str">
        <f t="shared" ca="1" si="5"/>
        <v/>
      </c>
      <c r="N34" s="5" t="str">
        <f t="shared" si="1"/>
        <v/>
      </c>
      <c r="O34" s="3"/>
      <c r="P34" s="4"/>
      <c r="Q34" s="3"/>
      <c r="R34" s="3"/>
      <c r="S34" s="3">
        <f t="shared" si="2"/>
        <v>0</v>
      </c>
      <c r="T34" s="3" t="str">
        <f t="shared" ca="1" si="3"/>
        <v>Basse</v>
      </c>
      <c r="U34" s="3"/>
      <c r="V34" s="5"/>
      <c r="W34" s="3">
        <f t="shared" si="4"/>
        <v>0</v>
      </c>
    </row>
    <row r="35" spans="1:23" x14ac:dyDescent="0.25">
      <c r="A35" s="3" t="str">
        <f t="shared" ca="1" si="0"/>
        <v>ENT-yyyy08-0032</v>
      </c>
      <c r="D35" s="4"/>
      <c r="E35" s="4"/>
      <c r="K35" s="5"/>
      <c r="L35" s="5"/>
      <c r="M35" s="6" t="str">
        <f t="shared" ca="1" si="5"/>
        <v/>
      </c>
      <c r="N35" s="5" t="str">
        <f t="shared" si="1"/>
        <v/>
      </c>
      <c r="O35" s="3"/>
      <c r="P35" s="4"/>
      <c r="Q35" s="3"/>
      <c r="R35" s="3"/>
      <c r="S35" s="3">
        <f t="shared" si="2"/>
        <v>0</v>
      </c>
      <c r="T35" s="3" t="str">
        <f t="shared" ca="1" si="3"/>
        <v>Basse</v>
      </c>
      <c r="U35" s="3"/>
      <c r="V35" s="5"/>
      <c r="W35" s="3">
        <f t="shared" si="4"/>
        <v>0</v>
      </c>
    </row>
    <row r="36" spans="1:23" x14ac:dyDescent="0.25">
      <c r="A36" s="3" t="str">
        <f t="shared" ca="1" si="0"/>
        <v>ENT-yyyy08-0033</v>
      </c>
      <c r="D36" s="4"/>
      <c r="E36" s="4"/>
      <c r="K36" s="5"/>
      <c r="L36" s="5"/>
      <c r="M36" s="6" t="str">
        <f t="shared" ca="1" si="5"/>
        <v/>
      </c>
      <c r="N36" s="5" t="str">
        <f t="shared" si="1"/>
        <v/>
      </c>
      <c r="O36" s="3"/>
      <c r="P36" s="4"/>
      <c r="Q36" s="3"/>
      <c r="R36" s="3"/>
      <c r="S36" s="3">
        <f t="shared" si="2"/>
        <v>0</v>
      </c>
      <c r="T36" s="3" t="str">
        <f t="shared" ca="1" si="3"/>
        <v>Basse</v>
      </c>
      <c r="U36" s="3"/>
      <c r="V36" s="5"/>
      <c r="W36" s="3">
        <f t="shared" si="4"/>
        <v>0</v>
      </c>
    </row>
    <row r="37" spans="1:23" x14ac:dyDescent="0.25">
      <c r="A37" s="3" t="str">
        <f t="shared" ca="1" si="0"/>
        <v>ENT-yyyy08-0034</v>
      </c>
      <c r="D37" s="4"/>
      <c r="E37" s="4"/>
      <c r="K37" s="5"/>
      <c r="L37" s="5"/>
      <c r="M37" s="6" t="str">
        <f t="shared" ca="1" si="5"/>
        <v/>
      </c>
      <c r="N37" s="5" t="str">
        <f t="shared" si="1"/>
        <v/>
      </c>
      <c r="O37" s="3"/>
      <c r="P37" s="4"/>
      <c r="Q37" s="3"/>
      <c r="R37" s="3"/>
      <c r="S37" s="3">
        <f t="shared" si="2"/>
        <v>0</v>
      </c>
      <c r="T37" s="3" t="str">
        <f t="shared" ca="1" si="3"/>
        <v>Basse</v>
      </c>
      <c r="U37" s="3"/>
      <c r="V37" s="5"/>
      <c r="W37" s="3">
        <f t="shared" si="4"/>
        <v>0</v>
      </c>
    </row>
    <row r="38" spans="1:23" x14ac:dyDescent="0.25">
      <c r="A38" s="3" t="str">
        <f t="shared" ca="1" si="0"/>
        <v>ENT-yyyy08-0035</v>
      </c>
      <c r="D38" s="4"/>
      <c r="E38" s="4"/>
      <c r="K38" s="5"/>
      <c r="L38" s="5"/>
      <c r="M38" s="6" t="str">
        <f t="shared" ca="1" si="5"/>
        <v/>
      </c>
      <c r="N38" s="5" t="str">
        <f t="shared" si="1"/>
        <v/>
      </c>
      <c r="O38" s="3"/>
      <c r="P38" s="4"/>
      <c r="Q38" s="3"/>
      <c r="R38" s="3"/>
      <c r="S38" s="3">
        <f t="shared" si="2"/>
        <v>0</v>
      </c>
      <c r="T38" s="3" t="str">
        <f t="shared" ca="1" si="3"/>
        <v>Basse</v>
      </c>
      <c r="U38" s="3"/>
      <c r="V38" s="5"/>
      <c r="W38" s="3">
        <f t="shared" si="4"/>
        <v>0</v>
      </c>
    </row>
    <row r="39" spans="1:23" x14ac:dyDescent="0.25">
      <c r="A39" s="3" t="str">
        <f t="shared" ca="1" si="0"/>
        <v>ENT-yyyy08-0036</v>
      </c>
      <c r="D39" s="4"/>
      <c r="E39" s="4"/>
      <c r="K39" s="5"/>
      <c r="L39" s="5"/>
      <c r="M39" s="6" t="str">
        <f t="shared" ca="1" si="5"/>
        <v/>
      </c>
      <c r="N39" s="5" t="str">
        <f t="shared" si="1"/>
        <v/>
      </c>
      <c r="O39" s="3"/>
      <c r="P39" s="4"/>
      <c r="Q39" s="3"/>
      <c r="R39" s="3"/>
      <c r="S39" s="3">
        <f t="shared" si="2"/>
        <v>0</v>
      </c>
      <c r="T39" s="3" t="str">
        <f t="shared" ca="1" si="3"/>
        <v>Basse</v>
      </c>
      <c r="U39" s="3"/>
      <c r="V39" s="5"/>
      <c r="W39" s="3">
        <f t="shared" si="4"/>
        <v>0</v>
      </c>
    </row>
    <row r="40" spans="1:23" x14ac:dyDescent="0.25">
      <c r="A40" s="3" t="str">
        <f t="shared" ca="1" si="0"/>
        <v>ENT-yyyy08-0037</v>
      </c>
      <c r="D40" s="4"/>
      <c r="E40" s="4"/>
      <c r="K40" s="5"/>
      <c r="L40" s="5"/>
      <c r="M40" s="6" t="str">
        <f t="shared" ca="1" si="5"/>
        <v/>
      </c>
      <c r="N40" s="5" t="str">
        <f t="shared" si="1"/>
        <v/>
      </c>
      <c r="O40" s="3"/>
      <c r="P40" s="4"/>
      <c r="Q40" s="3"/>
      <c r="R40" s="3"/>
      <c r="S40" s="3">
        <f t="shared" si="2"/>
        <v>0</v>
      </c>
      <c r="T40" s="3" t="str">
        <f t="shared" ca="1" si="3"/>
        <v>Basse</v>
      </c>
      <c r="U40" s="3"/>
      <c r="V40" s="5"/>
      <c r="W40" s="3">
        <f t="shared" si="4"/>
        <v>0</v>
      </c>
    </row>
    <row r="41" spans="1:23" x14ac:dyDescent="0.25">
      <c r="A41" s="3" t="str">
        <f t="shared" ca="1" si="0"/>
        <v>ENT-yyyy08-0038</v>
      </c>
      <c r="D41" s="4"/>
      <c r="E41" s="4"/>
      <c r="K41" s="5"/>
      <c r="L41" s="5"/>
      <c r="M41" s="6" t="str">
        <f t="shared" ca="1" si="5"/>
        <v/>
      </c>
      <c r="N41" s="5" t="str">
        <f t="shared" si="1"/>
        <v/>
      </c>
      <c r="O41" s="3"/>
      <c r="P41" s="4"/>
      <c r="Q41" s="3"/>
      <c r="R41" s="3"/>
      <c r="S41" s="3">
        <f t="shared" si="2"/>
        <v>0</v>
      </c>
      <c r="T41" s="3" t="str">
        <f t="shared" ca="1" si="3"/>
        <v>Basse</v>
      </c>
      <c r="U41" s="3"/>
      <c r="V41" s="5"/>
      <c r="W41" s="3">
        <f t="shared" si="4"/>
        <v>0</v>
      </c>
    </row>
    <row r="42" spans="1:23" x14ac:dyDescent="0.25">
      <c r="A42" s="3" t="str">
        <f t="shared" ca="1" si="0"/>
        <v>ENT-yyyy08-0039</v>
      </c>
      <c r="D42" s="4"/>
      <c r="E42" s="4"/>
      <c r="K42" s="5"/>
      <c r="L42" s="5"/>
      <c r="M42" s="6" t="str">
        <f t="shared" ca="1" si="5"/>
        <v/>
      </c>
      <c r="N42" s="5" t="str">
        <f t="shared" si="1"/>
        <v/>
      </c>
      <c r="O42" s="3"/>
      <c r="P42" s="4"/>
      <c r="Q42" s="3"/>
      <c r="R42" s="3"/>
      <c r="S42" s="3">
        <f t="shared" si="2"/>
        <v>0</v>
      </c>
      <c r="T42" s="3" t="str">
        <f t="shared" ca="1" si="3"/>
        <v>Basse</v>
      </c>
      <c r="U42" s="3"/>
      <c r="V42" s="5"/>
      <c r="W42" s="3">
        <f t="shared" si="4"/>
        <v>0</v>
      </c>
    </row>
    <row r="43" spans="1:23" x14ac:dyDescent="0.25">
      <c r="A43" s="3" t="str">
        <f t="shared" ca="1" si="0"/>
        <v>ENT-yyyy08-0040</v>
      </c>
      <c r="D43" s="4"/>
      <c r="E43" s="4"/>
      <c r="K43" s="5"/>
      <c r="L43" s="5"/>
      <c r="M43" s="6" t="str">
        <f t="shared" ca="1" si="5"/>
        <v/>
      </c>
      <c r="N43" s="5" t="str">
        <f t="shared" si="1"/>
        <v/>
      </c>
      <c r="O43" s="3"/>
      <c r="P43" s="4"/>
      <c r="Q43" s="3"/>
      <c r="R43" s="3"/>
      <c r="S43" s="3">
        <f t="shared" si="2"/>
        <v>0</v>
      </c>
      <c r="T43" s="3" t="str">
        <f t="shared" ca="1" si="3"/>
        <v>Basse</v>
      </c>
      <c r="U43" s="3"/>
      <c r="V43" s="5"/>
      <c r="W43" s="3">
        <f t="shared" si="4"/>
        <v>0</v>
      </c>
    </row>
    <row r="44" spans="1:23" x14ac:dyDescent="0.25">
      <c r="A44" s="3" t="str">
        <f t="shared" ca="1" si="0"/>
        <v>ENT-yyyy08-0041</v>
      </c>
      <c r="D44" s="4"/>
      <c r="E44" s="4"/>
      <c r="K44" s="5"/>
      <c r="L44" s="5"/>
      <c r="M44" s="6" t="str">
        <f t="shared" ca="1" si="5"/>
        <v/>
      </c>
      <c r="N44" s="5" t="str">
        <f t="shared" si="1"/>
        <v/>
      </c>
      <c r="O44" s="3"/>
      <c r="P44" s="4"/>
      <c r="Q44" s="3"/>
      <c r="R44" s="3"/>
      <c r="S44" s="3">
        <f t="shared" si="2"/>
        <v>0</v>
      </c>
      <c r="T44" s="3" t="str">
        <f t="shared" ca="1" si="3"/>
        <v>Basse</v>
      </c>
      <c r="U44" s="3"/>
      <c r="V44" s="5"/>
      <c r="W44" s="3">
        <f t="shared" si="4"/>
        <v>0</v>
      </c>
    </row>
    <row r="45" spans="1:23" x14ac:dyDescent="0.25">
      <c r="A45" s="3" t="str">
        <f t="shared" ca="1" si="0"/>
        <v>ENT-yyyy08-0042</v>
      </c>
      <c r="D45" s="4"/>
      <c r="E45" s="4"/>
      <c r="K45" s="5"/>
      <c r="L45" s="5"/>
      <c r="M45" s="6" t="str">
        <f t="shared" ca="1" si="5"/>
        <v/>
      </c>
      <c r="N45" s="5" t="str">
        <f t="shared" si="1"/>
        <v/>
      </c>
      <c r="O45" s="3"/>
      <c r="P45" s="4"/>
      <c r="Q45" s="3"/>
      <c r="R45" s="3"/>
      <c r="S45" s="3">
        <f t="shared" si="2"/>
        <v>0</v>
      </c>
      <c r="T45" s="3" t="str">
        <f t="shared" ca="1" si="3"/>
        <v>Basse</v>
      </c>
      <c r="U45" s="3"/>
      <c r="V45" s="5"/>
      <c r="W45" s="3">
        <f t="shared" si="4"/>
        <v>0</v>
      </c>
    </row>
    <row r="46" spans="1:23" x14ac:dyDescent="0.25">
      <c r="A46" s="3" t="str">
        <f t="shared" ca="1" si="0"/>
        <v>ENT-yyyy08-0043</v>
      </c>
      <c r="D46" s="4"/>
      <c r="E46" s="4"/>
      <c r="K46" s="5"/>
      <c r="L46" s="5"/>
      <c r="M46" s="6" t="str">
        <f t="shared" ca="1" si="5"/>
        <v/>
      </c>
      <c r="N46" s="5" t="str">
        <f t="shared" si="1"/>
        <v/>
      </c>
      <c r="O46" s="3"/>
      <c r="P46" s="4"/>
      <c r="Q46" s="3"/>
      <c r="R46" s="3"/>
      <c r="S46" s="3">
        <f t="shared" si="2"/>
        <v>0</v>
      </c>
      <c r="T46" s="3" t="str">
        <f t="shared" ca="1" si="3"/>
        <v>Basse</v>
      </c>
      <c r="U46" s="3"/>
      <c r="V46" s="5"/>
      <c r="W46" s="3">
        <f t="shared" si="4"/>
        <v>0</v>
      </c>
    </row>
    <row r="47" spans="1:23" x14ac:dyDescent="0.25">
      <c r="A47" s="3" t="str">
        <f t="shared" ca="1" si="0"/>
        <v>ENT-yyyy08-0044</v>
      </c>
      <c r="D47" s="4"/>
      <c r="E47" s="4"/>
      <c r="K47" s="5"/>
      <c r="L47" s="5"/>
      <c r="M47" s="6" t="str">
        <f t="shared" ca="1" si="5"/>
        <v/>
      </c>
      <c r="N47" s="5" t="str">
        <f t="shared" si="1"/>
        <v/>
      </c>
      <c r="O47" s="3"/>
      <c r="P47" s="4"/>
      <c r="Q47" s="3"/>
      <c r="R47" s="3"/>
      <c r="S47" s="3">
        <f t="shared" si="2"/>
        <v>0</v>
      </c>
      <c r="T47" s="3" t="str">
        <f t="shared" ca="1" si="3"/>
        <v>Basse</v>
      </c>
      <c r="U47" s="3"/>
      <c r="V47" s="5"/>
      <c r="W47" s="3">
        <f t="shared" si="4"/>
        <v>0</v>
      </c>
    </row>
    <row r="48" spans="1:23" x14ac:dyDescent="0.25">
      <c r="A48" s="3" t="str">
        <f t="shared" ca="1" si="0"/>
        <v>ENT-yyyy08-0045</v>
      </c>
      <c r="D48" s="4"/>
      <c r="E48" s="4"/>
      <c r="K48" s="5"/>
      <c r="L48" s="5"/>
      <c r="M48" s="6" t="str">
        <f t="shared" ca="1" si="5"/>
        <v/>
      </c>
      <c r="N48" s="5" t="str">
        <f t="shared" si="1"/>
        <v/>
      </c>
      <c r="O48" s="3"/>
      <c r="P48" s="4"/>
      <c r="Q48" s="3"/>
      <c r="R48" s="3"/>
      <c r="S48" s="3">
        <f t="shared" si="2"/>
        <v>0</v>
      </c>
      <c r="T48" s="3" t="str">
        <f t="shared" ca="1" si="3"/>
        <v>Basse</v>
      </c>
      <c r="U48" s="3"/>
      <c r="V48" s="5"/>
      <c r="W48" s="3">
        <f t="shared" si="4"/>
        <v>0</v>
      </c>
    </row>
    <row r="49" spans="1:23" x14ac:dyDescent="0.25">
      <c r="A49" s="3" t="str">
        <f t="shared" ca="1" si="0"/>
        <v>ENT-yyyy08-0046</v>
      </c>
      <c r="D49" s="4"/>
      <c r="E49" s="4"/>
      <c r="K49" s="5"/>
      <c r="L49" s="5"/>
      <c r="M49" s="6" t="str">
        <f t="shared" ca="1" si="5"/>
        <v/>
      </c>
      <c r="N49" s="5" t="str">
        <f t="shared" si="1"/>
        <v/>
      </c>
      <c r="O49" s="3"/>
      <c r="P49" s="4"/>
      <c r="Q49" s="3"/>
      <c r="R49" s="3"/>
      <c r="S49" s="3">
        <f t="shared" si="2"/>
        <v>0</v>
      </c>
      <c r="T49" s="3" t="str">
        <f t="shared" ca="1" si="3"/>
        <v>Basse</v>
      </c>
      <c r="U49" s="3"/>
      <c r="V49" s="5"/>
      <c r="W49" s="3">
        <f t="shared" si="4"/>
        <v>0</v>
      </c>
    </row>
    <row r="50" spans="1:23" x14ac:dyDescent="0.25">
      <c r="A50" s="3" t="str">
        <f t="shared" ca="1" si="0"/>
        <v>ENT-yyyy08-0047</v>
      </c>
      <c r="D50" s="4"/>
      <c r="E50" s="4"/>
      <c r="K50" s="5"/>
      <c r="L50" s="5"/>
      <c r="M50" s="6" t="str">
        <f t="shared" ca="1" si="5"/>
        <v/>
      </c>
      <c r="N50" s="5" t="str">
        <f t="shared" si="1"/>
        <v/>
      </c>
      <c r="O50" s="3"/>
      <c r="P50" s="4"/>
      <c r="Q50" s="3"/>
      <c r="R50" s="3"/>
      <c r="S50" s="3">
        <f t="shared" si="2"/>
        <v>0</v>
      </c>
      <c r="T50" s="3" t="str">
        <f t="shared" ca="1" si="3"/>
        <v>Basse</v>
      </c>
      <c r="U50" s="3"/>
      <c r="V50" s="5"/>
      <c r="W50" s="3">
        <f t="shared" si="4"/>
        <v>0</v>
      </c>
    </row>
    <row r="51" spans="1:23" x14ac:dyDescent="0.25">
      <c r="A51" s="3" t="str">
        <f t="shared" ca="1" si="0"/>
        <v>ENT-yyyy08-0048</v>
      </c>
      <c r="D51" s="4"/>
      <c r="E51" s="4"/>
      <c r="K51" s="5"/>
      <c r="L51" s="5"/>
      <c r="M51" s="6" t="str">
        <f t="shared" ca="1" si="5"/>
        <v/>
      </c>
      <c r="N51" s="5" t="str">
        <f t="shared" si="1"/>
        <v/>
      </c>
      <c r="O51" s="3"/>
      <c r="P51" s="4"/>
      <c r="Q51" s="3"/>
      <c r="R51" s="3"/>
      <c r="S51" s="3">
        <f t="shared" si="2"/>
        <v>0</v>
      </c>
      <c r="T51" s="3" t="str">
        <f t="shared" ca="1" si="3"/>
        <v>Basse</v>
      </c>
      <c r="U51" s="3"/>
      <c r="V51" s="5"/>
      <c r="W51" s="3">
        <f t="shared" si="4"/>
        <v>0</v>
      </c>
    </row>
    <row r="52" spans="1:23" x14ac:dyDescent="0.25">
      <c r="A52" s="3" t="str">
        <f t="shared" ca="1" si="0"/>
        <v>ENT-yyyy08-0049</v>
      </c>
      <c r="D52" s="4"/>
      <c r="E52" s="4"/>
      <c r="K52" s="5"/>
      <c r="L52" s="5"/>
      <c r="M52" s="6" t="str">
        <f t="shared" ca="1" si="5"/>
        <v/>
      </c>
      <c r="N52" s="5" t="str">
        <f t="shared" si="1"/>
        <v/>
      </c>
      <c r="O52" s="3"/>
      <c r="P52" s="4"/>
      <c r="Q52" s="3"/>
      <c r="R52" s="3"/>
      <c r="S52" s="3">
        <f t="shared" si="2"/>
        <v>0</v>
      </c>
      <c r="T52" s="3" t="str">
        <f t="shared" ca="1" si="3"/>
        <v>Basse</v>
      </c>
      <c r="U52" s="3"/>
      <c r="V52" s="5"/>
      <c r="W52" s="3">
        <f t="shared" si="4"/>
        <v>0</v>
      </c>
    </row>
    <row r="53" spans="1:23" x14ac:dyDescent="0.25">
      <c r="A53" s="3" t="str">
        <f t="shared" ca="1" si="0"/>
        <v>ENT-yyyy08-0050</v>
      </c>
      <c r="D53" s="4"/>
      <c r="E53" s="4"/>
      <c r="K53" s="5"/>
      <c r="L53" s="5"/>
      <c r="M53" s="6" t="str">
        <f t="shared" ca="1" si="5"/>
        <v/>
      </c>
      <c r="N53" s="5" t="str">
        <f t="shared" si="1"/>
        <v/>
      </c>
      <c r="O53" s="3"/>
      <c r="P53" s="4"/>
      <c r="Q53" s="3"/>
      <c r="R53" s="3"/>
      <c r="S53" s="3">
        <f t="shared" si="2"/>
        <v>0</v>
      </c>
      <c r="T53" s="3" t="str">
        <f t="shared" ca="1" si="3"/>
        <v>Basse</v>
      </c>
      <c r="U53" s="3"/>
      <c r="V53" s="5"/>
      <c r="W53" s="3">
        <f t="shared" si="4"/>
        <v>0</v>
      </c>
    </row>
    <row r="54" spans="1:23" x14ac:dyDescent="0.25">
      <c r="A54" s="3" t="str">
        <f t="shared" ca="1" si="0"/>
        <v>ENT-yyyy08-0051</v>
      </c>
      <c r="D54" s="4"/>
      <c r="E54" s="4"/>
      <c r="K54" s="5"/>
      <c r="L54" s="5"/>
      <c r="M54" s="6" t="str">
        <f t="shared" ca="1" si="5"/>
        <v/>
      </c>
      <c r="N54" s="5" t="str">
        <f t="shared" si="1"/>
        <v/>
      </c>
      <c r="O54" s="3"/>
      <c r="P54" s="4"/>
      <c r="Q54" s="3"/>
      <c r="R54" s="3"/>
      <c r="S54" s="3">
        <f t="shared" si="2"/>
        <v>0</v>
      </c>
      <c r="T54" s="3" t="str">
        <f t="shared" ca="1" si="3"/>
        <v>Basse</v>
      </c>
      <c r="U54" s="3"/>
      <c r="V54" s="5"/>
      <c r="W54" s="3">
        <f t="shared" si="4"/>
        <v>0</v>
      </c>
    </row>
    <row r="55" spans="1:23" x14ac:dyDescent="0.25">
      <c r="A55" s="3" t="str">
        <f t="shared" ca="1" si="0"/>
        <v>ENT-yyyy08-0052</v>
      </c>
      <c r="D55" s="4"/>
      <c r="E55" s="4"/>
      <c r="K55" s="5"/>
      <c r="L55" s="5"/>
      <c r="M55" s="6" t="str">
        <f t="shared" ca="1" si="5"/>
        <v/>
      </c>
      <c r="N55" s="5" t="str">
        <f t="shared" si="1"/>
        <v/>
      </c>
      <c r="O55" s="3"/>
      <c r="P55" s="4"/>
      <c r="Q55" s="3"/>
      <c r="R55" s="3"/>
      <c r="S55" s="3">
        <f t="shared" si="2"/>
        <v>0</v>
      </c>
      <c r="T55" s="3" t="str">
        <f t="shared" ca="1" si="3"/>
        <v>Basse</v>
      </c>
      <c r="U55" s="3"/>
      <c r="V55" s="5"/>
      <c r="W55" s="3">
        <f t="shared" si="4"/>
        <v>0</v>
      </c>
    </row>
    <row r="56" spans="1:23" x14ac:dyDescent="0.25">
      <c r="A56" s="3" t="str">
        <f t="shared" ca="1" si="0"/>
        <v>ENT-yyyy08-0053</v>
      </c>
      <c r="D56" s="4"/>
      <c r="E56" s="4"/>
      <c r="K56" s="5"/>
      <c r="L56" s="5"/>
      <c r="M56" s="6" t="str">
        <f t="shared" ca="1" si="5"/>
        <v/>
      </c>
      <c r="N56" s="5" t="str">
        <f t="shared" si="1"/>
        <v/>
      </c>
      <c r="O56" s="3"/>
      <c r="P56" s="4"/>
      <c r="Q56" s="3"/>
      <c r="R56" s="3"/>
      <c r="S56" s="3">
        <f t="shared" si="2"/>
        <v>0</v>
      </c>
      <c r="T56" s="3" t="str">
        <f t="shared" ca="1" si="3"/>
        <v>Basse</v>
      </c>
      <c r="U56" s="3"/>
      <c r="V56" s="5"/>
      <c r="W56" s="3">
        <f t="shared" si="4"/>
        <v>0</v>
      </c>
    </row>
    <row r="57" spans="1:23" x14ac:dyDescent="0.25">
      <c r="A57" s="3" t="str">
        <f t="shared" ca="1" si="0"/>
        <v>ENT-yyyy08-0054</v>
      </c>
      <c r="D57" s="4"/>
      <c r="E57" s="4"/>
      <c r="K57" s="5"/>
      <c r="L57" s="5"/>
      <c r="M57" s="6" t="str">
        <f t="shared" ca="1" si="5"/>
        <v/>
      </c>
      <c r="N57" s="5" t="str">
        <f t="shared" si="1"/>
        <v/>
      </c>
      <c r="O57" s="3"/>
      <c r="P57" s="4"/>
      <c r="Q57" s="3"/>
      <c r="R57" s="3"/>
      <c r="S57" s="3">
        <f t="shared" si="2"/>
        <v>0</v>
      </c>
      <c r="T57" s="3" t="str">
        <f t="shared" ca="1" si="3"/>
        <v>Basse</v>
      </c>
      <c r="U57" s="3"/>
      <c r="V57" s="5"/>
      <c r="W57" s="3">
        <f t="shared" si="4"/>
        <v>0</v>
      </c>
    </row>
    <row r="58" spans="1:23" x14ac:dyDescent="0.25">
      <c r="A58" s="3" t="str">
        <f t="shared" ca="1" si="0"/>
        <v>ENT-yyyy08-0055</v>
      </c>
      <c r="D58" s="4"/>
      <c r="E58" s="4"/>
      <c r="K58" s="5"/>
      <c r="L58" s="5"/>
      <c r="M58" s="6" t="str">
        <f t="shared" ca="1" si="5"/>
        <v/>
      </c>
      <c r="N58" s="5" t="str">
        <f t="shared" si="1"/>
        <v/>
      </c>
      <c r="O58" s="3"/>
      <c r="P58" s="4"/>
      <c r="Q58" s="3"/>
      <c r="R58" s="3"/>
      <c r="S58" s="3">
        <f t="shared" si="2"/>
        <v>0</v>
      </c>
      <c r="T58" s="3" t="str">
        <f t="shared" ca="1" si="3"/>
        <v>Basse</v>
      </c>
      <c r="U58" s="3"/>
      <c r="V58" s="5"/>
      <c r="W58" s="3">
        <f t="shared" si="4"/>
        <v>0</v>
      </c>
    </row>
    <row r="59" spans="1:23" x14ac:dyDescent="0.25">
      <c r="A59" s="3" t="str">
        <f t="shared" ca="1" si="0"/>
        <v>ENT-yyyy08-0056</v>
      </c>
      <c r="D59" s="4"/>
      <c r="E59" s="4"/>
      <c r="K59" s="5"/>
      <c r="L59" s="5"/>
      <c r="M59" s="6" t="str">
        <f t="shared" ca="1" si="5"/>
        <v/>
      </c>
      <c r="N59" s="5" t="str">
        <f t="shared" si="1"/>
        <v/>
      </c>
      <c r="O59" s="3"/>
      <c r="P59" s="4"/>
      <c r="Q59" s="3"/>
      <c r="R59" s="3"/>
      <c r="S59" s="3">
        <f t="shared" si="2"/>
        <v>0</v>
      </c>
      <c r="T59" s="3" t="str">
        <f t="shared" ca="1" si="3"/>
        <v>Basse</v>
      </c>
      <c r="U59" s="3"/>
      <c r="V59" s="5"/>
      <c r="W59" s="3">
        <f t="shared" si="4"/>
        <v>0</v>
      </c>
    </row>
    <row r="60" spans="1:23" x14ac:dyDescent="0.25">
      <c r="A60" s="3" t="str">
        <f t="shared" ca="1" si="0"/>
        <v>ENT-yyyy08-0057</v>
      </c>
      <c r="D60" s="4"/>
      <c r="E60" s="4"/>
      <c r="K60" s="5"/>
      <c r="L60" s="5"/>
      <c r="M60" s="6" t="str">
        <f t="shared" ca="1" si="5"/>
        <v/>
      </c>
      <c r="N60" s="5" t="str">
        <f t="shared" si="1"/>
        <v/>
      </c>
      <c r="O60" s="3"/>
      <c r="P60" s="4"/>
      <c r="Q60" s="3"/>
      <c r="R60" s="3"/>
      <c r="S60" s="3">
        <f t="shared" si="2"/>
        <v>0</v>
      </c>
      <c r="T60" s="3" t="str">
        <f t="shared" ca="1" si="3"/>
        <v>Basse</v>
      </c>
      <c r="U60" s="3"/>
      <c r="V60" s="5"/>
      <c r="W60" s="3">
        <f t="shared" si="4"/>
        <v>0</v>
      </c>
    </row>
    <row r="61" spans="1:23" x14ac:dyDescent="0.25">
      <c r="A61" s="3" t="str">
        <f t="shared" ca="1" si="0"/>
        <v>ENT-yyyy08-0058</v>
      </c>
      <c r="D61" s="4"/>
      <c r="E61" s="4"/>
      <c r="K61" s="5"/>
      <c r="L61" s="5"/>
      <c r="M61" s="6" t="str">
        <f t="shared" ca="1" si="5"/>
        <v/>
      </c>
      <c r="N61" s="5" t="str">
        <f t="shared" si="1"/>
        <v/>
      </c>
      <c r="O61" s="3"/>
      <c r="P61" s="4"/>
      <c r="Q61" s="3"/>
      <c r="R61" s="3"/>
      <c r="S61" s="3">
        <f t="shared" si="2"/>
        <v>0</v>
      </c>
      <c r="T61" s="3" t="str">
        <f t="shared" ca="1" si="3"/>
        <v>Basse</v>
      </c>
      <c r="U61" s="3"/>
      <c r="V61" s="5"/>
      <c r="W61" s="3">
        <f t="shared" si="4"/>
        <v>0</v>
      </c>
    </row>
    <row r="62" spans="1:23" x14ac:dyDescent="0.25">
      <c r="A62" s="3" t="str">
        <f t="shared" ca="1" si="0"/>
        <v>ENT-yyyy08-0059</v>
      </c>
      <c r="D62" s="4"/>
      <c r="E62" s="4"/>
      <c r="K62" s="5"/>
      <c r="L62" s="5"/>
      <c r="M62" s="6" t="str">
        <f t="shared" ca="1" si="5"/>
        <v/>
      </c>
      <c r="N62" s="5" t="str">
        <f t="shared" si="1"/>
        <v/>
      </c>
      <c r="O62" s="3"/>
      <c r="P62" s="4"/>
      <c r="Q62" s="3"/>
      <c r="R62" s="3"/>
      <c r="S62" s="3">
        <f t="shared" si="2"/>
        <v>0</v>
      </c>
      <c r="T62" s="3" t="str">
        <f t="shared" ca="1" si="3"/>
        <v>Basse</v>
      </c>
      <c r="U62" s="3"/>
      <c r="V62" s="5"/>
      <c r="W62" s="3">
        <f t="shared" si="4"/>
        <v>0</v>
      </c>
    </row>
    <row r="63" spans="1:23" x14ac:dyDescent="0.25">
      <c r="A63" s="3" t="str">
        <f t="shared" ca="1" si="0"/>
        <v>ENT-yyyy08-0060</v>
      </c>
      <c r="D63" s="4"/>
      <c r="E63" s="4"/>
      <c r="K63" s="5"/>
      <c r="L63" s="5"/>
      <c r="M63" s="6" t="str">
        <f t="shared" ca="1" si="5"/>
        <v/>
      </c>
      <c r="N63" s="5" t="str">
        <f t="shared" si="1"/>
        <v/>
      </c>
      <c r="O63" s="3"/>
      <c r="P63" s="4"/>
      <c r="Q63" s="3"/>
      <c r="R63" s="3"/>
      <c r="S63" s="3">
        <f t="shared" si="2"/>
        <v>0</v>
      </c>
      <c r="T63" s="3" t="str">
        <f t="shared" ca="1" si="3"/>
        <v>Basse</v>
      </c>
      <c r="U63" s="3"/>
      <c r="V63" s="5"/>
      <c r="W63" s="3">
        <f t="shared" si="4"/>
        <v>0</v>
      </c>
    </row>
    <row r="64" spans="1:23" x14ac:dyDescent="0.25">
      <c r="A64" s="3" t="str">
        <f t="shared" ca="1" si="0"/>
        <v>ENT-yyyy08-0061</v>
      </c>
      <c r="D64" s="4"/>
      <c r="E64" s="4"/>
      <c r="K64" s="5"/>
      <c r="L64" s="5"/>
      <c r="M64" s="6" t="str">
        <f t="shared" ca="1" si="5"/>
        <v/>
      </c>
      <c r="N64" s="5" t="str">
        <f t="shared" si="1"/>
        <v/>
      </c>
      <c r="O64" s="3"/>
      <c r="P64" s="4"/>
      <c r="Q64" s="3"/>
      <c r="R64" s="3"/>
      <c r="S64" s="3">
        <f t="shared" si="2"/>
        <v>0</v>
      </c>
      <c r="T64" s="3" t="str">
        <f t="shared" ca="1" si="3"/>
        <v>Basse</v>
      </c>
      <c r="U64" s="3"/>
      <c r="V64" s="5"/>
      <c r="W64" s="3">
        <f t="shared" si="4"/>
        <v>0</v>
      </c>
    </row>
    <row r="65" spans="1:23" x14ac:dyDescent="0.25">
      <c r="A65" s="3" t="str">
        <f t="shared" ca="1" si="0"/>
        <v>ENT-yyyy08-0062</v>
      </c>
      <c r="D65" s="4"/>
      <c r="E65" s="4"/>
      <c r="K65" s="5"/>
      <c r="L65" s="5"/>
      <c r="M65" s="6" t="str">
        <f t="shared" ca="1" si="5"/>
        <v/>
      </c>
      <c r="N65" s="5" t="str">
        <f t="shared" si="1"/>
        <v/>
      </c>
      <c r="O65" s="3"/>
      <c r="P65" s="4"/>
      <c r="Q65" s="3"/>
      <c r="R65" s="3"/>
      <c r="S65" s="3">
        <f t="shared" si="2"/>
        <v>0</v>
      </c>
      <c r="T65" s="3" t="str">
        <f t="shared" ca="1" si="3"/>
        <v>Basse</v>
      </c>
      <c r="U65" s="3"/>
      <c r="V65" s="5"/>
      <c r="W65" s="3">
        <f t="shared" si="4"/>
        <v>0</v>
      </c>
    </row>
    <row r="66" spans="1:23" x14ac:dyDescent="0.25">
      <c r="A66" s="3" t="str">
        <f t="shared" ca="1" si="0"/>
        <v>ENT-yyyy08-0063</v>
      </c>
      <c r="D66" s="4"/>
      <c r="E66" s="4"/>
      <c r="K66" s="5"/>
      <c r="L66" s="5"/>
      <c r="M66" s="6" t="str">
        <f t="shared" ca="1" si="5"/>
        <v/>
      </c>
      <c r="N66" s="5" t="str">
        <f t="shared" si="1"/>
        <v/>
      </c>
      <c r="O66" s="3"/>
      <c r="P66" s="4"/>
      <c r="Q66" s="3"/>
      <c r="R66" s="3"/>
      <c r="S66" s="3">
        <f t="shared" si="2"/>
        <v>0</v>
      </c>
      <c r="T66" s="3" t="str">
        <f t="shared" ca="1" si="3"/>
        <v>Basse</v>
      </c>
      <c r="U66" s="3"/>
      <c r="V66" s="5"/>
      <c r="W66" s="3">
        <f t="shared" si="4"/>
        <v>0</v>
      </c>
    </row>
    <row r="67" spans="1:23" x14ac:dyDescent="0.25">
      <c r="A67" s="3" t="str">
        <f t="shared" ca="1" si="0"/>
        <v>ENT-yyyy08-0064</v>
      </c>
      <c r="D67" s="4"/>
      <c r="E67" s="4"/>
      <c r="K67" s="5"/>
      <c r="L67" s="5"/>
      <c r="M67" s="6" t="str">
        <f t="shared" ca="1" si="5"/>
        <v/>
      </c>
      <c r="N67" s="5" t="str">
        <f t="shared" si="1"/>
        <v/>
      </c>
      <c r="O67" s="3"/>
      <c r="P67" s="4"/>
      <c r="Q67" s="3"/>
      <c r="R67" s="3"/>
      <c r="S67" s="3">
        <f t="shared" si="2"/>
        <v>0</v>
      </c>
      <c r="T67" s="3" t="str">
        <f t="shared" ca="1" si="3"/>
        <v>Basse</v>
      </c>
      <c r="U67" s="3"/>
      <c r="V67" s="5"/>
      <c r="W67" s="3">
        <f t="shared" si="4"/>
        <v>0</v>
      </c>
    </row>
    <row r="68" spans="1:23" x14ac:dyDescent="0.25">
      <c r="A68" s="3" t="str">
        <f t="shared" ca="1" si="0"/>
        <v>ENT-yyyy08-0065</v>
      </c>
      <c r="D68" s="4"/>
      <c r="E68" s="4"/>
      <c r="K68" s="5"/>
      <c r="L68" s="5"/>
      <c r="M68" s="6" t="str">
        <f t="shared" ca="1" si="5"/>
        <v/>
      </c>
      <c r="N68" s="5" t="str">
        <f t="shared" si="1"/>
        <v/>
      </c>
      <c r="O68" s="3"/>
      <c r="P68" s="4"/>
      <c r="Q68" s="3"/>
      <c r="R68" s="3"/>
      <c r="S68" s="3">
        <f t="shared" si="2"/>
        <v>0</v>
      </c>
      <c r="T68" s="3" t="str">
        <f t="shared" ca="1" si="3"/>
        <v>Basse</v>
      </c>
      <c r="U68" s="3"/>
      <c r="V68" s="5"/>
      <c r="W68" s="3">
        <f t="shared" si="4"/>
        <v>0</v>
      </c>
    </row>
    <row r="69" spans="1:23" x14ac:dyDescent="0.25">
      <c r="A69" s="3" t="str">
        <f t="shared" ref="A69:A132" ca="1" si="6">"ENT-"&amp;TEXT(TODAY(),"yyyymm")&amp;"-"&amp;TEXT(ROW()-3,"0000")</f>
        <v>ENT-yyyy08-0066</v>
      </c>
      <c r="D69" s="4"/>
      <c r="E69" s="4"/>
      <c r="K69" s="5"/>
      <c r="L69" s="5"/>
      <c r="M69" s="6" t="str">
        <f t="shared" ca="1" si="5"/>
        <v/>
      </c>
      <c r="N69" s="5" t="str">
        <f t="shared" ref="N69:N132" si="7">IF(AND($K69&lt;&gt;"",$G69&lt;&gt;""),$K69+VLOOKUP($G69,Table_SLA,2,FALSE),"")</f>
        <v/>
      </c>
      <c r="O69" s="3"/>
      <c r="P69" s="4"/>
      <c r="Q69" s="3"/>
      <c r="R69" s="3"/>
      <c r="S69" s="3">
        <f t="shared" ref="S69:S132" si="8">IF(AND($Q69&gt;0,$R69&gt;0),$Q69*$R69,0)</f>
        <v>0</v>
      </c>
      <c r="T69" s="3" t="str">
        <f t="shared" ref="T69:T132" ca="1" si="9">IF(AND($L69&lt;&gt;"",$L69&lt;TODAY()),"Haute",IF($S69&gt;=15,"Haute",IF($S69&gt;=8,"Moyenne","Basse")))</f>
        <v>Basse</v>
      </c>
      <c r="U69" s="3"/>
      <c r="V69" s="5"/>
      <c r="W69" s="3">
        <f t="shared" ref="W69:W132" si="10">IF(AND($I69="Fait",$V69&lt;&gt;"",$L69&lt;&gt;"",$V69&lt;=$L69),1,0)</f>
        <v>0</v>
      </c>
    </row>
    <row r="70" spans="1:23" x14ac:dyDescent="0.25">
      <c r="A70" s="3" t="str">
        <f t="shared" ca="1" si="6"/>
        <v>ENT-yyyy08-0067</v>
      </c>
      <c r="D70" s="4"/>
      <c r="E70" s="4"/>
      <c r="K70" s="5"/>
      <c r="L70" s="5"/>
      <c r="M70" s="6" t="str">
        <f t="shared" ca="1" si="5"/>
        <v/>
      </c>
      <c r="N70" s="5" t="str">
        <f t="shared" si="7"/>
        <v/>
      </c>
      <c r="O70" s="3"/>
      <c r="P70" s="4"/>
      <c r="Q70" s="3"/>
      <c r="R70" s="3"/>
      <c r="S70" s="3">
        <f t="shared" si="8"/>
        <v>0</v>
      </c>
      <c r="T70" s="3" t="str">
        <f t="shared" ca="1" si="9"/>
        <v>Basse</v>
      </c>
      <c r="U70" s="3"/>
      <c r="V70" s="5"/>
      <c r="W70" s="3">
        <f t="shared" si="10"/>
        <v>0</v>
      </c>
    </row>
    <row r="71" spans="1:23" x14ac:dyDescent="0.25">
      <c r="A71" s="3" t="str">
        <f t="shared" ca="1" si="6"/>
        <v>ENT-yyyy08-0068</v>
      </c>
      <c r="D71" s="4"/>
      <c r="E71" s="4"/>
      <c r="K71" s="5"/>
      <c r="L71" s="5"/>
      <c r="M71" s="6" t="str">
        <f t="shared" ca="1" si="5"/>
        <v/>
      </c>
      <c r="N71" s="5" t="str">
        <f t="shared" si="7"/>
        <v/>
      </c>
      <c r="O71" s="3"/>
      <c r="P71" s="4"/>
      <c r="Q71" s="3"/>
      <c r="R71" s="3"/>
      <c r="S71" s="3">
        <f t="shared" si="8"/>
        <v>0</v>
      </c>
      <c r="T71" s="3" t="str">
        <f t="shared" ca="1" si="9"/>
        <v>Basse</v>
      </c>
      <c r="U71" s="3"/>
      <c r="V71" s="5"/>
      <c r="W71" s="3">
        <f t="shared" si="10"/>
        <v>0</v>
      </c>
    </row>
    <row r="72" spans="1:23" x14ac:dyDescent="0.25">
      <c r="A72" s="3" t="str">
        <f t="shared" ca="1" si="6"/>
        <v>ENT-yyyy08-0069</v>
      </c>
      <c r="D72" s="4"/>
      <c r="E72" s="4"/>
      <c r="K72" s="5"/>
      <c r="L72" s="5"/>
      <c r="M72" s="6" t="str">
        <f t="shared" ca="1" si="5"/>
        <v/>
      </c>
      <c r="N72" s="5" t="str">
        <f t="shared" si="7"/>
        <v/>
      </c>
      <c r="O72" s="3"/>
      <c r="P72" s="4"/>
      <c r="Q72" s="3"/>
      <c r="R72" s="3"/>
      <c r="S72" s="3">
        <f t="shared" si="8"/>
        <v>0</v>
      </c>
      <c r="T72" s="3" t="str">
        <f t="shared" ca="1" si="9"/>
        <v>Basse</v>
      </c>
      <c r="U72" s="3"/>
      <c r="V72" s="5"/>
      <c r="W72" s="3">
        <f t="shared" si="10"/>
        <v>0</v>
      </c>
    </row>
    <row r="73" spans="1:23" x14ac:dyDescent="0.25">
      <c r="A73" s="3" t="str">
        <f t="shared" ca="1" si="6"/>
        <v>ENT-yyyy08-0070</v>
      </c>
      <c r="D73" s="4"/>
      <c r="E73" s="4"/>
      <c r="K73" s="5"/>
      <c r="L73" s="5"/>
      <c r="M73" s="6" t="str">
        <f t="shared" ca="1" si="5"/>
        <v/>
      </c>
      <c r="N73" s="5" t="str">
        <f t="shared" si="7"/>
        <v/>
      </c>
      <c r="O73" s="3"/>
      <c r="P73" s="4"/>
      <c r="Q73" s="3"/>
      <c r="R73" s="3"/>
      <c r="S73" s="3">
        <f t="shared" si="8"/>
        <v>0</v>
      </c>
      <c r="T73" s="3" t="str">
        <f t="shared" ca="1" si="9"/>
        <v>Basse</v>
      </c>
      <c r="U73" s="3"/>
      <c r="V73" s="5"/>
      <c r="W73" s="3">
        <f t="shared" si="10"/>
        <v>0</v>
      </c>
    </row>
    <row r="74" spans="1:23" x14ac:dyDescent="0.25">
      <c r="A74" s="3" t="str">
        <f t="shared" ca="1" si="6"/>
        <v>ENT-yyyy08-0071</v>
      </c>
      <c r="D74" s="4"/>
      <c r="E74" s="4"/>
      <c r="K74" s="5"/>
      <c r="L74" s="5"/>
      <c r="M74" s="6" t="str">
        <f t="shared" ref="M74:M137" ca="1" si="11">IF($L74="","",$L74-TODAY())</f>
        <v/>
      </c>
      <c r="N74" s="5" t="str">
        <f t="shared" si="7"/>
        <v/>
      </c>
      <c r="O74" s="3"/>
      <c r="P74" s="4"/>
      <c r="Q74" s="3"/>
      <c r="R74" s="3"/>
      <c r="S74" s="3">
        <f t="shared" si="8"/>
        <v>0</v>
      </c>
      <c r="T74" s="3" t="str">
        <f t="shared" ca="1" si="9"/>
        <v>Basse</v>
      </c>
      <c r="U74" s="3"/>
      <c r="V74" s="5"/>
      <c r="W74" s="3">
        <f t="shared" si="10"/>
        <v>0</v>
      </c>
    </row>
    <row r="75" spans="1:23" x14ac:dyDescent="0.25">
      <c r="A75" s="3" t="str">
        <f t="shared" ca="1" si="6"/>
        <v>ENT-yyyy08-0072</v>
      </c>
      <c r="D75" s="4"/>
      <c r="E75" s="4"/>
      <c r="K75" s="5"/>
      <c r="L75" s="5"/>
      <c r="M75" s="6" t="str">
        <f t="shared" ca="1" si="11"/>
        <v/>
      </c>
      <c r="N75" s="5" t="str">
        <f t="shared" si="7"/>
        <v/>
      </c>
      <c r="O75" s="3"/>
      <c r="P75" s="4"/>
      <c r="Q75" s="3"/>
      <c r="R75" s="3"/>
      <c r="S75" s="3">
        <f t="shared" si="8"/>
        <v>0</v>
      </c>
      <c r="T75" s="3" t="str">
        <f t="shared" ca="1" si="9"/>
        <v>Basse</v>
      </c>
      <c r="U75" s="3"/>
      <c r="V75" s="5"/>
      <c r="W75" s="3">
        <f t="shared" si="10"/>
        <v>0</v>
      </c>
    </row>
    <row r="76" spans="1:23" x14ac:dyDescent="0.25">
      <c r="A76" s="3" t="str">
        <f t="shared" ca="1" si="6"/>
        <v>ENT-yyyy08-0073</v>
      </c>
      <c r="D76" s="4"/>
      <c r="E76" s="4"/>
      <c r="K76" s="5"/>
      <c r="L76" s="5"/>
      <c r="M76" s="6" t="str">
        <f t="shared" ca="1" si="11"/>
        <v/>
      </c>
      <c r="N76" s="5" t="str">
        <f t="shared" si="7"/>
        <v/>
      </c>
      <c r="O76" s="3"/>
      <c r="P76" s="4"/>
      <c r="Q76" s="3"/>
      <c r="R76" s="3"/>
      <c r="S76" s="3">
        <f t="shared" si="8"/>
        <v>0</v>
      </c>
      <c r="T76" s="3" t="str">
        <f t="shared" ca="1" si="9"/>
        <v>Basse</v>
      </c>
      <c r="U76" s="3"/>
      <c r="V76" s="5"/>
      <c r="W76" s="3">
        <f t="shared" si="10"/>
        <v>0</v>
      </c>
    </row>
    <row r="77" spans="1:23" x14ac:dyDescent="0.25">
      <c r="A77" s="3" t="str">
        <f t="shared" ca="1" si="6"/>
        <v>ENT-yyyy08-0074</v>
      </c>
      <c r="D77" s="4"/>
      <c r="E77" s="4"/>
      <c r="K77" s="5"/>
      <c r="L77" s="5"/>
      <c r="M77" s="6" t="str">
        <f t="shared" ca="1" si="11"/>
        <v/>
      </c>
      <c r="N77" s="5" t="str">
        <f t="shared" si="7"/>
        <v/>
      </c>
      <c r="O77" s="3"/>
      <c r="P77" s="4"/>
      <c r="Q77" s="3"/>
      <c r="R77" s="3"/>
      <c r="S77" s="3">
        <f t="shared" si="8"/>
        <v>0</v>
      </c>
      <c r="T77" s="3" t="str">
        <f t="shared" ca="1" si="9"/>
        <v>Basse</v>
      </c>
      <c r="U77" s="3"/>
      <c r="V77" s="5"/>
      <c r="W77" s="3">
        <f t="shared" si="10"/>
        <v>0</v>
      </c>
    </row>
    <row r="78" spans="1:23" x14ac:dyDescent="0.25">
      <c r="A78" s="3" t="str">
        <f t="shared" ca="1" si="6"/>
        <v>ENT-yyyy08-0075</v>
      </c>
      <c r="D78" s="4"/>
      <c r="E78" s="4"/>
      <c r="K78" s="5"/>
      <c r="L78" s="5"/>
      <c r="M78" s="6" t="str">
        <f t="shared" ca="1" si="11"/>
        <v/>
      </c>
      <c r="N78" s="5" t="str">
        <f t="shared" si="7"/>
        <v/>
      </c>
      <c r="O78" s="3"/>
      <c r="P78" s="4"/>
      <c r="Q78" s="3"/>
      <c r="R78" s="3"/>
      <c r="S78" s="3">
        <f t="shared" si="8"/>
        <v>0</v>
      </c>
      <c r="T78" s="3" t="str">
        <f t="shared" ca="1" si="9"/>
        <v>Basse</v>
      </c>
      <c r="U78" s="3"/>
      <c r="V78" s="5"/>
      <c r="W78" s="3">
        <f t="shared" si="10"/>
        <v>0</v>
      </c>
    </row>
    <row r="79" spans="1:23" x14ac:dyDescent="0.25">
      <c r="A79" s="3" t="str">
        <f t="shared" ca="1" si="6"/>
        <v>ENT-yyyy08-0076</v>
      </c>
      <c r="D79" s="4"/>
      <c r="E79" s="4"/>
      <c r="K79" s="5"/>
      <c r="L79" s="5"/>
      <c r="M79" s="6" t="str">
        <f t="shared" ca="1" si="11"/>
        <v/>
      </c>
      <c r="N79" s="5" t="str">
        <f t="shared" si="7"/>
        <v/>
      </c>
      <c r="O79" s="3"/>
      <c r="P79" s="4"/>
      <c r="Q79" s="3"/>
      <c r="R79" s="3"/>
      <c r="S79" s="3">
        <f t="shared" si="8"/>
        <v>0</v>
      </c>
      <c r="T79" s="3" t="str">
        <f t="shared" ca="1" si="9"/>
        <v>Basse</v>
      </c>
      <c r="U79" s="3"/>
      <c r="V79" s="5"/>
      <c r="W79" s="3">
        <f t="shared" si="10"/>
        <v>0</v>
      </c>
    </row>
    <row r="80" spans="1:23" x14ac:dyDescent="0.25">
      <c r="A80" s="3" t="str">
        <f t="shared" ca="1" si="6"/>
        <v>ENT-yyyy08-0077</v>
      </c>
      <c r="D80" s="4"/>
      <c r="E80" s="4"/>
      <c r="K80" s="5"/>
      <c r="L80" s="5"/>
      <c r="M80" s="6" t="str">
        <f t="shared" ca="1" si="11"/>
        <v/>
      </c>
      <c r="N80" s="5" t="str">
        <f t="shared" si="7"/>
        <v/>
      </c>
      <c r="O80" s="3"/>
      <c r="P80" s="4"/>
      <c r="Q80" s="3"/>
      <c r="R80" s="3"/>
      <c r="S80" s="3">
        <f t="shared" si="8"/>
        <v>0</v>
      </c>
      <c r="T80" s="3" t="str">
        <f t="shared" ca="1" si="9"/>
        <v>Basse</v>
      </c>
      <c r="U80" s="3"/>
      <c r="V80" s="5"/>
      <c r="W80" s="3">
        <f t="shared" si="10"/>
        <v>0</v>
      </c>
    </row>
    <row r="81" spans="1:23" x14ac:dyDescent="0.25">
      <c r="A81" s="3" t="str">
        <f t="shared" ca="1" si="6"/>
        <v>ENT-yyyy08-0078</v>
      </c>
      <c r="D81" s="4"/>
      <c r="E81" s="4"/>
      <c r="K81" s="5"/>
      <c r="L81" s="5"/>
      <c r="M81" s="6" t="str">
        <f t="shared" ca="1" si="11"/>
        <v/>
      </c>
      <c r="N81" s="5" t="str">
        <f t="shared" si="7"/>
        <v/>
      </c>
      <c r="O81" s="3"/>
      <c r="P81" s="4"/>
      <c r="Q81" s="3"/>
      <c r="R81" s="3"/>
      <c r="S81" s="3">
        <f t="shared" si="8"/>
        <v>0</v>
      </c>
      <c r="T81" s="3" t="str">
        <f t="shared" ca="1" si="9"/>
        <v>Basse</v>
      </c>
      <c r="U81" s="3"/>
      <c r="V81" s="5"/>
      <c r="W81" s="3">
        <f t="shared" si="10"/>
        <v>0</v>
      </c>
    </row>
    <row r="82" spans="1:23" x14ac:dyDescent="0.25">
      <c r="A82" s="3" t="str">
        <f t="shared" ca="1" si="6"/>
        <v>ENT-yyyy08-0079</v>
      </c>
      <c r="D82" s="4"/>
      <c r="E82" s="4"/>
      <c r="K82" s="5"/>
      <c r="L82" s="5"/>
      <c r="M82" s="6" t="str">
        <f t="shared" ca="1" si="11"/>
        <v/>
      </c>
      <c r="N82" s="5" t="str">
        <f t="shared" si="7"/>
        <v/>
      </c>
      <c r="O82" s="3"/>
      <c r="P82" s="4"/>
      <c r="Q82" s="3"/>
      <c r="R82" s="3"/>
      <c r="S82" s="3">
        <f t="shared" si="8"/>
        <v>0</v>
      </c>
      <c r="T82" s="3" t="str">
        <f t="shared" ca="1" si="9"/>
        <v>Basse</v>
      </c>
      <c r="U82" s="3"/>
      <c r="V82" s="5"/>
      <c r="W82" s="3">
        <f t="shared" si="10"/>
        <v>0</v>
      </c>
    </row>
    <row r="83" spans="1:23" x14ac:dyDescent="0.25">
      <c r="A83" s="3" t="str">
        <f t="shared" ca="1" si="6"/>
        <v>ENT-yyyy08-0080</v>
      </c>
      <c r="D83" s="4"/>
      <c r="E83" s="4"/>
      <c r="K83" s="5"/>
      <c r="L83" s="5"/>
      <c r="M83" s="6" t="str">
        <f t="shared" ca="1" si="11"/>
        <v/>
      </c>
      <c r="N83" s="5" t="str">
        <f t="shared" si="7"/>
        <v/>
      </c>
      <c r="O83" s="3"/>
      <c r="P83" s="4"/>
      <c r="Q83" s="3"/>
      <c r="R83" s="3"/>
      <c r="S83" s="3">
        <f t="shared" si="8"/>
        <v>0</v>
      </c>
      <c r="T83" s="3" t="str">
        <f t="shared" ca="1" si="9"/>
        <v>Basse</v>
      </c>
      <c r="U83" s="3"/>
      <c r="V83" s="5"/>
      <c r="W83" s="3">
        <f t="shared" si="10"/>
        <v>0</v>
      </c>
    </row>
    <row r="84" spans="1:23" x14ac:dyDescent="0.25">
      <c r="A84" s="3" t="str">
        <f t="shared" ca="1" si="6"/>
        <v>ENT-yyyy08-0081</v>
      </c>
      <c r="D84" s="4"/>
      <c r="E84" s="4"/>
      <c r="K84" s="5"/>
      <c r="L84" s="5"/>
      <c r="M84" s="6" t="str">
        <f t="shared" ca="1" si="11"/>
        <v/>
      </c>
      <c r="N84" s="5" t="str">
        <f t="shared" si="7"/>
        <v/>
      </c>
      <c r="O84" s="3"/>
      <c r="P84" s="4"/>
      <c r="Q84" s="3"/>
      <c r="R84" s="3"/>
      <c r="S84" s="3">
        <f t="shared" si="8"/>
        <v>0</v>
      </c>
      <c r="T84" s="3" t="str">
        <f t="shared" ca="1" si="9"/>
        <v>Basse</v>
      </c>
      <c r="U84" s="3"/>
      <c r="V84" s="5"/>
      <c r="W84" s="3">
        <f t="shared" si="10"/>
        <v>0</v>
      </c>
    </row>
    <row r="85" spans="1:23" x14ac:dyDescent="0.25">
      <c r="A85" s="3" t="str">
        <f t="shared" ca="1" si="6"/>
        <v>ENT-yyyy08-0082</v>
      </c>
      <c r="D85" s="4"/>
      <c r="E85" s="4"/>
      <c r="K85" s="5"/>
      <c r="L85" s="5"/>
      <c r="M85" s="6" t="str">
        <f t="shared" ca="1" si="11"/>
        <v/>
      </c>
      <c r="N85" s="5" t="str">
        <f t="shared" si="7"/>
        <v/>
      </c>
      <c r="O85" s="3"/>
      <c r="P85" s="4"/>
      <c r="Q85" s="3"/>
      <c r="R85" s="3"/>
      <c r="S85" s="3">
        <f t="shared" si="8"/>
        <v>0</v>
      </c>
      <c r="T85" s="3" t="str">
        <f t="shared" ca="1" si="9"/>
        <v>Basse</v>
      </c>
      <c r="U85" s="3"/>
      <c r="V85" s="5"/>
      <c r="W85" s="3">
        <f t="shared" si="10"/>
        <v>0</v>
      </c>
    </row>
    <row r="86" spans="1:23" x14ac:dyDescent="0.25">
      <c r="A86" s="3" t="str">
        <f t="shared" ca="1" si="6"/>
        <v>ENT-yyyy08-0083</v>
      </c>
      <c r="D86" s="4"/>
      <c r="E86" s="4"/>
      <c r="K86" s="5"/>
      <c r="L86" s="5"/>
      <c r="M86" s="6" t="str">
        <f t="shared" ca="1" si="11"/>
        <v/>
      </c>
      <c r="N86" s="5" t="str">
        <f t="shared" si="7"/>
        <v/>
      </c>
      <c r="O86" s="3"/>
      <c r="P86" s="4"/>
      <c r="Q86" s="3"/>
      <c r="R86" s="3"/>
      <c r="S86" s="3">
        <f t="shared" si="8"/>
        <v>0</v>
      </c>
      <c r="T86" s="3" t="str">
        <f t="shared" ca="1" si="9"/>
        <v>Basse</v>
      </c>
      <c r="U86" s="3"/>
      <c r="V86" s="5"/>
      <c r="W86" s="3">
        <f t="shared" si="10"/>
        <v>0</v>
      </c>
    </row>
    <row r="87" spans="1:23" x14ac:dyDescent="0.25">
      <c r="A87" s="3" t="str">
        <f t="shared" ca="1" si="6"/>
        <v>ENT-yyyy08-0084</v>
      </c>
      <c r="D87" s="4"/>
      <c r="E87" s="4"/>
      <c r="K87" s="5"/>
      <c r="L87" s="5"/>
      <c r="M87" s="6" t="str">
        <f t="shared" ca="1" si="11"/>
        <v/>
      </c>
      <c r="N87" s="5" t="str">
        <f t="shared" si="7"/>
        <v/>
      </c>
      <c r="O87" s="3"/>
      <c r="P87" s="4"/>
      <c r="Q87" s="3"/>
      <c r="R87" s="3"/>
      <c r="S87" s="3">
        <f t="shared" si="8"/>
        <v>0</v>
      </c>
      <c r="T87" s="3" t="str">
        <f t="shared" ca="1" si="9"/>
        <v>Basse</v>
      </c>
      <c r="U87" s="3"/>
      <c r="V87" s="5"/>
      <c r="W87" s="3">
        <f t="shared" si="10"/>
        <v>0</v>
      </c>
    </row>
    <row r="88" spans="1:23" x14ac:dyDescent="0.25">
      <c r="A88" s="3" t="str">
        <f t="shared" ca="1" si="6"/>
        <v>ENT-yyyy08-0085</v>
      </c>
      <c r="D88" s="4"/>
      <c r="E88" s="4"/>
      <c r="K88" s="5"/>
      <c r="L88" s="5"/>
      <c r="M88" s="6" t="str">
        <f t="shared" ca="1" si="11"/>
        <v/>
      </c>
      <c r="N88" s="5" t="str">
        <f t="shared" si="7"/>
        <v/>
      </c>
      <c r="O88" s="3"/>
      <c r="P88" s="4"/>
      <c r="Q88" s="3"/>
      <c r="R88" s="3"/>
      <c r="S88" s="3">
        <f t="shared" si="8"/>
        <v>0</v>
      </c>
      <c r="T88" s="3" t="str">
        <f t="shared" ca="1" si="9"/>
        <v>Basse</v>
      </c>
      <c r="U88" s="3"/>
      <c r="V88" s="5"/>
      <c r="W88" s="3">
        <f t="shared" si="10"/>
        <v>0</v>
      </c>
    </row>
    <row r="89" spans="1:23" x14ac:dyDescent="0.25">
      <c r="A89" s="3" t="str">
        <f t="shared" ca="1" si="6"/>
        <v>ENT-yyyy08-0086</v>
      </c>
      <c r="D89" s="4"/>
      <c r="E89" s="4"/>
      <c r="K89" s="5"/>
      <c r="L89" s="5"/>
      <c r="M89" s="6" t="str">
        <f t="shared" ca="1" si="11"/>
        <v/>
      </c>
      <c r="N89" s="5" t="str">
        <f t="shared" si="7"/>
        <v/>
      </c>
      <c r="O89" s="3"/>
      <c r="P89" s="4"/>
      <c r="Q89" s="3"/>
      <c r="R89" s="3"/>
      <c r="S89" s="3">
        <f t="shared" si="8"/>
        <v>0</v>
      </c>
      <c r="T89" s="3" t="str">
        <f t="shared" ca="1" si="9"/>
        <v>Basse</v>
      </c>
      <c r="U89" s="3"/>
      <c r="V89" s="5"/>
      <c r="W89" s="3">
        <f t="shared" si="10"/>
        <v>0</v>
      </c>
    </row>
    <row r="90" spans="1:23" x14ac:dyDescent="0.25">
      <c r="A90" s="3" t="str">
        <f t="shared" ca="1" si="6"/>
        <v>ENT-yyyy08-0087</v>
      </c>
      <c r="D90" s="4"/>
      <c r="E90" s="4"/>
      <c r="K90" s="5"/>
      <c r="L90" s="5"/>
      <c r="M90" s="6" t="str">
        <f t="shared" ca="1" si="11"/>
        <v/>
      </c>
      <c r="N90" s="5" t="str">
        <f t="shared" si="7"/>
        <v/>
      </c>
      <c r="O90" s="3"/>
      <c r="P90" s="4"/>
      <c r="Q90" s="3"/>
      <c r="R90" s="3"/>
      <c r="S90" s="3">
        <f t="shared" si="8"/>
        <v>0</v>
      </c>
      <c r="T90" s="3" t="str">
        <f t="shared" ca="1" si="9"/>
        <v>Basse</v>
      </c>
      <c r="U90" s="3"/>
      <c r="V90" s="5"/>
      <c r="W90" s="3">
        <f t="shared" si="10"/>
        <v>0</v>
      </c>
    </row>
    <row r="91" spans="1:23" x14ac:dyDescent="0.25">
      <c r="A91" s="3" t="str">
        <f t="shared" ca="1" si="6"/>
        <v>ENT-yyyy08-0088</v>
      </c>
      <c r="D91" s="4"/>
      <c r="E91" s="4"/>
      <c r="K91" s="5"/>
      <c r="L91" s="5"/>
      <c r="M91" s="6" t="str">
        <f t="shared" ca="1" si="11"/>
        <v/>
      </c>
      <c r="N91" s="5" t="str">
        <f t="shared" si="7"/>
        <v/>
      </c>
      <c r="O91" s="3"/>
      <c r="P91" s="4"/>
      <c r="Q91" s="3"/>
      <c r="R91" s="3"/>
      <c r="S91" s="3">
        <f t="shared" si="8"/>
        <v>0</v>
      </c>
      <c r="T91" s="3" t="str">
        <f t="shared" ca="1" si="9"/>
        <v>Basse</v>
      </c>
      <c r="U91" s="3"/>
      <c r="V91" s="5"/>
      <c r="W91" s="3">
        <f t="shared" si="10"/>
        <v>0</v>
      </c>
    </row>
    <row r="92" spans="1:23" x14ac:dyDescent="0.25">
      <c r="A92" s="3" t="str">
        <f t="shared" ca="1" si="6"/>
        <v>ENT-yyyy08-0089</v>
      </c>
      <c r="D92" s="4"/>
      <c r="E92" s="4"/>
      <c r="K92" s="5"/>
      <c r="L92" s="5"/>
      <c r="M92" s="6" t="str">
        <f t="shared" ca="1" si="11"/>
        <v/>
      </c>
      <c r="N92" s="5" t="str">
        <f t="shared" si="7"/>
        <v/>
      </c>
      <c r="O92" s="3"/>
      <c r="P92" s="4"/>
      <c r="Q92" s="3"/>
      <c r="R92" s="3"/>
      <c r="S92" s="3">
        <f t="shared" si="8"/>
        <v>0</v>
      </c>
      <c r="T92" s="3" t="str">
        <f t="shared" ca="1" si="9"/>
        <v>Basse</v>
      </c>
      <c r="U92" s="3"/>
      <c r="V92" s="5"/>
      <c r="W92" s="3">
        <f t="shared" si="10"/>
        <v>0</v>
      </c>
    </row>
    <row r="93" spans="1:23" x14ac:dyDescent="0.25">
      <c r="A93" s="3" t="str">
        <f t="shared" ca="1" si="6"/>
        <v>ENT-yyyy08-0090</v>
      </c>
      <c r="D93" s="4"/>
      <c r="E93" s="4"/>
      <c r="K93" s="5"/>
      <c r="L93" s="5"/>
      <c r="M93" s="6" t="str">
        <f t="shared" ca="1" si="11"/>
        <v/>
      </c>
      <c r="N93" s="5" t="str">
        <f t="shared" si="7"/>
        <v/>
      </c>
      <c r="O93" s="3"/>
      <c r="P93" s="4"/>
      <c r="Q93" s="3"/>
      <c r="R93" s="3"/>
      <c r="S93" s="3">
        <f t="shared" si="8"/>
        <v>0</v>
      </c>
      <c r="T93" s="3" t="str">
        <f t="shared" ca="1" si="9"/>
        <v>Basse</v>
      </c>
      <c r="U93" s="3"/>
      <c r="V93" s="5"/>
      <c r="W93" s="3">
        <f t="shared" si="10"/>
        <v>0</v>
      </c>
    </row>
    <row r="94" spans="1:23" x14ac:dyDescent="0.25">
      <c r="A94" s="3" t="str">
        <f t="shared" ca="1" si="6"/>
        <v>ENT-yyyy08-0091</v>
      </c>
      <c r="D94" s="4"/>
      <c r="E94" s="4"/>
      <c r="K94" s="5"/>
      <c r="L94" s="5"/>
      <c r="M94" s="6" t="str">
        <f t="shared" ca="1" si="11"/>
        <v/>
      </c>
      <c r="N94" s="5" t="str">
        <f t="shared" si="7"/>
        <v/>
      </c>
      <c r="O94" s="3"/>
      <c r="P94" s="4"/>
      <c r="Q94" s="3"/>
      <c r="R94" s="3"/>
      <c r="S94" s="3">
        <f t="shared" si="8"/>
        <v>0</v>
      </c>
      <c r="T94" s="3" t="str">
        <f t="shared" ca="1" si="9"/>
        <v>Basse</v>
      </c>
      <c r="U94" s="3"/>
      <c r="V94" s="5"/>
      <c r="W94" s="3">
        <f t="shared" si="10"/>
        <v>0</v>
      </c>
    </row>
    <row r="95" spans="1:23" x14ac:dyDescent="0.25">
      <c r="A95" s="3" t="str">
        <f t="shared" ca="1" si="6"/>
        <v>ENT-yyyy08-0092</v>
      </c>
      <c r="D95" s="4"/>
      <c r="E95" s="4"/>
      <c r="K95" s="5"/>
      <c r="L95" s="5"/>
      <c r="M95" s="6" t="str">
        <f t="shared" ca="1" si="11"/>
        <v/>
      </c>
      <c r="N95" s="5" t="str">
        <f t="shared" si="7"/>
        <v/>
      </c>
      <c r="O95" s="3"/>
      <c r="P95" s="4"/>
      <c r="Q95" s="3"/>
      <c r="R95" s="3"/>
      <c r="S95" s="3">
        <f t="shared" si="8"/>
        <v>0</v>
      </c>
      <c r="T95" s="3" t="str">
        <f t="shared" ca="1" si="9"/>
        <v>Basse</v>
      </c>
      <c r="U95" s="3"/>
      <c r="V95" s="5"/>
      <c r="W95" s="3">
        <f t="shared" si="10"/>
        <v>0</v>
      </c>
    </row>
    <row r="96" spans="1:23" x14ac:dyDescent="0.25">
      <c r="A96" s="3" t="str">
        <f t="shared" ca="1" si="6"/>
        <v>ENT-yyyy08-0093</v>
      </c>
      <c r="D96" s="4"/>
      <c r="E96" s="4"/>
      <c r="K96" s="5"/>
      <c r="L96" s="5"/>
      <c r="M96" s="6" t="str">
        <f t="shared" ca="1" si="11"/>
        <v/>
      </c>
      <c r="N96" s="5" t="str">
        <f t="shared" si="7"/>
        <v/>
      </c>
      <c r="O96" s="3"/>
      <c r="P96" s="4"/>
      <c r="Q96" s="3"/>
      <c r="R96" s="3"/>
      <c r="S96" s="3">
        <f t="shared" si="8"/>
        <v>0</v>
      </c>
      <c r="T96" s="3" t="str">
        <f t="shared" ca="1" si="9"/>
        <v>Basse</v>
      </c>
      <c r="U96" s="3"/>
      <c r="V96" s="5"/>
      <c r="W96" s="3">
        <f t="shared" si="10"/>
        <v>0</v>
      </c>
    </row>
    <row r="97" spans="1:23" x14ac:dyDescent="0.25">
      <c r="A97" s="3" t="str">
        <f t="shared" ca="1" si="6"/>
        <v>ENT-yyyy08-0094</v>
      </c>
      <c r="D97" s="4"/>
      <c r="E97" s="4"/>
      <c r="K97" s="5"/>
      <c r="L97" s="5"/>
      <c r="M97" s="6" t="str">
        <f t="shared" ca="1" si="11"/>
        <v/>
      </c>
      <c r="N97" s="5" t="str">
        <f t="shared" si="7"/>
        <v/>
      </c>
      <c r="O97" s="3"/>
      <c r="P97" s="4"/>
      <c r="Q97" s="3"/>
      <c r="R97" s="3"/>
      <c r="S97" s="3">
        <f t="shared" si="8"/>
        <v>0</v>
      </c>
      <c r="T97" s="3" t="str">
        <f t="shared" ca="1" si="9"/>
        <v>Basse</v>
      </c>
      <c r="U97" s="3"/>
      <c r="V97" s="5"/>
      <c r="W97" s="3">
        <f t="shared" si="10"/>
        <v>0</v>
      </c>
    </row>
    <row r="98" spans="1:23" x14ac:dyDescent="0.25">
      <c r="A98" s="3" t="str">
        <f t="shared" ca="1" si="6"/>
        <v>ENT-yyyy08-0095</v>
      </c>
      <c r="D98" s="4"/>
      <c r="E98" s="4"/>
      <c r="K98" s="5"/>
      <c r="L98" s="5"/>
      <c r="M98" s="6" t="str">
        <f t="shared" ca="1" si="11"/>
        <v/>
      </c>
      <c r="N98" s="5" t="str">
        <f t="shared" si="7"/>
        <v/>
      </c>
      <c r="O98" s="3"/>
      <c r="P98" s="4"/>
      <c r="Q98" s="3"/>
      <c r="R98" s="3"/>
      <c r="S98" s="3">
        <f t="shared" si="8"/>
        <v>0</v>
      </c>
      <c r="T98" s="3" t="str">
        <f t="shared" ca="1" si="9"/>
        <v>Basse</v>
      </c>
      <c r="U98" s="3"/>
      <c r="V98" s="5"/>
      <c r="W98" s="3">
        <f t="shared" si="10"/>
        <v>0</v>
      </c>
    </row>
    <row r="99" spans="1:23" x14ac:dyDescent="0.25">
      <c r="A99" s="3" t="str">
        <f t="shared" ca="1" si="6"/>
        <v>ENT-yyyy08-0096</v>
      </c>
      <c r="D99" s="4"/>
      <c r="E99" s="4"/>
      <c r="K99" s="5"/>
      <c r="L99" s="5"/>
      <c r="M99" s="6" t="str">
        <f t="shared" ca="1" si="11"/>
        <v/>
      </c>
      <c r="N99" s="5" t="str">
        <f t="shared" si="7"/>
        <v/>
      </c>
      <c r="O99" s="3"/>
      <c r="P99" s="4"/>
      <c r="Q99" s="3"/>
      <c r="R99" s="3"/>
      <c r="S99" s="3">
        <f t="shared" si="8"/>
        <v>0</v>
      </c>
      <c r="T99" s="3" t="str">
        <f t="shared" ca="1" si="9"/>
        <v>Basse</v>
      </c>
      <c r="U99" s="3"/>
      <c r="V99" s="5"/>
      <c r="W99" s="3">
        <f t="shared" si="10"/>
        <v>0</v>
      </c>
    </row>
    <row r="100" spans="1:23" x14ac:dyDescent="0.25">
      <c r="A100" s="3" t="str">
        <f t="shared" ca="1" si="6"/>
        <v>ENT-yyyy08-0097</v>
      </c>
      <c r="D100" s="4"/>
      <c r="E100" s="4"/>
      <c r="K100" s="5"/>
      <c r="L100" s="5"/>
      <c r="M100" s="6" t="str">
        <f t="shared" ca="1" si="11"/>
        <v/>
      </c>
      <c r="N100" s="5" t="str">
        <f t="shared" si="7"/>
        <v/>
      </c>
      <c r="O100" s="3"/>
      <c r="P100" s="4"/>
      <c r="Q100" s="3"/>
      <c r="R100" s="3"/>
      <c r="S100" s="3">
        <f t="shared" si="8"/>
        <v>0</v>
      </c>
      <c r="T100" s="3" t="str">
        <f t="shared" ca="1" si="9"/>
        <v>Basse</v>
      </c>
      <c r="U100" s="3"/>
      <c r="V100" s="5"/>
      <c r="W100" s="3">
        <f t="shared" si="10"/>
        <v>0</v>
      </c>
    </row>
    <row r="101" spans="1:23" x14ac:dyDescent="0.25">
      <c r="A101" s="3" t="str">
        <f t="shared" ca="1" si="6"/>
        <v>ENT-yyyy08-0098</v>
      </c>
      <c r="D101" s="4"/>
      <c r="E101" s="4"/>
      <c r="K101" s="5"/>
      <c r="L101" s="5"/>
      <c r="M101" s="6" t="str">
        <f t="shared" ca="1" si="11"/>
        <v/>
      </c>
      <c r="N101" s="5" t="str">
        <f t="shared" si="7"/>
        <v/>
      </c>
      <c r="O101" s="3"/>
      <c r="P101" s="4"/>
      <c r="Q101" s="3"/>
      <c r="R101" s="3"/>
      <c r="S101" s="3">
        <f t="shared" si="8"/>
        <v>0</v>
      </c>
      <c r="T101" s="3" t="str">
        <f t="shared" ca="1" si="9"/>
        <v>Basse</v>
      </c>
      <c r="U101" s="3"/>
      <c r="V101" s="5"/>
      <c r="W101" s="3">
        <f t="shared" si="10"/>
        <v>0</v>
      </c>
    </row>
    <row r="102" spans="1:23" x14ac:dyDescent="0.25">
      <c r="A102" s="3" t="str">
        <f t="shared" ca="1" si="6"/>
        <v>ENT-yyyy08-0099</v>
      </c>
      <c r="D102" s="4"/>
      <c r="E102" s="4"/>
      <c r="K102" s="5"/>
      <c r="L102" s="5"/>
      <c r="M102" s="6" t="str">
        <f t="shared" ca="1" si="11"/>
        <v/>
      </c>
      <c r="N102" s="5" t="str">
        <f t="shared" si="7"/>
        <v/>
      </c>
      <c r="O102" s="3"/>
      <c r="P102" s="4"/>
      <c r="Q102" s="3"/>
      <c r="R102" s="3"/>
      <c r="S102" s="3">
        <f t="shared" si="8"/>
        <v>0</v>
      </c>
      <c r="T102" s="3" t="str">
        <f t="shared" ca="1" si="9"/>
        <v>Basse</v>
      </c>
      <c r="U102" s="3"/>
      <c r="V102" s="5"/>
      <c r="W102" s="3">
        <f t="shared" si="10"/>
        <v>0</v>
      </c>
    </row>
    <row r="103" spans="1:23" x14ac:dyDescent="0.25">
      <c r="A103" s="3" t="str">
        <f t="shared" ca="1" si="6"/>
        <v>ENT-yyyy08-0100</v>
      </c>
      <c r="D103" s="4"/>
      <c r="E103" s="4"/>
      <c r="K103" s="5"/>
      <c r="L103" s="5"/>
      <c r="M103" s="6" t="str">
        <f t="shared" ca="1" si="11"/>
        <v/>
      </c>
      <c r="N103" s="5" t="str">
        <f t="shared" si="7"/>
        <v/>
      </c>
      <c r="O103" s="3"/>
      <c r="P103" s="4"/>
      <c r="Q103" s="3"/>
      <c r="R103" s="3"/>
      <c r="S103" s="3">
        <f t="shared" si="8"/>
        <v>0</v>
      </c>
      <c r="T103" s="3" t="str">
        <f t="shared" ca="1" si="9"/>
        <v>Basse</v>
      </c>
      <c r="U103" s="3"/>
      <c r="V103" s="5"/>
      <c r="W103" s="3">
        <f t="shared" si="10"/>
        <v>0</v>
      </c>
    </row>
    <row r="104" spans="1:23" x14ac:dyDescent="0.25">
      <c r="A104" s="3" t="str">
        <f t="shared" ca="1" si="6"/>
        <v>ENT-yyyy08-0101</v>
      </c>
      <c r="D104" s="4"/>
      <c r="E104" s="4"/>
      <c r="K104" s="5"/>
      <c r="L104" s="5"/>
      <c r="M104" s="6" t="str">
        <f t="shared" ca="1" si="11"/>
        <v/>
      </c>
      <c r="N104" s="5" t="str">
        <f t="shared" si="7"/>
        <v/>
      </c>
      <c r="O104" s="3"/>
      <c r="P104" s="4"/>
      <c r="Q104" s="3"/>
      <c r="R104" s="3"/>
      <c r="S104" s="3">
        <f t="shared" si="8"/>
        <v>0</v>
      </c>
      <c r="T104" s="3" t="str">
        <f t="shared" ca="1" si="9"/>
        <v>Basse</v>
      </c>
      <c r="U104" s="3"/>
      <c r="V104" s="5"/>
      <c r="W104" s="3">
        <f t="shared" si="10"/>
        <v>0</v>
      </c>
    </row>
    <row r="105" spans="1:23" x14ac:dyDescent="0.25">
      <c r="A105" s="3" t="str">
        <f t="shared" ca="1" si="6"/>
        <v>ENT-yyyy08-0102</v>
      </c>
      <c r="D105" s="4"/>
      <c r="E105" s="4"/>
      <c r="K105" s="5"/>
      <c r="L105" s="5"/>
      <c r="M105" s="6" t="str">
        <f t="shared" ca="1" si="11"/>
        <v/>
      </c>
      <c r="N105" s="5" t="str">
        <f t="shared" si="7"/>
        <v/>
      </c>
      <c r="O105" s="3"/>
      <c r="P105" s="4"/>
      <c r="Q105" s="3"/>
      <c r="R105" s="3"/>
      <c r="S105" s="3">
        <f t="shared" si="8"/>
        <v>0</v>
      </c>
      <c r="T105" s="3" t="str">
        <f t="shared" ca="1" si="9"/>
        <v>Basse</v>
      </c>
      <c r="U105" s="3"/>
      <c r="V105" s="5"/>
      <c r="W105" s="3">
        <f t="shared" si="10"/>
        <v>0</v>
      </c>
    </row>
    <row r="106" spans="1:23" x14ac:dyDescent="0.25">
      <c r="A106" s="3" t="str">
        <f t="shared" ca="1" si="6"/>
        <v>ENT-yyyy08-0103</v>
      </c>
      <c r="D106" s="4"/>
      <c r="E106" s="4"/>
      <c r="K106" s="5"/>
      <c r="L106" s="5"/>
      <c r="M106" s="6" t="str">
        <f t="shared" ca="1" si="11"/>
        <v/>
      </c>
      <c r="N106" s="5" t="str">
        <f t="shared" si="7"/>
        <v/>
      </c>
      <c r="O106" s="3"/>
      <c r="P106" s="4"/>
      <c r="Q106" s="3"/>
      <c r="R106" s="3"/>
      <c r="S106" s="3">
        <f t="shared" si="8"/>
        <v>0</v>
      </c>
      <c r="T106" s="3" t="str">
        <f t="shared" ca="1" si="9"/>
        <v>Basse</v>
      </c>
      <c r="U106" s="3"/>
      <c r="V106" s="5"/>
      <c r="W106" s="3">
        <f t="shared" si="10"/>
        <v>0</v>
      </c>
    </row>
    <row r="107" spans="1:23" x14ac:dyDescent="0.25">
      <c r="A107" s="3" t="str">
        <f t="shared" ca="1" si="6"/>
        <v>ENT-yyyy08-0104</v>
      </c>
      <c r="D107" s="4"/>
      <c r="E107" s="4"/>
      <c r="K107" s="5"/>
      <c r="L107" s="5"/>
      <c r="M107" s="6" t="str">
        <f t="shared" ca="1" si="11"/>
        <v/>
      </c>
      <c r="N107" s="5" t="str">
        <f t="shared" si="7"/>
        <v/>
      </c>
      <c r="O107" s="3"/>
      <c r="P107" s="4"/>
      <c r="Q107" s="3"/>
      <c r="R107" s="3"/>
      <c r="S107" s="3">
        <f t="shared" si="8"/>
        <v>0</v>
      </c>
      <c r="T107" s="3" t="str">
        <f t="shared" ca="1" si="9"/>
        <v>Basse</v>
      </c>
      <c r="U107" s="3"/>
      <c r="V107" s="5"/>
      <c r="W107" s="3">
        <f t="shared" si="10"/>
        <v>0</v>
      </c>
    </row>
    <row r="108" spans="1:23" x14ac:dyDescent="0.25">
      <c r="A108" s="3" t="str">
        <f t="shared" ca="1" si="6"/>
        <v>ENT-yyyy08-0105</v>
      </c>
      <c r="D108" s="4"/>
      <c r="E108" s="4"/>
      <c r="K108" s="5"/>
      <c r="L108" s="5"/>
      <c r="M108" s="6" t="str">
        <f t="shared" ca="1" si="11"/>
        <v/>
      </c>
      <c r="N108" s="5" t="str">
        <f t="shared" si="7"/>
        <v/>
      </c>
      <c r="O108" s="3"/>
      <c r="P108" s="4"/>
      <c r="Q108" s="3"/>
      <c r="R108" s="3"/>
      <c r="S108" s="3">
        <f t="shared" si="8"/>
        <v>0</v>
      </c>
      <c r="T108" s="3" t="str">
        <f t="shared" ca="1" si="9"/>
        <v>Basse</v>
      </c>
      <c r="U108" s="3"/>
      <c r="V108" s="5"/>
      <c r="W108" s="3">
        <f t="shared" si="10"/>
        <v>0</v>
      </c>
    </row>
    <row r="109" spans="1:23" x14ac:dyDescent="0.25">
      <c r="A109" s="3" t="str">
        <f t="shared" ca="1" si="6"/>
        <v>ENT-yyyy08-0106</v>
      </c>
      <c r="D109" s="4"/>
      <c r="E109" s="4"/>
      <c r="K109" s="5"/>
      <c r="L109" s="5"/>
      <c r="M109" s="6" t="str">
        <f t="shared" ca="1" si="11"/>
        <v/>
      </c>
      <c r="N109" s="5" t="str">
        <f t="shared" si="7"/>
        <v/>
      </c>
      <c r="O109" s="3"/>
      <c r="P109" s="4"/>
      <c r="Q109" s="3"/>
      <c r="R109" s="3"/>
      <c r="S109" s="3">
        <f t="shared" si="8"/>
        <v>0</v>
      </c>
      <c r="T109" s="3" t="str">
        <f t="shared" ca="1" si="9"/>
        <v>Basse</v>
      </c>
      <c r="U109" s="3"/>
      <c r="V109" s="5"/>
      <c r="W109" s="3">
        <f t="shared" si="10"/>
        <v>0</v>
      </c>
    </row>
    <row r="110" spans="1:23" x14ac:dyDescent="0.25">
      <c r="A110" s="3" t="str">
        <f t="shared" ca="1" si="6"/>
        <v>ENT-yyyy08-0107</v>
      </c>
      <c r="D110" s="4"/>
      <c r="E110" s="4"/>
      <c r="K110" s="5"/>
      <c r="L110" s="5"/>
      <c r="M110" s="6" t="str">
        <f t="shared" ca="1" si="11"/>
        <v/>
      </c>
      <c r="N110" s="5" t="str">
        <f t="shared" si="7"/>
        <v/>
      </c>
      <c r="O110" s="3"/>
      <c r="P110" s="4"/>
      <c r="Q110" s="3"/>
      <c r="R110" s="3"/>
      <c r="S110" s="3">
        <f t="shared" si="8"/>
        <v>0</v>
      </c>
      <c r="T110" s="3" t="str">
        <f t="shared" ca="1" si="9"/>
        <v>Basse</v>
      </c>
      <c r="U110" s="3"/>
      <c r="V110" s="5"/>
      <c r="W110" s="3">
        <f t="shared" si="10"/>
        <v>0</v>
      </c>
    </row>
    <row r="111" spans="1:23" x14ac:dyDescent="0.25">
      <c r="A111" s="3" t="str">
        <f t="shared" ca="1" si="6"/>
        <v>ENT-yyyy08-0108</v>
      </c>
      <c r="D111" s="4"/>
      <c r="E111" s="4"/>
      <c r="K111" s="5"/>
      <c r="L111" s="5"/>
      <c r="M111" s="6" t="str">
        <f t="shared" ca="1" si="11"/>
        <v/>
      </c>
      <c r="N111" s="5" t="str">
        <f t="shared" si="7"/>
        <v/>
      </c>
      <c r="O111" s="3"/>
      <c r="P111" s="4"/>
      <c r="Q111" s="3"/>
      <c r="R111" s="3"/>
      <c r="S111" s="3">
        <f t="shared" si="8"/>
        <v>0</v>
      </c>
      <c r="T111" s="3" t="str">
        <f t="shared" ca="1" si="9"/>
        <v>Basse</v>
      </c>
      <c r="U111" s="3"/>
      <c r="V111" s="5"/>
      <c r="W111" s="3">
        <f t="shared" si="10"/>
        <v>0</v>
      </c>
    </row>
    <row r="112" spans="1:23" x14ac:dyDescent="0.25">
      <c r="A112" s="3" t="str">
        <f t="shared" ca="1" si="6"/>
        <v>ENT-yyyy08-0109</v>
      </c>
      <c r="D112" s="4"/>
      <c r="E112" s="4"/>
      <c r="K112" s="5"/>
      <c r="L112" s="5"/>
      <c r="M112" s="6" t="str">
        <f t="shared" ca="1" si="11"/>
        <v/>
      </c>
      <c r="N112" s="5" t="str">
        <f t="shared" si="7"/>
        <v/>
      </c>
      <c r="O112" s="3"/>
      <c r="P112" s="4"/>
      <c r="Q112" s="3"/>
      <c r="R112" s="3"/>
      <c r="S112" s="3">
        <f t="shared" si="8"/>
        <v>0</v>
      </c>
      <c r="T112" s="3" t="str">
        <f t="shared" ca="1" si="9"/>
        <v>Basse</v>
      </c>
      <c r="U112" s="3"/>
      <c r="V112" s="5"/>
      <c r="W112" s="3">
        <f t="shared" si="10"/>
        <v>0</v>
      </c>
    </row>
    <row r="113" spans="1:23" x14ac:dyDescent="0.25">
      <c r="A113" s="3" t="str">
        <f t="shared" ca="1" si="6"/>
        <v>ENT-yyyy08-0110</v>
      </c>
      <c r="D113" s="4"/>
      <c r="E113" s="4"/>
      <c r="K113" s="5"/>
      <c r="L113" s="5"/>
      <c r="M113" s="6" t="str">
        <f t="shared" ca="1" si="11"/>
        <v/>
      </c>
      <c r="N113" s="5" t="str">
        <f t="shared" si="7"/>
        <v/>
      </c>
      <c r="O113" s="3"/>
      <c r="P113" s="4"/>
      <c r="Q113" s="3"/>
      <c r="R113" s="3"/>
      <c r="S113" s="3">
        <f t="shared" si="8"/>
        <v>0</v>
      </c>
      <c r="T113" s="3" t="str">
        <f t="shared" ca="1" si="9"/>
        <v>Basse</v>
      </c>
      <c r="U113" s="3"/>
      <c r="V113" s="5"/>
      <c r="W113" s="3">
        <f t="shared" si="10"/>
        <v>0</v>
      </c>
    </row>
    <row r="114" spans="1:23" x14ac:dyDescent="0.25">
      <c r="A114" s="3" t="str">
        <f t="shared" ca="1" si="6"/>
        <v>ENT-yyyy08-0111</v>
      </c>
      <c r="D114" s="4"/>
      <c r="E114" s="4"/>
      <c r="K114" s="5"/>
      <c r="L114" s="5"/>
      <c r="M114" s="6" t="str">
        <f t="shared" ca="1" si="11"/>
        <v/>
      </c>
      <c r="N114" s="5" t="str">
        <f t="shared" si="7"/>
        <v/>
      </c>
      <c r="O114" s="3"/>
      <c r="P114" s="4"/>
      <c r="Q114" s="3"/>
      <c r="R114" s="3"/>
      <c r="S114" s="3">
        <f t="shared" si="8"/>
        <v>0</v>
      </c>
      <c r="T114" s="3" t="str">
        <f t="shared" ca="1" si="9"/>
        <v>Basse</v>
      </c>
      <c r="U114" s="3"/>
      <c r="V114" s="5"/>
      <c r="W114" s="3">
        <f t="shared" si="10"/>
        <v>0</v>
      </c>
    </row>
    <row r="115" spans="1:23" x14ac:dyDescent="0.25">
      <c r="A115" s="3" t="str">
        <f t="shared" ca="1" si="6"/>
        <v>ENT-yyyy08-0112</v>
      </c>
      <c r="D115" s="4"/>
      <c r="E115" s="4"/>
      <c r="K115" s="5"/>
      <c r="L115" s="5"/>
      <c r="M115" s="6" t="str">
        <f t="shared" ca="1" si="11"/>
        <v/>
      </c>
      <c r="N115" s="5" t="str">
        <f t="shared" si="7"/>
        <v/>
      </c>
      <c r="O115" s="3"/>
      <c r="P115" s="4"/>
      <c r="Q115" s="3"/>
      <c r="R115" s="3"/>
      <c r="S115" s="3">
        <f t="shared" si="8"/>
        <v>0</v>
      </c>
      <c r="T115" s="3" t="str">
        <f t="shared" ca="1" si="9"/>
        <v>Basse</v>
      </c>
      <c r="U115" s="3"/>
      <c r="V115" s="5"/>
      <c r="W115" s="3">
        <f t="shared" si="10"/>
        <v>0</v>
      </c>
    </row>
    <row r="116" spans="1:23" x14ac:dyDescent="0.25">
      <c r="A116" s="3" t="str">
        <f t="shared" ca="1" si="6"/>
        <v>ENT-yyyy08-0113</v>
      </c>
      <c r="D116" s="4"/>
      <c r="E116" s="4"/>
      <c r="K116" s="5"/>
      <c r="L116" s="5"/>
      <c r="M116" s="6" t="str">
        <f t="shared" ca="1" si="11"/>
        <v/>
      </c>
      <c r="N116" s="5" t="str">
        <f t="shared" si="7"/>
        <v/>
      </c>
      <c r="O116" s="3"/>
      <c r="P116" s="4"/>
      <c r="Q116" s="3"/>
      <c r="R116" s="3"/>
      <c r="S116" s="3">
        <f t="shared" si="8"/>
        <v>0</v>
      </c>
      <c r="T116" s="3" t="str">
        <f t="shared" ca="1" si="9"/>
        <v>Basse</v>
      </c>
      <c r="U116" s="3"/>
      <c r="V116" s="5"/>
      <c r="W116" s="3">
        <f t="shared" si="10"/>
        <v>0</v>
      </c>
    </row>
    <row r="117" spans="1:23" x14ac:dyDescent="0.25">
      <c r="A117" s="3" t="str">
        <f t="shared" ca="1" si="6"/>
        <v>ENT-yyyy08-0114</v>
      </c>
      <c r="D117" s="4"/>
      <c r="E117" s="4"/>
      <c r="K117" s="5"/>
      <c r="L117" s="5"/>
      <c r="M117" s="6" t="str">
        <f t="shared" ca="1" si="11"/>
        <v/>
      </c>
      <c r="N117" s="5" t="str">
        <f t="shared" si="7"/>
        <v/>
      </c>
      <c r="O117" s="3"/>
      <c r="P117" s="4"/>
      <c r="Q117" s="3"/>
      <c r="R117" s="3"/>
      <c r="S117" s="3">
        <f t="shared" si="8"/>
        <v>0</v>
      </c>
      <c r="T117" s="3" t="str">
        <f t="shared" ca="1" si="9"/>
        <v>Basse</v>
      </c>
      <c r="U117" s="3"/>
      <c r="V117" s="5"/>
      <c r="W117" s="3">
        <f t="shared" si="10"/>
        <v>0</v>
      </c>
    </row>
    <row r="118" spans="1:23" x14ac:dyDescent="0.25">
      <c r="A118" s="3" t="str">
        <f t="shared" ca="1" si="6"/>
        <v>ENT-yyyy08-0115</v>
      </c>
      <c r="D118" s="4"/>
      <c r="E118" s="4"/>
      <c r="K118" s="5"/>
      <c r="L118" s="5"/>
      <c r="M118" s="6" t="str">
        <f t="shared" ca="1" si="11"/>
        <v/>
      </c>
      <c r="N118" s="5" t="str">
        <f t="shared" si="7"/>
        <v/>
      </c>
      <c r="O118" s="3"/>
      <c r="P118" s="4"/>
      <c r="Q118" s="3"/>
      <c r="R118" s="3"/>
      <c r="S118" s="3">
        <f t="shared" si="8"/>
        <v>0</v>
      </c>
      <c r="T118" s="3" t="str">
        <f t="shared" ca="1" si="9"/>
        <v>Basse</v>
      </c>
      <c r="U118" s="3"/>
      <c r="V118" s="5"/>
      <c r="W118" s="3">
        <f t="shared" si="10"/>
        <v>0</v>
      </c>
    </row>
    <row r="119" spans="1:23" x14ac:dyDescent="0.25">
      <c r="A119" s="3" t="str">
        <f t="shared" ca="1" si="6"/>
        <v>ENT-yyyy08-0116</v>
      </c>
      <c r="D119" s="4"/>
      <c r="E119" s="4"/>
      <c r="K119" s="5"/>
      <c r="L119" s="5"/>
      <c r="M119" s="6" t="str">
        <f t="shared" ca="1" si="11"/>
        <v/>
      </c>
      <c r="N119" s="5" t="str">
        <f t="shared" si="7"/>
        <v/>
      </c>
      <c r="O119" s="3"/>
      <c r="P119" s="4"/>
      <c r="Q119" s="3"/>
      <c r="R119" s="3"/>
      <c r="S119" s="3">
        <f t="shared" si="8"/>
        <v>0</v>
      </c>
      <c r="T119" s="3" t="str">
        <f t="shared" ca="1" si="9"/>
        <v>Basse</v>
      </c>
      <c r="U119" s="3"/>
      <c r="V119" s="5"/>
      <c r="W119" s="3">
        <f t="shared" si="10"/>
        <v>0</v>
      </c>
    </row>
    <row r="120" spans="1:23" x14ac:dyDescent="0.25">
      <c r="A120" s="3" t="str">
        <f t="shared" ca="1" si="6"/>
        <v>ENT-yyyy08-0117</v>
      </c>
      <c r="D120" s="4"/>
      <c r="E120" s="4"/>
      <c r="K120" s="5"/>
      <c r="L120" s="5"/>
      <c r="M120" s="6" t="str">
        <f t="shared" ca="1" si="11"/>
        <v/>
      </c>
      <c r="N120" s="5" t="str">
        <f t="shared" si="7"/>
        <v/>
      </c>
      <c r="O120" s="3"/>
      <c r="P120" s="4"/>
      <c r="Q120" s="3"/>
      <c r="R120" s="3"/>
      <c r="S120" s="3">
        <f t="shared" si="8"/>
        <v>0</v>
      </c>
      <c r="T120" s="3" t="str">
        <f t="shared" ca="1" si="9"/>
        <v>Basse</v>
      </c>
      <c r="U120" s="3"/>
      <c r="V120" s="5"/>
      <c r="W120" s="3">
        <f t="shared" si="10"/>
        <v>0</v>
      </c>
    </row>
    <row r="121" spans="1:23" x14ac:dyDescent="0.25">
      <c r="A121" s="3" t="str">
        <f t="shared" ca="1" si="6"/>
        <v>ENT-yyyy08-0118</v>
      </c>
      <c r="D121" s="4"/>
      <c r="E121" s="4"/>
      <c r="K121" s="5"/>
      <c r="L121" s="5"/>
      <c r="M121" s="6" t="str">
        <f t="shared" ca="1" si="11"/>
        <v/>
      </c>
      <c r="N121" s="5" t="str">
        <f t="shared" si="7"/>
        <v/>
      </c>
      <c r="O121" s="3"/>
      <c r="P121" s="4"/>
      <c r="Q121" s="3"/>
      <c r="R121" s="3"/>
      <c r="S121" s="3">
        <f t="shared" si="8"/>
        <v>0</v>
      </c>
      <c r="T121" s="3" t="str">
        <f t="shared" ca="1" si="9"/>
        <v>Basse</v>
      </c>
      <c r="U121" s="3"/>
      <c r="V121" s="5"/>
      <c r="W121" s="3">
        <f t="shared" si="10"/>
        <v>0</v>
      </c>
    </row>
    <row r="122" spans="1:23" x14ac:dyDescent="0.25">
      <c r="A122" s="3" t="str">
        <f t="shared" ca="1" si="6"/>
        <v>ENT-yyyy08-0119</v>
      </c>
      <c r="D122" s="4"/>
      <c r="E122" s="4"/>
      <c r="K122" s="5"/>
      <c r="L122" s="5"/>
      <c r="M122" s="6" t="str">
        <f t="shared" ca="1" si="11"/>
        <v/>
      </c>
      <c r="N122" s="5" t="str">
        <f t="shared" si="7"/>
        <v/>
      </c>
      <c r="O122" s="3"/>
      <c r="P122" s="4"/>
      <c r="Q122" s="3"/>
      <c r="R122" s="3"/>
      <c r="S122" s="3">
        <f t="shared" si="8"/>
        <v>0</v>
      </c>
      <c r="T122" s="3" t="str">
        <f t="shared" ca="1" si="9"/>
        <v>Basse</v>
      </c>
      <c r="U122" s="3"/>
      <c r="V122" s="5"/>
      <c r="W122" s="3">
        <f t="shared" si="10"/>
        <v>0</v>
      </c>
    </row>
    <row r="123" spans="1:23" x14ac:dyDescent="0.25">
      <c r="A123" s="3" t="str">
        <f t="shared" ca="1" si="6"/>
        <v>ENT-yyyy08-0120</v>
      </c>
      <c r="D123" s="4"/>
      <c r="E123" s="4"/>
      <c r="K123" s="5"/>
      <c r="L123" s="5"/>
      <c r="M123" s="6" t="str">
        <f t="shared" ca="1" si="11"/>
        <v/>
      </c>
      <c r="N123" s="5" t="str">
        <f t="shared" si="7"/>
        <v/>
      </c>
      <c r="O123" s="3"/>
      <c r="P123" s="4"/>
      <c r="Q123" s="3"/>
      <c r="R123" s="3"/>
      <c r="S123" s="3">
        <f t="shared" si="8"/>
        <v>0</v>
      </c>
      <c r="T123" s="3" t="str">
        <f t="shared" ca="1" si="9"/>
        <v>Basse</v>
      </c>
      <c r="U123" s="3"/>
      <c r="V123" s="5"/>
      <c r="W123" s="3">
        <f t="shared" si="10"/>
        <v>0</v>
      </c>
    </row>
    <row r="124" spans="1:23" x14ac:dyDescent="0.25">
      <c r="A124" s="3" t="str">
        <f t="shared" ca="1" si="6"/>
        <v>ENT-yyyy08-0121</v>
      </c>
      <c r="D124" s="4"/>
      <c r="E124" s="4"/>
      <c r="K124" s="5"/>
      <c r="L124" s="5"/>
      <c r="M124" s="6" t="str">
        <f t="shared" ca="1" si="11"/>
        <v/>
      </c>
      <c r="N124" s="5" t="str">
        <f t="shared" si="7"/>
        <v/>
      </c>
      <c r="O124" s="3"/>
      <c r="P124" s="4"/>
      <c r="Q124" s="3"/>
      <c r="R124" s="3"/>
      <c r="S124" s="3">
        <f t="shared" si="8"/>
        <v>0</v>
      </c>
      <c r="T124" s="3" t="str">
        <f t="shared" ca="1" si="9"/>
        <v>Basse</v>
      </c>
      <c r="U124" s="3"/>
      <c r="V124" s="5"/>
      <c r="W124" s="3">
        <f t="shared" si="10"/>
        <v>0</v>
      </c>
    </row>
    <row r="125" spans="1:23" x14ac:dyDescent="0.25">
      <c r="A125" s="3" t="str">
        <f t="shared" ca="1" si="6"/>
        <v>ENT-yyyy08-0122</v>
      </c>
      <c r="D125" s="4"/>
      <c r="E125" s="4"/>
      <c r="K125" s="5"/>
      <c r="L125" s="5"/>
      <c r="M125" s="6" t="str">
        <f t="shared" ca="1" si="11"/>
        <v/>
      </c>
      <c r="N125" s="5" t="str">
        <f t="shared" si="7"/>
        <v/>
      </c>
      <c r="O125" s="3"/>
      <c r="P125" s="4"/>
      <c r="Q125" s="3"/>
      <c r="R125" s="3"/>
      <c r="S125" s="3">
        <f t="shared" si="8"/>
        <v>0</v>
      </c>
      <c r="T125" s="3" t="str">
        <f t="shared" ca="1" si="9"/>
        <v>Basse</v>
      </c>
      <c r="U125" s="3"/>
      <c r="V125" s="5"/>
      <c r="W125" s="3">
        <f t="shared" si="10"/>
        <v>0</v>
      </c>
    </row>
    <row r="126" spans="1:23" x14ac:dyDescent="0.25">
      <c r="A126" s="3" t="str">
        <f t="shared" ca="1" si="6"/>
        <v>ENT-yyyy08-0123</v>
      </c>
      <c r="D126" s="4"/>
      <c r="E126" s="4"/>
      <c r="K126" s="5"/>
      <c r="L126" s="5"/>
      <c r="M126" s="6" t="str">
        <f t="shared" ca="1" si="11"/>
        <v/>
      </c>
      <c r="N126" s="5" t="str">
        <f t="shared" si="7"/>
        <v/>
      </c>
      <c r="O126" s="3"/>
      <c r="P126" s="4"/>
      <c r="Q126" s="3"/>
      <c r="R126" s="3"/>
      <c r="S126" s="3">
        <f t="shared" si="8"/>
        <v>0</v>
      </c>
      <c r="T126" s="3" t="str">
        <f t="shared" ca="1" si="9"/>
        <v>Basse</v>
      </c>
      <c r="U126" s="3"/>
      <c r="V126" s="5"/>
      <c r="W126" s="3">
        <f t="shared" si="10"/>
        <v>0</v>
      </c>
    </row>
    <row r="127" spans="1:23" x14ac:dyDescent="0.25">
      <c r="A127" s="3" t="str">
        <f t="shared" ca="1" si="6"/>
        <v>ENT-yyyy08-0124</v>
      </c>
      <c r="D127" s="4"/>
      <c r="E127" s="4"/>
      <c r="K127" s="5"/>
      <c r="L127" s="5"/>
      <c r="M127" s="6" t="str">
        <f t="shared" ca="1" si="11"/>
        <v/>
      </c>
      <c r="N127" s="5" t="str">
        <f t="shared" si="7"/>
        <v/>
      </c>
      <c r="O127" s="3"/>
      <c r="P127" s="4"/>
      <c r="Q127" s="3"/>
      <c r="R127" s="3"/>
      <c r="S127" s="3">
        <f t="shared" si="8"/>
        <v>0</v>
      </c>
      <c r="T127" s="3" t="str">
        <f t="shared" ca="1" si="9"/>
        <v>Basse</v>
      </c>
      <c r="U127" s="3"/>
      <c r="V127" s="5"/>
      <c r="W127" s="3">
        <f t="shared" si="10"/>
        <v>0</v>
      </c>
    </row>
    <row r="128" spans="1:23" x14ac:dyDescent="0.25">
      <c r="A128" s="3" t="str">
        <f t="shared" ca="1" si="6"/>
        <v>ENT-yyyy08-0125</v>
      </c>
      <c r="D128" s="4"/>
      <c r="E128" s="4"/>
      <c r="K128" s="5"/>
      <c r="L128" s="5"/>
      <c r="M128" s="6" t="str">
        <f t="shared" ca="1" si="11"/>
        <v/>
      </c>
      <c r="N128" s="5" t="str">
        <f t="shared" si="7"/>
        <v/>
      </c>
      <c r="O128" s="3"/>
      <c r="P128" s="4"/>
      <c r="Q128" s="3"/>
      <c r="R128" s="3"/>
      <c r="S128" s="3">
        <f t="shared" si="8"/>
        <v>0</v>
      </c>
      <c r="T128" s="3" t="str">
        <f t="shared" ca="1" si="9"/>
        <v>Basse</v>
      </c>
      <c r="U128" s="3"/>
      <c r="V128" s="5"/>
      <c r="W128" s="3">
        <f t="shared" si="10"/>
        <v>0</v>
      </c>
    </row>
    <row r="129" spans="1:23" x14ac:dyDescent="0.25">
      <c r="A129" s="3" t="str">
        <f t="shared" ca="1" si="6"/>
        <v>ENT-yyyy08-0126</v>
      </c>
      <c r="D129" s="4"/>
      <c r="E129" s="4"/>
      <c r="K129" s="5"/>
      <c r="L129" s="5"/>
      <c r="M129" s="6" t="str">
        <f t="shared" ca="1" si="11"/>
        <v/>
      </c>
      <c r="N129" s="5" t="str">
        <f t="shared" si="7"/>
        <v/>
      </c>
      <c r="O129" s="3"/>
      <c r="P129" s="4"/>
      <c r="Q129" s="3"/>
      <c r="R129" s="3"/>
      <c r="S129" s="3">
        <f t="shared" si="8"/>
        <v>0</v>
      </c>
      <c r="T129" s="3" t="str">
        <f t="shared" ca="1" si="9"/>
        <v>Basse</v>
      </c>
      <c r="U129" s="3"/>
      <c r="V129" s="5"/>
      <c r="W129" s="3">
        <f t="shared" si="10"/>
        <v>0</v>
      </c>
    </row>
    <row r="130" spans="1:23" x14ac:dyDescent="0.25">
      <c r="A130" s="3" t="str">
        <f t="shared" ca="1" si="6"/>
        <v>ENT-yyyy08-0127</v>
      </c>
      <c r="D130" s="4"/>
      <c r="E130" s="4"/>
      <c r="K130" s="5"/>
      <c r="L130" s="5"/>
      <c r="M130" s="6" t="str">
        <f t="shared" ca="1" si="11"/>
        <v/>
      </c>
      <c r="N130" s="5" t="str">
        <f t="shared" si="7"/>
        <v/>
      </c>
      <c r="O130" s="3"/>
      <c r="P130" s="4"/>
      <c r="Q130" s="3"/>
      <c r="R130" s="3"/>
      <c r="S130" s="3">
        <f t="shared" si="8"/>
        <v>0</v>
      </c>
      <c r="T130" s="3" t="str">
        <f t="shared" ca="1" si="9"/>
        <v>Basse</v>
      </c>
      <c r="U130" s="3"/>
      <c r="V130" s="5"/>
      <c r="W130" s="3">
        <f t="shared" si="10"/>
        <v>0</v>
      </c>
    </row>
    <row r="131" spans="1:23" x14ac:dyDescent="0.25">
      <c r="A131" s="3" t="str">
        <f t="shared" ca="1" si="6"/>
        <v>ENT-yyyy08-0128</v>
      </c>
      <c r="D131" s="4"/>
      <c r="E131" s="4"/>
      <c r="K131" s="5"/>
      <c r="L131" s="5"/>
      <c r="M131" s="6" t="str">
        <f t="shared" ca="1" si="11"/>
        <v/>
      </c>
      <c r="N131" s="5" t="str">
        <f t="shared" si="7"/>
        <v/>
      </c>
      <c r="O131" s="3"/>
      <c r="P131" s="4"/>
      <c r="Q131" s="3"/>
      <c r="R131" s="3"/>
      <c r="S131" s="3">
        <f t="shared" si="8"/>
        <v>0</v>
      </c>
      <c r="T131" s="3" t="str">
        <f t="shared" ca="1" si="9"/>
        <v>Basse</v>
      </c>
      <c r="U131" s="3"/>
      <c r="V131" s="5"/>
      <c r="W131" s="3">
        <f t="shared" si="10"/>
        <v>0</v>
      </c>
    </row>
    <row r="132" spans="1:23" x14ac:dyDescent="0.25">
      <c r="A132" s="3" t="str">
        <f t="shared" ca="1" si="6"/>
        <v>ENT-yyyy08-0129</v>
      </c>
      <c r="D132" s="4"/>
      <c r="E132" s="4"/>
      <c r="K132" s="5"/>
      <c r="L132" s="5"/>
      <c r="M132" s="6" t="str">
        <f t="shared" ca="1" si="11"/>
        <v/>
      </c>
      <c r="N132" s="5" t="str">
        <f t="shared" si="7"/>
        <v/>
      </c>
      <c r="O132" s="3"/>
      <c r="P132" s="4"/>
      <c r="Q132" s="3"/>
      <c r="R132" s="3"/>
      <c r="S132" s="3">
        <f t="shared" si="8"/>
        <v>0</v>
      </c>
      <c r="T132" s="3" t="str">
        <f t="shared" ca="1" si="9"/>
        <v>Basse</v>
      </c>
      <c r="U132" s="3"/>
      <c r="V132" s="5"/>
      <c r="W132" s="3">
        <f t="shared" si="10"/>
        <v>0</v>
      </c>
    </row>
    <row r="133" spans="1:23" x14ac:dyDescent="0.25">
      <c r="A133" s="3" t="str">
        <f t="shared" ref="A133:A196" ca="1" si="12">"ENT-"&amp;TEXT(TODAY(),"yyyymm")&amp;"-"&amp;TEXT(ROW()-3,"0000")</f>
        <v>ENT-yyyy08-0130</v>
      </c>
      <c r="D133" s="4"/>
      <c r="E133" s="4"/>
      <c r="K133" s="5"/>
      <c r="L133" s="5"/>
      <c r="M133" s="6" t="str">
        <f t="shared" ca="1" si="11"/>
        <v/>
      </c>
      <c r="N133" s="5" t="str">
        <f t="shared" ref="N133:N196" si="13">IF(AND($K133&lt;&gt;"",$G133&lt;&gt;""),$K133+VLOOKUP($G133,Table_SLA,2,FALSE),"")</f>
        <v/>
      </c>
      <c r="O133" s="3"/>
      <c r="P133" s="4"/>
      <c r="Q133" s="3"/>
      <c r="R133" s="3"/>
      <c r="S133" s="3">
        <f t="shared" ref="S133:S196" si="14">IF(AND($Q133&gt;0,$R133&gt;0),$Q133*$R133,0)</f>
        <v>0</v>
      </c>
      <c r="T133" s="3" t="str">
        <f t="shared" ref="T133:T196" ca="1" si="15">IF(AND($L133&lt;&gt;"",$L133&lt;TODAY()),"Haute",IF($S133&gt;=15,"Haute",IF($S133&gt;=8,"Moyenne","Basse")))</f>
        <v>Basse</v>
      </c>
      <c r="U133" s="3"/>
      <c r="V133" s="5"/>
      <c r="W133" s="3">
        <f t="shared" ref="W133:W196" si="16">IF(AND($I133="Fait",$V133&lt;&gt;"",$L133&lt;&gt;"",$V133&lt;=$L133),1,0)</f>
        <v>0</v>
      </c>
    </row>
    <row r="134" spans="1:23" x14ac:dyDescent="0.25">
      <c r="A134" s="3" t="str">
        <f t="shared" ca="1" si="12"/>
        <v>ENT-yyyy08-0131</v>
      </c>
      <c r="D134" s="4"/>
      <c r="E134" s="4"/>
      <c r="K134" s="5"/>
      <c r="L134" s="5"/>
      <c r="M134" s="6" t="str">
        <f t="shared" ca="1" si="11"/>
        <v/>
      </c>
      <c r="N134" s="5" t="str">
        <f t="shared" si="13"/>
        <v/>
      </c>
      <c r="O134" s="3"/>
      <c r="P134" s="4"/>
      <c r="Q134" s="3"/>
      <c r="R134" s="3"/>
      <c r="S134" s="3">
        <f t="shared" si="14"/>
        <v>0</v>
      </c>
      <c r="T134" s="3" t="str">
        <f t="shared" ca="1" si="15"/>
        <v>Basse</v>
      </c>
      <c r="U134" s="3"/>
      <c r="V134" s="5"/>
      <c r="W134" s="3">
        <f t="shared" si="16"/>
        <v>0</v>
      </c>
    </row>
    <row r="135" spans="1:23" x14ac:dyDescent="0.25">
      <c r="A135" s="3" t="str">
        <f t="shared" ca="1" si="12"/>
        <v>ENT-yyyy08-0132</v>
      </c>
      <c r="D135" s="4"/>
      <c r="E135" s="4"/>
      <c r="K135" s="5"/>
      <c r="L135" s="5"/>
      <c r="M135" s="6" t="str">
        <f t="shared" ca="1" si="11"/>
        <v/>
      </c>
      <c r="N135" s="5" t="str">
        <f t="shared" si="13"/>
        <v/>
      </c>
      <c r="O135" s="3"/>
      <c r="P135" s="4"/>
      <c r="Q135" s="3"/>
      <c r="R135" s="3"/>
      <c r="S135" s="3">
        <f t="shared" si="14"/>
        <v>0</v>
      </c>
      <c r="T135" s="3" t="str">
        <f t="shared" ca="1" si="15"/>
        <v>Basse</v>
      </c>
      <c r="U135" s="3"/>
      <c r="V135" s="5"/>
      <c r="W135" s="3">
        <f t="shared" si="16"/>
        <v>0</v>
      </c>
    </row>
    <row r="136" spans="1:23" x14ac:dyDescent="0.25">
      <c r="A136" s="3" t="str">
        <f t="shared" ca="1" si="12"/>
        <v>ENT-yyyy08-0133</v>
      </c>
      <c r="D136" s="4"/>
      <c r="E136" s="4"/>
      <c r="K136" s="5"/>
      <c r="L136" s="5"/>
      <c r="M136" s="6" t="str">
        <f t="shared" ca="1" si="11"/>
        <v/>
      </c>
      <c r="N136" s="5" t="str">
        <f t="shared" si="13"/>
        <v/>
      </c>
      <c r="O136" s="3"/>
      <c r="P136" s="4"/>
      <c r="Q136" s="3"/>
      <c r="R136" s="3"/>
      <c r="S136" s="3">
        <f t="shared" si="14"/>
        <v>0</v>
      </c>
      <c r="T136" s="3" t="str">
        <f t="shared" ca="1" si="15"/>
        <v>Basse</v>
      </c>
      <c r="U136" s="3"/>
      <c r="V136" s="5"/>
      <c r="W136" s="3">
        <f t="shared" si="16"/>
        <v>0</v>
      </c>
    </row>
    <row r="137" spans="1:23" x14ac:dyDescent="0.25">
      <c r="A137" s="3" t="str">
        <f t="shared" ca="1" si="12"/>
        <v>ENT-yyyy08-0134</v>
      </c>
      <c r="D137" s="4"/>
      <c r="E137" s="4"/>
      <c r="K137" s="5"/>
      <c r="L137" s="5"/>
      <c r="M137" s="6" t="str">
        <f t="shared" ca="1" si="11"/>
        <v/>
      </c>
      <c r="N137" s="5" t="str">
        <f t="shared" si="13"/>
        <v/>
      </c>
      <c r="O137" s="3"/>
      <c r="P137" s="4"/>
      <c r="Q137" s="3"/>
      <c r="R137" s="3"/>
      <c r="S137" s="3">
        <f t="shared" si="14"/>
        <v>0</v>
      </c>
      <c r="T137" s="3" t="str">
        <f t="shared" ca="1" si="15"/>
        <v>Basse</v>
      </c>
      <c r="U137" s="3"/>
      <c r="V137" s="5"/>
      <c r="W137" s="3">
        <f t="shared" si="16"/>
        <v>0</v>
      </c>
    </row>
    <row r="138" spans="1:23" x14ac:dyDescent="0.25">
      <c r="A138" s="3" t="str">
        <f t="shared" ca="1" si="12"/>
        <v>ENT-yyyy08-0135</v>
      </c>
      <c r="D138" s="4"/>
      <c r="E138" s="4"/>
      <c r="K138" s="5"/>
      <c r="L138" s="5"/>
      <c r="M138" s="6" t="str">
        <f t="shared" ref="M138:M201" ca="1" si="17">IF($L138="","",$L138-TODAY())</f>
        <v/>
      </c>
      <c r="N138" s="5" t="str">
        <f t="shared" si="13"/>
        <v/>
      </c>
      <c r="O138" s="3"/>
      <c r="P138" s="4"/>
      <c r="Q138" s="3"/>
      <c r="R138" s="3"/>
      <c r="S138" s="3">
        <f t="shared" si="14"/>
        <v>0</v>
      </c>
      <c r="T138" s="3" t="str">
        <f t="shared" ca="1" si="15"/>
        <v>Basse</v>
      </c>
      <c r="U138" s="3"/>
      <c r="V138" s="5"/>
      <c r="W138" s="3">
        <f t="shared" si="16"/>
        <v>0</v>
      </c>
    </row>
    <row r="139" spans="1:23" x14ac:dyDescent="0.25">
      <c r="A139" s="3" t="str">
        <f t="shared" ca="1" si="12"/>
        <v>ENT-yyyy08-0136</v>
      </c>
      <c r="D139" s="4"/>
      <c r="E139" s="4"/>
      <c r="K139" s="5"/>
      <c r="L139" s="5"/>
      <c r="M139" s="6" t="str">
        <f t="shared" ca="1" si="17"/>
        <v/>
      </c>
      <c r="N139" s="5" t="str">
        <f t="shared" si="13"/>
        <v/>
      </c>
      <c r="O139" s="3"/>
      <c r="P139" s="4"/>
      <c r="Q139" s="3"/>
      <c r="R139" s="3"/>
      <c r="S139" s="3">
        <f t="shared" si="14"/>
        <v>0</v>
      </c>
      <c r="T139" s="3" t="str">
        <f t="shared" ca="1" si="15"/>
        <v>Basse</v>
      </c>
      <c r="U139" s="3"/>
      <c r="V139" s="5"/>
      <c r="W139" s="3">
        <f t="shared" si="16"/>
        <v>0</v>
      </c>
    </row>
    <row r="140" spans="1:23" x14ac:dyDescent="0.25">
      <c r="A140" s="3" t="str">
        <f t="shared" ca="1" si="12"/>
        <v>ENT-yyyy08-0137</v>
      </c>
      <c r="D140" s="4"/>
      <c r="E140" s="4"/>
      <c r="K140" s="5"/>
      <c r="L140" s="5"/>
      <c r="M140" s="6" t="str">
        <f t="shared" ca="1" si="17"/>
        <v/>
      </c>
      <c r="N140" s="5" t="str">
        <f t="shared" si="13"/>
        <v/>
      </c>
      <c r="O140" s="3"/>
      <c r="P140" s="4"/>
      <c r="Q140" s="3"/>
      <c r="R140" s="3"/>
      <c r="S140" s="3">
        <f t="shared" si="14"/>
        <v>0</v>
      </c>
      <c r="T140" s="3" t="str">
        <f t="shared" ca="1" si="15"/>
        <v>Basse</v>
      </c>
      <c r="U140" s="3"/>
      <c r="V140" s="5"/>
      <c r="W140" s="3">
        <f t="shared" si="16"/>
        <v>0</v>
      </c>
    </row>
    <row r="141" spans="1:23" x14ac:dyDescent="0.25">
      <c r="A141" s="3" t="str">
        <f t="shared" ca="1" si="12"/>
        <v>ENT-yyyy08-0138</v>
      </c>
      <c r="D141" s="4"/>
      <c r="E141" s="4"/>
      <c r="K141" s="5"/>
      <c r="L141" s="5"/>
      <c r="M141" s="6" t="str">
        <f t="shared" ca="1" si="17"/>
        <v/>
      </c>
      <c r="N141" s="5" t="str">
        <f t="shared" si="13"/>
        <v/>
      </c>
      <c r="O141" s="3"/>
      <c r="P141" s="4"/>
      <c r="Q141" s="3"/>
      <c r="R141" s="3"/>
      <c r="S141" s="3">
        <f t="shared" si="14"/>
        <v>0</v>
      </c>
      <c r="T141" s="3" t="str">
        <f t="shared" ca="1" si="15"/>
        <v>Basse</v>
      </c>
      <c r="U141" s="3"/>
      <c r="V141" s="5"/>
      <c r="W141" s="3">
        <f t="shared" si="16"/>
        <v>0</v>
      </c>
    </row>
    <row r="142" spans="1:23" x14ac:dyDescent="0.25">
      <c r="A142" s="3" t="str">
        <f t="shared" ca="1" si="12"/>
        <v>ENT-yyyy08-0139</v>
      </c>
      <c r="D142" s="4"/>
      <c r="E142" s="4"/>
      <c r="K142" s="5"/>
      <c r="L142" s="5"/>
      <c r="M142" s="6" t="str">
        <f t="shared" ca="1" si="17"/>
        <v/>
      </c>
      <c r="N142" s="5" t="str">
        <f t="shared" si="13"/>
        <v/>
      </c>
      <c r="O142" s="3"/>
      <c r="P142" s="4"/>
      <c r="Q142" s="3"/>
      <c r="R142" s="3"/>
      <c r="S142" s="3">
        <f t="shared" si="14"/>
        <v>0</v>
      </c>
      <c r="T142" s="3" t="str">
        <f t="shared" ca="1" si="15"/>
        <v>Basse</v>
      </c>
      <c r="U142" s="3"/>
      <c r="V142" s="5"/>
      <c r="W142" s="3">
        <f t="shared" si="16"/>
        <v>0</v>
      </c>
    </row>
    <row r="143" spans="1:23" x14ac:dyDescent="0.25">
      <c r="A143" s="3" t="str">
        <f t="shared" ca="1" si="12"/>
        <v>ENT-yyyy08-0140</v>
      </c>
      <c r="D143" s="4"/>
      <c r="E143" s="4"/>
      <c r="K143" s="5"/>
      <c r="L143" s="5"/>
      <c r="M143" s="6" t="str">
        <f t="shared" ca="1" si="17"/>
        <v/>
      </c>
      <c r="N143" s="5" t="str">
        <f t="shared" si="13"/>
        <v/>
      </c>
      <c r="O143" s="3"/>
      <c r="P143" s="4"/>
      <c r="Q143" s="3"/>
      <c r="R143" s="3"/>
      <c r="S143" s="3">
        <f t="shared" si="14"/>
        <v>0</v>
      </c>
      <c r="T143" s="3" t="str">
        <f t="shared" ca="1" si="15"/>
        <v>Basse</v>
      </c>
      <c r="U143" s="3"/>
      <c r="V143" s="5"/>
      <c r="W143" s="3">
        <f t="shared" si="16"/>
        <v>0</v>
      </c>
    </row>
    <row r="144" spans="1:23" x14ac:dyDescent="0.25">
      <c r="A144" s="3" t="str">
        <f t="shared" ca="1" si="12"/>
        <v>ENT-yyyy08-0141</v>
      </c>
      <c r="D144" s="4"/>
      <c r="E144" s="4"/>
      <c r="K144" s="5"/>
      <c r="L144" s="5"/>
      <c r="M144" s="6" t="str">
        <f t="shared" ca="1" si="17"/>
        <v/>
      </c>
      <c r="N144" s="5" t="str">
        <f t="shared" si="13"/>
        <v/>
      </c>
      <c r="O144" s="3"/>
      <c r="P144" s="4"/>
      <c r="Q144" s="3"/>
      <c r="R144" s="3"/>
      <c r="S144" s="3">
        <f t="shared" si="14"/>
        <v>0</v>
      </c>
      <c r="T144" s="3" t="str">
        <f t="shared" ca="1" si="15"/>
        <v>Basse</v>
      </c>
      <c r="U144" s="3"/>
      <c r="V144" s="5"/>
      <c r="W144" s="3">
        <f t="shared" si="16"/>
        <v>0</v>
      </c>
    </row>
    <row r="145" spans="1:23" x14ac:dyDescent="0.25">
      <c r="A145" s="3" t="str">
        <f t="shared" ca="1" si="12"/>
        <v>ENT-yyyy08-0142</v>
      </c>
      <c r="D145" s="4"/>
      <c r="E145" s="4"/>
      <c r="K145" s="5"/>
      <c r="L145" s="5"/>
      <c r="M145" s="6" t="str">
        <f t="shared" ca="1" si="17"/>
        <v/>
      </c>
      <c r="N145" s="5" t="str">
        <f t="shared" si="13"/>
        <v/>
      </c>
      <c r="O145" s="3"/>
      <c r="P145" s="4"/>
      <c r="Q145" s="3"/>
      <c r="R145" s="3"/>
      <c r="S145" s="3">
        <f t="shared" si="14"/>
        <v>0</v>
      </c>
      <c r="T145" s="3" t="str">
        <f t="shared" ca="1" si="15"/>
        <v>Basse</v>
      </c>
      <c r="U145" s="3"/>
      <c r="V145" s="5"/>
      <c r="W145" s="3">
        <f t="shared" si="16"/>
        <v>0</v>
      </c>
    </row>
    <row r="146" spans="1:23" x14ac:dyDescent="0.25">
      <c r="A146" s="3" t="str">
        <f t="shared" ca="1" si="12"/>
        <v>ENT-yyyy08-0143</v>
      </c>
      <c r="D146" s="4"/>
      <c r="E146" s="4"/>
      <c r="K146" s="5"/>
      <c r="L146" s="5"/>
      <c r="M146" s="6" t="str">
        <f t="shared" ca="1" si="17"/>
        <v/>
      </c>
      <c r="N146" s="5" t="str">
        <f t="shared" si="13"/>
        <v/>
      </c>
      <c r="O146" s="3"/>
      <c r="P146" s="4"/>
      <c r="Q146" s="3"/>
      <c r="R146" s="3"/>
      <c r="S146" s="3">
        <f t="shared" si="14"/>
        <v>0</v>
      </c>
      <c r="T146" s="3" t="str">
        <f t="shared" ca="1" si="15"/>
        <v>Basse</v>
      </c>
      <c r="U146" s="3"/>
      <c r="V146" s="5"/>
      <c r="W146" s="3">
        <f t="shared" si="16"/>
        <v>0</v>
      </c>
    </row>
    <row r="147" spans="1:23" x14ac:dyDescent="0.25">
      <c r="A147" s="3" t="str">
        <f t="shared" ca="1" si="12"/>
        <v>ENT-yyyy08-0144</v>
      </c>
      <c r="D147" s="4"/>
      <c r="E147" s="4"/>
      <c r="K147" s="5"/>
      <c r="L147" s="5"/>
      <c r="M147" s="6" t="str">
        <f t="shared" ca="1" si="17"/>
        <v/>
      </c>
      <c r="N147" s="5" t="str">
        <f t="shared" si="13"/>
        <v/>
      </c>
      <c r="O147" s="3"/>
      <c r="P147" s="4"/>
      <c r="Q147" s="3"/>
      <c r="R147" s="3"/>
      <c r="S147" s="3">
        <f t="shared" si="14"/>
        <v>0</v>
      </c>
      <c r="T147" s="3" t="str">
        <f t="shared" ca="1" si="15"/>
        <v>Basse</v>
      </c>
      <c r="U147" s="3"/>
      <c r="V147" s="5"/>
      <c r="W147" s="3">
        <f t="shared" si="16"/>
        <v>0</v>
      </c>
    </row>
    <row r="148" spans="1:23" x14ac:dyDescent="0.25">
      <c r="A148" s="3" t="str">
        <f t="shared" ca="1" si="12"/>
        <v>ENT-yyyy08-0145</v>
      </c>
      <c r="D148" s="4"/>
      <c r="E148" s="4"/>
      <c r="K148" s="5"/>
      <c r="L148" s="5"/>
      <c r="M148" s="6" t="str">
        <f t="shared" ca="1" si="17"/>
        <v/>
      </c>
      <c r="N148" s="5" t="str">
        <f t="shared" si="13"/>
        <v/>
      </c>
      <c r="O148" s="3"/>
      <c r="P148" s="4"/>
      <c r="Q148" s="3"/>
      <c r="R148" s="3"/>
      <c r="S148" s="3">
        <f t="shared" si="14"/>
        <v>0</v>
      </c>
      <c r="T148" s="3" t="str">
        <f t="shared" ca="1" si="15"/>
        <v>Basse</v>
      </c>
      <c r="U148" s="3"/>
      <c r="V148" s="5"/>
      <c r="W148" s="3">
        <f t="shared" si="16"/>
        <v>0</v>
      </c>
    </row>
    <row r="149" spans="1:23" x14ac:dyDescent="0.25">
      <c r="A149" s="3" t="str">
        <f t="shared" ca="1" si="12"/>
        <v>ENT-yyyy08-0146</v>
      </c>
      <c r="D149" s="4"/>
      <c r="E149" s="4"/>
      <c r="K149" s="5"/>
      <c r="L149" s="5"/>
      <c r="M149" s="6" t="str">
        <f t="shared" ca="1" si="17"/>
        <v/>
      </c>
      <c r="N149" s="5" t="str">
        <f t="shared" si="13"/>
        <v/>
      </c>
      <c r="O149" s="3"/>
      <c r="P149" s="4"/>
      <c r="Q149" s="3"/>
      <c r="R149" s="3"/>
      <c r="S149" s="3">
        <f t="shared" si="14"/>
        <v>0</v>
      </c>
      <c r="T149" s="3" t="str">
        <f t="shared" ca="1" si="15"/>
        <v>Basse</v>
      </c>
      <c r="U149" s="3"/>
      <c r="V149" s="5"/>
      <c r="W149" s="3">
        <f t="shared" si="16"/>
        <v>0</v>
      </c>
    </row>
    <row r="150" spans="1:23" x14ac:dyDescent="0.25">
      <c r="A150" s="3" t="str">
        <f t="shared" ca="1" si="12"/>
        <v>ENT-yyyy08-0147</v>
      </c>
      <c r="D150" s="4"/>
      <c r="E150" s="4"/>
      <c r="K150" s="5"/>
      <c r="L150" s="5"/>
      <c r="M150" s="6" t="str">
        <f t="shared" ca="1" si="17"/>
        <v/>
      </c>
      <c r="N150" s="5" t="str">
        <f t="shared" si="13"/>
        <v/>
      </c>
      <c r="O150" s="3"/>
      <c r="P150" s="4"/>
      <c r="Q150" s="3"/>
      <c r="R150" s="3"/>
      <c r="S150" s="3">
        <f t="shared" si="14"/>
        <v>0</v>
      </c>
      <c r="T150" s="3" t="str">
        <f t="shared" ca="1" si="15"/>
        <v>Basse</v>
      </c>
      <c r="U150" s="3"/>
      <c r="V150" s="5"/>
      <c r="W150" s="3">
        <f t="shared" si="16"/>
        <v>0</v>
      </c>
    </row>
    <row r="151" spans="1:23" x14ac:dyDescent="0.25">
      <c r="A151" s="3" t="str">
        <f t="shared" ca="1" si="12"/>
        <v>ENT-yyyy08-0148</v>
      </c>
      <c r="D151" s="4"/>
      <c r="E151" s="4"/>
      <c r="K151" s="5"/>
      <c r="L151" s="5"/>
      <c r="M151" s="6" t="str">
        <f t="shared" ca="1" si="17"/>
        <v/>
      </c>
      <c r="N151" s="5" t="str">
        <f t="shared" si="13"/>
        <v/>
      </c>
      <c r="O151" s="3"/>
      <c r="P151" s="4"/>
      <c r="Q151" s="3"/>
      <c r="R151" s="3"/>
      <c r="S151" s="3">
        <f t="shared" si="14"/>
        <v>0</v>
      </c>
      <c r="T151" s="3" t="str">
        <f t="shared" ca="1" si="15"/>
        <v>Basse</v>
      </c>
      <c r="U151" s="3"/>
      <c r="V151" s="5"/>
      <c r="W151" s="3">
        <f t="shared" si="16"/>
        <v>0</v>
      </c>
    </row>
    <row r="152" spans="1:23" x14ac:dyDescent="0.25">
      <c r="A152" s="3" t="str">
        <f t="shared" ca="1" si="12"/>
        <v>ENT-yyyy08-0149</v>
      </c>
      <c r="D152" s="4"/>
      <c r="E152" s="4"/>
      <c r="K152" s="5"/>
      <c r="L152" s="5"/>
      <c r="M152" s="6" t="str">
        <f t="shared" ca="1" si="17"/>
        <v/>
      </c>
      <c r="N152" s="5" t="str">
        <f t="shared" si="13"/>
        <v/>
      </c>
      <c r="O152" s="3"/>
      <c r="P152" s="4"/>
      <c r="Q152" s="3"/>
      <c r="R152" s="3"/>
      <c r="S152" s="3">
        <f t="shared" si="14"/>
        <v>0</v>
      </c>
      <c r="T152" s="3" t="str">
        <f t="shared" ca="1" si="15"/>
        <v>Basse</v>
      </c>
      <c r="U152" s="3"/>
      <c r="V152" s="5"/>
      <c r="W152" s="3">
        <f t="shared" si="16"/>
        <v>0</v>
      </c>
    </row>
    <row r="153" spans="1:23" x14ac:dyDescent="0.25">
      <c r="A153" s="3" t="str">
        <f t="shared" ca="1" si="12"/>
        <v>ENT-yyyy08-0150</v>
      </c>
      <c r="D153" s="4"/>
      <c r="E153" s="4"/>
      <c r="K153" s="5"/>
      <c r="L153" s="5"/>
      <c r="M153" s="6" t="str">
        <f t="shared" ca="1" si="17"/>
        <v/>
      </c>
      <c r="N153" s="5" t="str">
        <f t="shared" si="13"/>
        <v/>
      </c>
      <c r="O153" s="3"/>
      <c r="P153" s="4"/>
      <c r="Q153" s="3"/>
      <c r="R153" s="3"/>
      <c r="S153" s="3">
        <f t="shared" si="14"/>
        <v>0</v>
      </c>
      <c r="T153" s="3" t="str">
        <f t="shared" ca="1" si="15"/>
        <v>Basse</v>
      </c>
      <c r="U153" s="3"/>
      <c r="V153" s="5"/>
      <c r="W153" s="3">
        <f t="shared" si="16"/>
        <v>0</v>
      </c>
    </row>
    <row r="154" spans="1:23" x14ac:dyDescent="0.25">
      <c r="A154" s="3" t="str">
        <f t="shared" ca="1" si="12"/>
        <v>ENT-yyyy08-0151</v>
      </c>
      <c r="D154" s="4"/>
      <c r="E154" s="4"/>
      <c r="K154" s="5"/>
      <c r="L154" s="5"/>
      <c r="M154" s="6" t="str">
        <f t="shared" ca="1" si="17"/>
        <v/>
      </c>
      <c r="N154" s="5" t="str">
        <f t="shared" si="13"/>
        <v/>
      </c>
      <c r="O154" s="3"/>
      <c r="P154" s="4"/>
      <c r="Q154" s="3"/>
      <c r="R154" s="3"/>
      <c r="S154" s="3">
        <f t="shared" si="14"/>
        <v>0</v>
      </c>
      <c r="T154" s="3" t="str">
        <f t="shared" ca="1" si="15"/>
        <v>Basse</v>
      </c>
      <c r="U154" s="3"/>
      <c r="V154" s="5"/>
      <c r="W154" s="3">
        <f t="shared" si="16"/>
        <v>0</v>
      </c>
    </row>
    <row r="155" spans="1:23" x14ac:dyDescent="0.25">
      <c r="A155" s="3" t="str">
        <f t="shared" ca="1" si="12"/>
        <v>ENT-yyyy08-0152</v>
      </c>
      <c r="D155" s="4"/>
      <c r="E155" s="4"/>
      <c r="K155" s="5"/>
      <c r="L155" s="5"/>
      <c r="M155" s="6" t="str">
        <f t="shared" ca="1" si="17"/>
        <v/>
      </c>
      <c r="N155" s="5" t="str">
        <f t="shared" si="13"/>
        <v/>
      </c>
      <c r="O155" s="3"/>
      <c r="P155" s="4"/>
      <c r="Q155" s="3"/>
      <c r="R155" s="3"/>
      <c r="S155" s="3">
        <f t="shared" si="14"/>
        <v>0</v>
      </c>
      <c r="T155" s="3" t="str">
        <f t="shared" ca="1" si="15"/>
        <v>Basse</v>
      </c>
      <c r="U155" s="3"/>
      <c r="V155" s="5"/>
      <c r="W155" s="3">
        <f t="shared" si="16"/>
        <v>0</v>
      </c>
    </row>
    <row r="156" spans="1:23" x14ac:dyDescent="0.25">
      <c r="A156" s="3" t="str">
        <f t="shared" ca="1" si="12"/>
        <v>ENT-yyyy08-0153</v>
      </c>
      <c r="D156" s="4"/>
      <c r="E156" s="4"/>
      <c r="K156" s="5"/>
      <c r="L156" s="5"/>
      <c r="M156" s="6" t="str">
        <f t="shared" ca="1" si="17"/>
        <v/>
      </c>
      <c r="N156" s="5" t="str">
        <f t="shared" si="13"/>
        <v/>
      </c>
      <c r="O156" s="3"/>
      <c r="P156" s="4"/>
      <c r="Q156" s="3"/>
      <c r="R156" s="3"/>
      <c r="S156" s="3">
        <f t="shared" si="14"/>
        <v>0</v>
      </c>
      <c r="T156" s="3" t="str">
        <f t="shared" ca="1" si="15"/>
        <v>Basse</v>
      </c>
      <c r="U156" s="3"/>
      <c r="V156" s="5"/>
      <c r="W156" s="3">
        <f t="shared" si="16"/>
        <v>0</v>
      </c>
    </row>
    <row r="157" spans="1:23" x14ac:dyDescent="0.25">
      <c r="A157" s="3" t="str">
        <f t="shared" ca="1" si="12"/>
        <v>ENT-yyyy08-0154</v>
      </c>
      <c r="D157" s="4"/>
      <c r="E157" s="4"/>
      <c r="K157" s="5"/>
      <c r="L157" s="5"/>
      <c r="M157" s="6" t="str">
        <f t="shared" ca="1" si="17"/>
        <v/>
      </c>
      <c r="N157" s="5" t="str">
        <f t="shared" si="13"/>
        <v/>
      </c>
      <c r="O157" s="3"/>
      <c r="P157" s="4"/>
      <c r="Q157" s="3"/>
      <c r="R157" s="3"/>
      <c r="S157" s="3">
        <f t="shared" si="14"/>
        <v>0</v>
      </c>
      <c r="T157" s="3" t="str">
        <f t="shared" ca="1" si="15"/>
        <v>Basse</v>
      </c>
      <c r="U157" s="3"/>
      <c r="V157" s="5"/>
      <c r="W157" s="3">
        <f t="shared" si="16"/>
        <v>0</v>
      </c>
    </row>
    <row r="158" spans="1:23" x14ac:dyDescent="0.25">
      <c r="A158" s="3" t="str">
        <f t="shared" ca="1" si="12"/>
        <v>ENT-yyyy08-0155</v>
      </c>
      <c r="D158" s="4"/>
      <c r="E158" s="4"/>
      <c r="K158" s="5"/>
      <c r="L158" s="5"/>
      <c r="M158" s="6" t="str">
        <f t="shared" ca="1" si="17"/>
        <v/>
      </c>
      <c r="N158" s="5" t="str">
        <f t="shared" si="13"/>
        <v/>
      </c>
      <c r="O158" s="3"/>
      <c r="P158" s="4"/>
      <c r="Q158" s="3"/>
      <c r="R158" s="3"/>
      <c r="S158" s="3">
        <f t="shared" si="14"/>
        <v>0</v>
      </c>
      <c r="T158" s="3" t="str">
        <f t="shared" ca="1" si="15"/>
        <v>Basse</v>
      </c>
      <c r="U158" s="3"/>
      <c r="V158" s="5"/>
      <c r="W158" s="3">
        <f t="shared" si="16"/>
        <v>0</v>
      </c>
    </row>
    <row r="159" spans="1:23" x14ac:dyDescent="0.25">
      <c r="A159" s="3" t="str">
        <f t="shared" ca="1" si="12"/>
        <v>ENT-yyyy08-0156</v>
      </c>
      <c r="D159" s="4"/>
      <c r="E159" s="4"/>
      <c r="K159" s="5"/>
      <c r="L159" s="5"/>
      <c r="M159" s="6" t="str">
        <f t="shared" ca="1" si="17"/>
        <v/>
      </c>
      <c r="N159" s="5" t="str">
        <f t="shared" si="13"/>
        <v/>
      </c>
      <c r="O159" s="3"/>
      <c r="P159" s="4"/>
      <c r="Q159" s="3"/>
      <c r="R159" s="3"/>
      <c r="S159" s="3">
        <f t="shared" si="14"/>
        <v>0</v>
      </c>
      <c r="T159" s="3" t="str">
        <f t="shared" ca="1" si="15"/>
        <v>Basse</v>
      </c>
      <c r="U159" s="3"/>
      <c r="V159" s="5"/>
      <c r="W159" s="3">
        <f t="shared" si="16"/>
        <v>0</v>
      </c>
    </row>
    <row r="160" spans="1:23" x14ac:dyDescent="0.25">
      <c r="A160" s="3" t="str">
        <f t="shared" ca="1" si="12"/>
        <v>ENT-yyyy08-0157</v>
      </c>
      <c r="D160" s="4"/>
      <c r="E160" s="4"/>
      <c r="K160" s="5"/>
      <c r="L160" s="5"/>
      <c r="M160" s="6" t="str">
        <f t="shared" ca="1" si="17"/>
        <v/>
      </c>
      <c r="N160" s="5" t="str">
        <f t="shared" si="13"/>
        <v/>
      </c>
      <c r="O160" s="3"/>
      <c r="P160" s="4"/>
      <c r="Q160" s="3"/>
      <c r="R160" s="3"/>
      <c r="S160" s="3">
        <f t="shared" si="14"/>
        <v>0</v>
      </c>
      <c r="T160" s="3" t="str">
        <f t="shared" ca="1" si="15"/>
        <v>Basse</v>
      </c>
      <c r="U160" s="3"/>
      <c r="V160" s="5"/>
      <c r="W160" s="3">
        <f t="shared" si="16"/>
        <v>0</v>
      </c>
    </row>
    <row r="161" spans="1:23" x14ac:dyDescent="0.25">
      <c r="A161" s="3" t="str">
        <f t="shared" ca="1" si="12"/>
        <v>ENT-yyyy08-0158</v>
      </c>
      <c r="D161" s="4"/>
      <c r="E161" s="4"/>
      <c r="K161" s="5"/>
      <c r="L161" s="5"/>
      <c r="M161" s="6" t="str">
        <f t="shared" ca="1" si="17"/>
        <v/>
      </c>
      <c r="N161" s="5" t="str">
        <f t="shared" si="13"/>
        <v/>
      </c>
      <c r="O161" s="3"/>
      <c r="P161" s="4"/>
      <c r="Q161" s="3"/>
      <c r="R161" s="3"/>
      <c r="S161" s="3">
        <f t="shared" si="14"/>
        <v>0</v>
      </c>
      <c r="T161" s="3" t="str">
        <f t="shared" ca="1" si="15"/>
        <v>Basse</v>
      </c>
      <c r="U161" s="3"/>
      <c r="V161" s="5"/>
      <c r="W161" s="3">
        <f t="shared" si="16"/>
        <v>0</v>
      </c>
    </row>
    <row r="162" spans="1:23" x14ac:dyDescent="0.25">
      <c r="A162" s="3" t="str">
        <f t="shared" ca="1" si="12"/>
        <v>ENT-yyyy08-0159</v>
      </c>
      <c r="D162" s="4"/>
      <c r="E162" s="4"/>
      <c r="K162" s="5"/>
      <c r="L162" s="5"/>
      <c r="M162" s="6" t="str">
        <f t="shared" ca="1" si="17"/>
        <v/>
      </c>
      <c r="N162" s="5" t="str">
        <f t="shared" si="13"/>
        <v/>
      </c>
      <c r="O162" s="3"/>
      <c r="P162" s="4"/>
      <c r="Q162" s="3"/>
      <c r="R162" s="3"/>
      <c r="S162" s="3">
        <f t="shared" si="14"/>
        <v>0</v>
      </c>
      <c r="T162" s="3" t="str">
        <f t="shared" ca="1" si="15"/>
        <v>Basse</v>
      </c>
      <c r="U162" s="3"/>
      <c r="V162" s="5"/>
      <c r="W162" s="3">
        <f t="shared" si="16"/>
        <v>0</v>
      </c>
    </row>
    <row r="163" spans="1:23" x14ac:dyDescent="0.25">
      <c r="A163" s="3" t="str">
        <f t="shared" ca="1" si="12"/>
        <v>ENT-yyyy08-0160</v>
      </c>
      <c r="D163" s="4"/>
      <c r="E163" s="4"/>
      <c r="K163" s="5"/>
      <c r="L163" s="5"/>
      <c r="M163" s="6" t="str">
        <f t="shared" ca="1" si="17"/>
        <v/>
      </c>
      <c r="N163" s="5" t="str">
        <f t="shared" si="13"/>
        <v/>
      </c>
      <c r="O163" s="3"/>
      <c r="P163" s="4"/>
      <c r="Q163" s="3"/>
      <c r="R163" s="3"/>
      <c r="S163" s="3">
        <f t="shared" si="14"/>
        <v>0</v>
      </c>
      <c r="T163" s="3" t="str">
        <f t="shared" ca="1" si="15"/>
        <v>Basse</v>
      </c>
      <c r="U163" s="3"/>
      <c r="V163" s="5"/>
      <c r="W163" s="3">
        <f t="shared" si="16"/>
        <v>0</v>
      </c>
    </row>
    <row r="164" spans="1:23" x14ac:dyDescent="0.25">
      <c r="A164" s="3" t="str">
        <f t="shared" ca="1" si="12"/>
        <v>ENT-yyyy08-0161</v>
      </c>
      <c r="D164" s="4"/>
      <c r="E164" s="4"/>
      <c r="K164" s="5"/>
      <c r="L164" s="5"/>
      <c r="M164" s="6" t="str">
        <f t="shared" ca="1" si="17"/>
        <v/>
      </c>
      <c r="N164" s="5" t="str">
        <f t="shared" si="13"/>
        <v/>
      </c>
      <c r="O164" s="3"/>
      <c r="P164" s="4"/>
      <c r="Q164" s="3"/>
      <c r="R164" s="3"/>
      <c r="S164" s="3">
        <f t="shared" si="14"/>
        <v>0</v>
      </c>
      <c r="T164" s="3" t="str">
        <f t="shared" ca="1" si="15"/>
        <v>Basse</v>
      </c>
      <c r="U164" s="3"/>
      <c r="V164" s="5"/>
      <c r="W164" s="3">
        <f t="shared" si="16"/>
        <v>0</v>
      </c>
    </row>
    <row r="165" spans="1:23" x14ac:dyDescent="0.25">
      <c r="A165" s="3" t="str">
        <f t="shared" ca="1" si="12"/>
        <v>ENT-yyyy08-0162</v>
      </c>
      <c r="D165" s="4"/>
      <c r="E165" s="4"/>
      <c r="K165" s="5"/>
      <c r="L165" s="5"/>
      <c r="M165" s="6" t="str">
        <f t="shared" ca="1" si="17"/>
        <v/>
      </c>
      <c r="N165" s="5" t="str">
        <f t="shared" si="13"/>
        <v/>
      </c>
      <c r="O165" s="3"/>
      <c r="P165" s="4"/>
      <c r="Q165" s="3"/>
      <c r="R165" s="3"/>
      <c r="S165" s="3">
        <f t="shared" si="14"/>
        <v>0</v>
      </c>
      <c r="T165" s="3" t="str">
        <f t="shared" ca="1" si="15"/>
        <v>Basse</v>
      </c>
      <c r="U165" s="3"/>
      <c r="V165" s="5"/>
      <c r="W165" s="3">
        <f t="shared" si="16"/>
        <v>0</v>
      </c>
    </row>
    <row r="166" spans="1:23" x14ac:dyDescent="0.25">
      <c r="A166" s="3" t="str">
        <f t="shared" ca="1" si="12"/>
        <v>ENT-yyyy08-0163</v>
      </c>
      <c r="D166" s="4"/>
      <c r="E166" s="4"/>
      <c r="K166" s="5"/>
      <c r="L166" s="5"/>
      <c r="M166" s="6" t="str">
        <f t="shared" ca="1" si="17"/>
        <v/>
      </c>
      <c r="N166" s="5" t="str">
        <f t="shared" si="13"/>
        <v/>
      </c>
      <c r="O166" s="3"/>
      <c r="P166" s="4"/>
      <c r="Q166" s="3"/>
      <c r="R166" s="3"/>
      <c r="S166" s="3">
        <f t="shared" si="14"/>
        <v>0</v>
      </c>
      <c r="T166" s="3" t="str">
        <f t="shared" ca="1" si="15"/>
        <v>Basse</v>
      </c>
      <c r="U166" s="3"/>
      <c r="V166" s="5"/>
      <c r="W166" s="3">
        <f t="shared" si="16"/>
        <v>0</v>
      </c>
    </row>
    <row r="167" spans="1:23" x14ac:dyDescent="0.25">
      <c r="A167" s="3" t="str">
        <f t="shared" ca="1" si="12"/>
        <v>ENT-yyyy08-0164</v>
      </c>
      <c r="D167" s="4"/>
      <c r="E167" s="4"/>
      <c r="K167" s="5"/>
      <c r="L167" s="5"/>
      <c r="M167" s="6" t="str">
        <f t="shared" ca="1" si="17"/>
        <v/>
      </c>
      <c r="N167" s="5" t="str">
        <f t="shared" si="13"/>
        <v/>
      </c>
      <c r="O167" s="3"/>
      <c r="P167" s="4"/>
      <c r="Q167" s="3"/>
      <c r="R167" s="3"/>
      <c r="S167" s="3">
        <f t="shared" si="14"/>
        <v>0</v>
      </c>
      <c r="T167" s="3" t="str">
        <f t="shared" ca="1" si="15"/>
        <v>Basse</v>
      </c>
      <c r="U167" s="3"/>
      <c r="V167" s="5"/>
      <c r="W167" s="3">
        <f t="shared" si="16"/>
        <v>0</v>
      </c>
    </row>
    <row r="168" spans="1:23" x14ac:dyDescent="0.25">
      <c r="A168" s="3" t="str">
        <f t="shared" ca="1" si="12"/>
        <v>ENT-yyyy08-0165</v>
      </c>
      <c r="D168" s="4"/>
      <c r="E168" s="4"/>
      <c r="K168" s="5"/>
      <c r="L168" s="5"/>
      <c r="M168" s="6" t="str">
        <f t="shared" ca="1" si="17"/>
        <v/>
      </c>
      <c r="N168" s="5" t="str">
        <f t="shared" si="13"/>
        <v/>
      </c>
      <c r="O168" s="3"/>
      <c r="P168" s="4"/>
      <c r="Q168" s="3"/>
      <c r="R168" s="3"/>
      <c r="S168" s="3">
        <f t="shared" si="14"/>
        <v>0</v>
      </c>
      <c r="T168" s="3" t="str">
        <f t="shared" ca="1" si="15"/>
        <v>Basse</v>
      </c>
      <c r="U168" s="3"/>
      <c r="V168" s="5"/>
      <c r="W168" s="3">
        <f t="shared" si="16"/>
        <v>0</v>
      </c>
    </row>
    <row r="169" spans="1:23" x14ac:dyDescent="0.25">
      <c r="A169" s="3" t="str">
        <f t="shared" ca="1" si="12"/>
        <v>ENT-yyyy08-0166</v>
      </c>
      <c r="D169" s="4"/>
      <c r="E169" s="4"/>
      <c r="K169" s="5"/>
      <c r="L169" s="5"/>
      <c r="M169" s="6" t="str">
        <f t="shared" ca="1" si="17"/>
        <v/>
      </c>
      <c r="N169" s="5" t="str">
        <f t="shared" si="13"/>
        <v/>
      </c>
      <c r="O169" s="3"/>
      <c r="P169" s="4"/>
      <c r="Q169" s="3"/>
      <c r="R169" s="3"/>
      <c r="S169" s="3">
        <f t="shared" si="14"/>
        <v>0</v>
      </c>
      <c r="T169" s="3" t="str">
        <f t="shared" ca="1" si="15"/>
        <v>Basse</v>
      </c>
      <c r="U169" s="3"/>
      <c r="V169" s="5"/>
      <c r="W169" s="3">
        <f t="shared" si="16"/>
        <v>0</v>
      </c>
    </row>
    <row r="170" spans="1:23" x14ac:dyDescent="0.25">
      <c r="A170" s="3" t="str">
        <f t="shared" ca="1" si="12"/>
        <v>ENT-yyyy08-0167</v>
      </c>
      <c r="D170" s="4"/>
      <c r="E170" s="4"/>
      <c r="K170" s="5"/>
      <c r="L170" s="5"/>
      <c r="M170" s="6" t="str">
        <f t="shared" ca="1" si="17"/>
        <v/>
      </c>
      <c r="N170" s="5" t="str">
        <f t="shared" si="13"/>
        <v/>
      </c>
      <c r="O170" s="3"/>
      <c r="P170" s="4"/>
      <c r="Q170" s="3"/>
      <c r="R170" s="3"/>
      <c r="S170" s="3">
        <f t="shared" si="14"/>
        <v>0</v>
      </c>
      <c r="T170" s="3" t="str">
        <f t="shared" ca="1" si="15"/>
        <v>Basse</v>
      </c>
      <c r="U170" s="3"/>
      <c r="V170" s="5"/>
      <c r="W170" s="3">
        <f t="shared" si="16"/>
        <v>0</v>
      </c>
    </row>
    <row r="171" spans="1:23" x14ac:dyDescent="0.25">
      <c r="A171" s="3" t="str">
        <f t="shared" ca="1" si="12"/>
        <v>ENT-yyyy08-0168</v>
      </c>
      <c r="D171" s="4"/>
      <c r="E171" s="4"/>
      <c r="K171" s="5"/>
      <c r="L171" s="5"/>
      <c r="M171" s="6" t="str">
        <f t="shared" ca="1" si="17"/>
        <v/>
      </c>
      <c r="N171" s="5" t="str">
        <f t="shared" si="13"/>
        <v/>
      </c>
      <c r="O171" s="3"/>
      <c r="P171" s="4"/>
      <c r="Q171" s="3"/>
      <c r="R171" s="3"/>
      <c r="S171" s="3">
        <f t="shared" si="14"/>
        <v>0</v>
      </c>
      <c r="T171" s="3" t="str">
        <f t="shared" ca="1" si="15"/>
        <v>Basse</v>
      </c>
      <c r="U171" s="3"/>
      <c r="V171" s="5"/>
      <c r="W171" s="3">
        <f t="shared" si="16"/>
        <v>0</v>
      </c>
    </row>
    <row r="172" spans="1:23" x14ac:dyDescent="0.25">
      <c r="A172" s="3" t="str">
        <f t="shared" ca="1" si="12"/>
        <v>ENT-yyyy08-0169</v>
      </c>
      <c r="D172" s="4"/>
      <c r="E172" s="4"/>
      <c r="K172" s="5"/>
      <c r="L172" s="5"/>
      <c r="M172" s="6" t="str">
        <f t="shared" ca="1" si="17"/>
        <v/>
      </c>
      <c r="N172" s="5" t="str">
        <f t="shared" si="13"/>
        <v/>
      </c>
      <c r="O172" s="3"/>
      <c r="P172" s="4"/>
      <c r="Q172" s="3"/>
      <c r="R172" s="3"/>
      <c r="S172" s="3">
        <f t="shared" si="14"/>
        <v>0</v>
      </c>
      <c r="T172" s="3" t="str">
        <f t="shared" ca="1" si="15"/>
        <v>Basse</v>
      </c>
      <c r="U172" s="3"/>
      <c r="V172" s="5"/>
      <c r="W172" s="3">
        <f t="shared" si="16"/>
        <v>0</v>
      </c>
    </row>
    <row r="173" spans="1:23" x14ac:dyDescent="0.25">
      <c r="A173" s="3" t="str">
        <f t="shared" ca="1" si="12"/>
        <v>ENT-yyyy08-0170</v>
      </c>
      <c r="D173" s="4"/>
      <c r="E173" s="4"/>
      <c r="K173" s="5"/>
      <c r="L173" s="5"/>
      <c r="M173" s="6" t="str">
        <f t="shared" ca="1" si="17"/>
        <v/>
      </c>
      <c r="N173" s="5" t="str">
        <f t="shared" si="13"/>
        <v/>
      </c>
      <c r="O173" s="3"/>
      <c r="P173" s="4"/>
      <c r="Q173" s="3"/>
      <c r="R173" s="3"/>
      <c r="S173" s="3">
        <f t="shared" si="14"/>
        <v>0</v>
      </c>
      <c r="T173" s="3" t="str">
        <f t="shared" ca="1" si="15"/>
        <v>Basse</v>
      </c>
      <c r="U173" s="3"/>
      <c r="V173" s="5"/>
      <c r="W173" s="3">
        <f t="shared" si="16"/>
        <v>0</v>
      </c>
    </row>
    <row r="174" spans="1:23" x14ac:dyDescent="0.25">
      <c r="A174" s="3" t="str">
        <f t="shared" ca="1" si="12"/>
        <v>ENT-yyyy08-0171</v>
      </c>
      <c r="D174" s="4"/>
      <c r="E174" s="4"/>
      <c r="K174" s="5"/>
      <c r="L174" s="5"/>
      <c r="M174" s="6" t="str">
        <f t="shared" ca="1" si="17"/>
        <v/>
      </c>
      <c r="N174" s="5" t="str">
        <f t="shared" si="13"/>
        <v/>
      </c>
      <c r="O174" s="3"/>
      <c r="P174" s="4"/>
      <c r="Q174" s="3"/>
      <c r="R174" s="3"/>
      <c r="S174" s="3">
        <f t="shared" si="14"/>
        <v>0</v>
      </c>
      <c r="T174" s="3" t="str">
        <f t="shared" ca="1" si="15"/>
        <v>Basse</v>
      </c>
      <c r="U174" s="3"/>
      <c r="V174" s="5"/>
      <c r="W174" s="3">
        <f t="shared" si="16"/>
        <v>0</v>
      </c>
    </row>
    <row r="175" spans="1:23" x14ac:dyDescent="0.25">
      <c r="A175" s="3" t="str">
        <f t="shared" ca="1" si="12"/>
        <v>ENT-yyyy08-0172</v>
      </c>
      <c r="D175" s="4"/>
      <c r="E175" s="4"/>
      <c r="K175" s="5"/>
      <c r="L175" s="5"/>
      <c r="M175" s="6" t="str">
        <f t="shared" ca="1" si="17"/>
        <v/>
      </c>
      <c r="N175" s="5" t="str">
        <f t="shared" si="13"/>
        <v/>
      </c>
      <c r="O175" s="3"/>
      <c r="P175" s="4"/>
      <c r="Q175" s="3"/>
      <c r="R175" s="3"/>
      <c r="S175" s="3">
        <f t="shared" si="14"/>
        <v>0</v>
      </c>
      <c r="T175" s="3" t="str">
        <f t="shared" ca="1" si="15"/>
        <v>Basse</v>
      </c>
      <c r="U175" s="3"/>
      <c r="V175" s="5"/>
      <c r="W175" s="3">
        <f t="shared" si="16"/>
        <v>0</v>
      </c>
    </row>
    <row r="176" spans="1:23" x14ac:dyDescent="0.25">
      <c r="A176" s="3" t="str">
        <f t="shared" ca="1" si="12"/>
        <v>ENT-yyyy08-0173</v>
      </c>
      <c r="D176" s="4"/>
      <c r="E176" s="4"/>
      <c r="K176" s="5"/>
      <c r="L176" s="5"/>
      <c r="M176" s="6" t="str">
        <f t="shared" ca="1" si="17"/>
        <v/>
      </c>
      <c r="N176" s="5" t="str">
        <f t="shared" si="13"/>
        <v/>
      </c>
      <c r="O176" s="3"/>
      <c r="P176" s="4"/>
      <c r="Q176" s="3"/>
      <c r="R176" s="3"/>
      <c r="S176" s="3">
        <f t="shared" si="14"/>
        <v>0</v>
      </c>
      <c r="T176" s="3" t="str">
        <f t="shared" ca="1" si="15"/>
        <v>Basse</v>
      </c>
      <c r="U176" s="3"/>
      <c r="V176" s="5"/>
      <c r="W176" s="3">
        <f t="shared" si="16"/>
        <v>0</v>
      </c>
    </row>
    <row r="177" spans="1:23" x14ac:dyDescent="0.25">
      <c r="A177" s="3" t="str">
        <f t="shared" ca="1" si="12"/>
        <v>ENT-yyyy08-0174</v>
      </c>
      <c r="D177" s="4"/>
      <c r="E177" s="4"/>
      <c r="K177" s="5"/>
      <c r="L177" s="5"/>
      <c r="M177" s="6" t="str">
        <f t="shared" ca="1" si="17"/>
        <v/>
      </c>
      <c r="N177" s="5" t="str">
        <f t="shared" si="13"/>
        <v/>
      </c>
      <c r="O177" s="3"/>
      <c r="P177" s="4"/>
      <c r="Q177" s="3"/>
      <c r="R177" s="3"/>
      <c r="S177" s="3">
        <f t="shared" si="14"/>
        <v>0</v>
      </c>
      <c r="T177" s="3" t="str">
        <f t="shared" ca="1" si="15"/>
        <v>Basse</v>
      </c>
      <c r="U177" s="3"/>
      <c r="V177" s="5"/>
      <c r="W177" s="3">
        <f t="shared" si="16"/>
        <v>0</v>
      </c>
    </row>
    <row r="178" spans="1:23" x14ac:dyDescent="0.25">
      <c r="A178" s="3" t="str">
        <f t="shared" ca="1" si="12"/>
        <v>ENT-yyyy08-0175</v>
      </c>
      <c r="D178" s="4"/>
      <c r="E178" s="4"/>
      <c r="K178" s="5"/>
      <c r="L178" s="5"/>
      <c r="M178" s="6" t="str">
        <f t="shared" ca="1" si="17"/>
        <v/>
      </c>
      <c r="N178" s="5" t="str">
        <f t="shared" si="13"/>
        <v/>
      </c>
      <c r="O178" s="3"/>
      <c r="P178" s="4"/>
      <c r="Q178" s="3"/>
      <c r="R178" s="3"/>
      <c r="S178" s="3">
        <f t="shared" si="14"/>
        <v>0</v>
      </c>
      <c r="T178" s="3" t="str">
        <f t="shared" ca="1" si="15"/>
        <v>Basse</v>
      </c>
      <c r="U178" s="3"/>
      <c r="V178" s="5"/>
      <c r="W178" s="3">
        <f t="shared" si="16"/>
        <v>0</v>
      </c>
    </row>
    <row r="179" spans="1:23" x14ac:dyDescent="0.25">
      <c r="A179" s="3" t="str">
        <f t="shared" ca="1" si="12"/>
        <v>ENT-yyyy08-0176</v>
      </c>
      <c r="D179" s="4"/>
      <c r="E179" s="4"/>
      <c r="K179" s="5"/>
      <c r="L179" s="5"/>
      <c r="M179" s="6" t="str">
        <f t="shared" ca="1" si="17"/>
        <v/>
      </c>
      <c r="N179" s="5" t="str">
        <f t="shared" si="13"/>
        <v/>
      </c>
      <c r="O179" s="3"/>
      <c r="P179" s="4"/>
      <c r="Q179" s="3"/>
      <c r="R179" s="3"/>
      <c r="S179" s="3">
        <f t="shared" si="14"/>
        <v>0</v>
      </c>
      <c r="T179" s="3" t="str">
        <f t="shared" ca="1" si="15"/>
        <v>Basse</v>
      </c>
      <c r="U179" s="3"/>
      <c r="V179" s="5"/>
      <c r="W179" s="3">
        <f t="shared" si="16"/>
        <v>0</v>
      </c>
    </row>
    <row r="180" spans="1:23" x14ac:dyDescent="0.25">
      <c r="A180" s="3" t="str">
        <f t="shared" ca="1" si="12"/>
        <v>ENT-yyyy08-0177</v>
      </c>
      <c r="D180" s="4"/>
      <c r="E180" s="4"/>
      <c r="K180" s="5"/>
      <c r="L180" s="5"/>
      <c r="M180" s="6" t="str">
        <f t="shared" ca="1" si="17"/>
        <v/>
      </c>
      <c r="N180" s="5" t="str">
        <f t="shared" si="13"/>
        <v/>
      </c>
      <c r="O180" s="3"/>
      <c r="P180" s="4"/>
      <c r="Q180" s="3"/>
      <c r="R180" s="3"/>
      <c r="S180" s="3">
        <f t="shared" si="14"/>
        <v>0</v>
      </c>
      <c r="T180" s="3" t="str">
        <f t="shared" ca="1" si="15"/>
        <v>Basse</v>
      </c>
      <c r="U180" s="3"/>
      <c r="V180" s="5"/>
      <c r="W180" s="3">
        <f t="shared" si="16"/>
        <v>0</v>
      </c>
    </row>
    <row r="181" spans="1:23" x14ac:dyDescent="0.25">
      <c r="A181" s="3" t="str">
        <f t="shared" ca="1" si="12"/>
        <v>ENT-yyyy08-0178</v>
      </c>
      <c r="D181" s="4"/>
      <c r="E181" s="4"/>
      <c r="K181" s="5"/>
      <c r="L181" s="5"/>
      <c r="M181" s="6" t="str">
        <f t="shared" ca="1" si="17"/>
        <v/>
      </c>
      <c r="N181" s="5" t="str">
        <f t="shared" si="13"/>
        <v/>
      </c>
      <c r="O181" s="3"/>
      <c r="P181" s="4"/>
      <c r="Q181" s="3"/>
      <c r="R181" s="3"/>
      <c r="S181" s="3">
        <f t="shared" si="14"/>
        <v>0</v>
      </c>
      <c r="T181" s="3" t="str">
        <f t="shared" ca="1" si="15"/>
        <v>Basse</v>
      </c>
      <c r="U181" s="3"/>
      <c r="V181" s="5"/>
      <c r="W181" s="3">
        <f t="shared" si="16"/>
        <v>0</v>
      </c>
    </row>
    <row r="182" spans="1:23" x14ac:dyDescent="0.25">
      <c r="A182" s="3" t="str">
        <f t="shared" ca="1" si="12"/>
        <v>ENT-yyyy08-0179</v>
      </c>
      <c r="D182" s="4"/>
      <c r="E182" s="4"/>
      <c r="K182" s="5"/>
      <c r="L182" s="5"/>
      <c r="M182" s="6" t="str">
        <f t="shared" ca="1" si="17"/>
        <v/>
      </c>
      <c r="N182" s="5" t="str">
        <f t="shared" si="13"/>
        <v/>
      </c>
      <c r="O182" s="3"/>
      <c r="P182" s="4"/>
      <c r="Q182" s="3"/>
      <c r="R182" s="3"/>
      <c r="S182" s="3">
        <f t="shared" si="14"/>
        <v>0</v>
      </c>
      <c r="T182" s="3" t="str">
        <f t="shared" ca="1" si="15"/>
        <v>Basse</v>
      </c>
      <c r="U182" s="3"/>
      <c r="V182" s="5"/>
      <c r="W182" s="3">
        <f t="shared" si="16"/>
        <v>0</v>
      </c>
    </row>
    <row r="183" spans="1:23" x14ac:dyDescent="0.25">
      <c r="A183" s="3" t="str">
        <f t="shared" ca="1" si="12"/>
        <v>ENT-yyyy08-0180</v>
      </c>
      <c r="D183" s="4"/>
      <c r="E183" s="4"/>
      <c r="K183" s="5"/>
      <c r="L183" s="5"/>
      <c r="M183" s="6" t="str">
        <f t="shared" ca="1" si="17"/>
        <v/>
      </c>
      <c r="N183" s="5" t="str">
        <f t="shared" si="13"/>
        <v/>
      </c>
      <c r="O183" s="3"/>
      <c r="P183" s="4"/>
      <c r="Q183" s="3"/>
      <c r="R183" s="3"/>
      <c r="S183" s="3">
        <f t="shared" si="14"/>
        <v>0</v>
      </c>
      <c r="T183" s="3" t="str">
        <f t="shared" ca="1" si="15"/>
        <v>Basse</v>
      </c>
      <c r="U183" s="3"/>
      <c r="V183" s="5"/>
      <c r="W183" s="3">
        <f t="shared" si="16"/>
        <v>0</v>
      </c>
    </row>
    <row r="184" spans="1:23" x14ac:dyDescent="0.25">
      <c r="A184" s="3" t="str">
        <f t="shared" ca="1" si="12"/>
        <v>ENT-yyyy08-0181</v>
      </c>
      <c r="D184" s="4"/>
      <c r="E184" s="4"/>
      <c r="K184" s="5"/>
      <c r="L184" s="5"/>
      <c r="M184" s="6" t="str">
        <f t="shared" ca="1" si="17"/>
        <v/>
      </c>
      <c r="N184" s="5" t="str">
        <f t="shared" si="13"/>
        <v/>
      </c>
      <c r="O184" s="3"/>
      <c r="P184" s="4"/>
      <c r="Q184" s="3"/>
      <c r="R184" s="3"/>
      <c r="S184" s="3">
        <f t="shared" si="14"/>
        <v>0</v>
      </c>
      <c r="T184" s="3" t="str">
        <f t="shared" ca="1" si="15"/>
        <v>Basse</v>
      </c>
      <c r="U184" s="3"/>
      <c r="V184" s="5"/>
      <c r="W184" s="3">
        <f t="shared" si="16"/>
        <v>0</v>
      </c>
    </row>
    <row r="185" spans="1:23" x14ac:dyDescent="0.25">
      <c r="A185" s="3" t="str">
        <f t="shared" ca="1" si="12"/>
        <v>ENT-yyyy08-0182</v>
      </c>
      <c r="D185" s="4"/>
      <c r="E185" s="4"/>
      <c r="K185" s="5"/>
      <c r="L185" s="5"/>
      <c r="M185" s="6" t="str">
        <f t="shared" ca="1" si="17"/>
        <v/>
      </c>
      <c r="N185" s="5" t="str">
        <f t="shared" si="13"/>
        <v/>
      </c>
      <c r="O185" s="3"/>
      <c r="P185" s="4"/>
      <c r="Q185" s="3"/>
      <c r="R185" s="3"/>
      <c r="S185" s="3">
        <f t="shared" si="14"/>
        <v>0</v>
      </c>
      <c r="T185" s="3" t="str">
        <f t="shared" ca="1" si="15"/>
        <v>Basse</v>
      </c>
      <c r="U185" s="3"/>
      <c r="V185" s="5"/>
      <c r="W185" s="3">
        <f t="shared" si="16"/>
        <v>0</v>
      </c>
    </row>
    <row r="186" spans="1:23" x14ac:dyDescent="0.25">
      <c r="A186" s="3" t="str">
        <f t="shared" ca="1" si="12"/>
        <v>ENT-yyyy08-0183</v>
      </c>
      <c r="D186" s="4"/>
      <c r="E186" s="4"/>
      <c r="K186" s="5"/>
      <c r="L186" s="5"/>
      <c r="M186" s="6" t="str">
        <f t="shared" ca="1" si="17"/>
        <v/>
      </c>
      <c r="N186" s="5" t="str">
        <f t="shared" si="13"/>
        <v/>
      </c>
      <c r="O186" s="3"/>
      <c r="P186" s="4"/>
      <c r="Q186" s="3"/>
      <c r="R186" s="3"/>
      <c r="S186" s="3">
        <f t="shared" si="14"/>
        <v>0</v>
      </c>
      <c r="T186" s="3" t="str">
        <f t="shared" ca="1" si="15"/>
        <v>Basse</v>
      </c>
      <c r="U186" s="3"/>
      <c r="V186" s="5"/>
      <c r="W186" s="3">
        <f t="shared" si="16"/>
        <v>0</v>
      </c>
    </row>
    <row r="187" spans="1:23" x14ac:dyDescent="0.25">
      <c r="A187" s="3" t="str">
        <f t="shared" ca="1" si="12"/>
        <v>ENT-yyyy08-0184</v>
      </c>
      <c r="D187" s="4"/>
      <c r="E187" s="4"/>
      <c r="K187" s="5"/>
      <c r="L187" s="5"/>
      <c r="M187" s="6" t="str">
        <f t="shared" ca="1" si="17"/>
        <v/>
      </c>
      <c r="N187" s="5" t="str">
        <f t="shared" si="13"/>
        <v/>
      </c>
      <c r="O187" s="3"/>
      <c r="P187" s="4"/>
      <c r="Q187" s="3"/>
      <c r="R187" s="3"/>
      <c r="S187" s="3">
        <f t="shared" si="14"/>
        <v>0</v>
      </c>
      <c r="T187" s="3" t="str">
        <f t="shared" ca="1" si="15"/>
        <v>Basse</v>
      </c>
      <c r="U187" s="3"/>
      <c r="V187" s="5"/>
      <c r="W187" s="3">
        <f t="shared" si="16"/>
        <v>0</v>
      </c>
    </row>
    <row r="188" spans="1:23" x14ac:dyDescent="0.25">
      <c r="A188" s="3" t="str">
        <f t="shared" ca="1" si="12"/>
        <v>ENT-yyyy08-0185</v>
      </c>
      <c r="D188" s="4"/>
      <c r="E188" s="4"/>
      <c r="K188" s="5"/>
      <c r="L188" s="5"/>
      <c r="M188" s="6" t="str">
        <f t="shared" ca="1" si="17"/>
        <v/>
      </c>
      <c r="N188" s="5" t="str">
        <f t="shared" si="13"/>
        <v/>
      </c>
      <c r="O188" s="3"/>
      <c r="P188" s="4"/>
      <c r="Q188" s="3"/>
      <c r="R188" s="3"/>
      <c r="S188" s="3">
        <f t="shared" si="14"/>
        <v>0</v>
      </c>
      <c r="T188" s="3" t="str">
        <f t="shared" ca="1" si="15"/>
        <v>Basse</v>
      </c>
      <c r="U188" s="3"/>
      <c r="V188" s="5"/>
      <c r="W188" s="3">
        <f t="shared" si="16"/>
        <v>0</v>
      </c>
    </row>
    <row r="189" spans="1:23" x14ac:dyDescent="0.25">
      <c r="A189" s="3" t="str">
        <f t="shared" ca="1" si="12"/>
        <v>ENT-yyyy08-0186</v>
      </c>
      <c r="D189" s="4"/>
      <c r="E189" s="4"/>
      <c r="K189" s="5"/>
      <c r="L189" s="5"/>
      <c r="M189" s="6" t="str">
        <f t="shared" ca="1" si="17"/>
        <v/>
      </c>
      <c r="N189" s="5" t="str">
        <f t="shared" si="13"/>
        <v/>
      </c>
      <c r="O189" s="3"/>
      <c r="P189" s="4"/>
      <c r="Q189" s="3"/>
      <c r="R189" s="3"/>
      <c r="S189" s="3">
        <f t="shared" si="14"/>
        <v>0</v>
      </c>
      <c r="T189" s="3" t="str">
        <f t="shared" ca="1" si="15"/>
        <v>Basse</v>
      </c>
      <c r="U189" s="3"/>
      <c r="V189" s="5"/>
      <c r="W189" s="3">
        <f t="shared" si="16"/>
        <v>0</v>
      </c>
    </row>
    <row r="190" spans="1:23" x14ac:dyDescent="0.25">
      <c r="A190" s="3" t="str">
        <f t="shared" ca="1" si="12"/>
        <v>ENT-yyyy08-0187</v>
      </c>
      <c r="D190" s="4"/>
      <c r="E190" s="4"/>
      <c r="K190" s="5"/>
      <c r="L190" s="5"/>
      <c r="M190" s="6" t="str">
        <f t="shared" ca="1" si="17"/>
        <v/>
      </c>
      <c r="N190" s="5" t="str">
        <f t="shared" si="13"/>
        <v/>
      </c>
      <c r="O190" s="3"/>
      <c r="P190" s="4"/>
      <c r="Q190" s="3"/>
      <c r="R190" s="3"/>
      <c r="S190" s="3">
        <f t="shared" si="14"/>
        <v>0</v>
      </c>
      <c r="T190" s="3" t="str">
        <f t="shared" ca="1" si="15"/>
        <v>Basse</v>
      </c>
      <c r="U190" s="3"/>
      <c r="V190" s="5"/>
      <c r="W190" s="3">
        <f t="shared" si="16"/>
        <v>0</v>
      </c>
    </row>
    <row r="191" spans="1:23" x14ac:dyDescent="0.25">
      <c r="A191" s="3" t="str">
        <f t="shared" ca="1" si="12"/>
        <v>ENT-yyyy08-0188</v>
      </c>
      <c r="D191" s="4"/>
      <c r="E191" s="4"/>
      <c r="K191" s="5"/>
      <c r="L191" s="5"/>
      <c r="M191" s="6" t="str">
        <f t="shared" ca="1" si="17"/>
        <v/>
      </c>
      <c r="N191" s="5" t="str">
        <f t="shared" si="13"/>
        <v/>
      </c>
      <c r="O191" s="3"/>
      <c r="P191" s="4"/>
      <c r="Q191" s="3"/>
      <c r="R191" s="3"/>
      <c r="S191" s="3">
        <f t="shared" si="14"/>
        <v>0</v>
      </c>
      <c r="T191" s="3" t="str">
        <f t="shared" ca="1" si="15"/>
        <v>Basse</v>
      </c>
      <c r="U191" s="3"/>
      <c r="V191" s="5"/>
      <c r="W191" s="3">
        <f t="shared" si="16"/>
        <v>0</v>
      </c>
    </row>
    <row r="192" spans="1:23" x14ac:dyDescent="0.25">
      <c r="A192" s="3" t="str">
        <f t="shared" ca="1" si="12"/>
        <v>ENT-yyyy08-0189</v>
      </c>
      <c r="D192" s="4"/>
      <c r="E192" s="4"/>
      <c r="K192" s="5"/>
      <c r="L192" s="5"/>
      <c r="M192" s="6" t="str">
        <f t="shared" ca="1" si="17"/>
        <v/>
      </c>
      <c r="N192" s="5" t="str">
        <f t="shared" si="13"/>
        <v/>
      </c>
      <c r="O192" s="3"/>
      <c r="P192" s="4"/>
      <c r="Q192" s="3"/>
      <c r="R192" s="3"/>
      <c r="S192" s="3">
        <f t="shared" si="14"/>
        <v>0</v>
      </c>
      <c r="T192" s="3" t="str">
        <f t="shared" ca="1" si="15"/>
        <v>Basse</v>
      </c>
      <c r="U192" s="3"/>
      <c r="V192" s="5"/>
      <c r="W192" s="3">
        <f t="shared" si="16"/>
        <v>0</v>
      </c>
    </row>
    <row r="193" spans="1:23" x14ac:dyDescent="0.25">
      <c r="A193" s="3" t="str">
        <f t="shared" ca="1" si="12"/>
        <v>ENT-yyyy08-0190</v>
      </c>
      <c r="D193" s="4"/>
      <c r="E193" s="4"/>
      <c r="K193" s="5"/>
      <c r="L193" s="5"/>
      <c r="M193" s="6" t="str">
        <f t="shared" ca="1" si="17"/>
        <v/>
      </c>
      <c r="N193" s="5" t="str">
        <f t="shared" si="13"/>
        <v/>
      </c>
      <c r="O193" s="3"/>
      <c r="P193" s="4"/>
      <c r="Q193" s="3"/>
      <c r="R193" s="3"/>
      <c r="S193" s="3">
        <f t="shared" si="14"/>
        <v>0</v>
      </c>
      <c r="T193" s="3" t="str">
        <f t="shared" ca="1" si="15"/>
        <v>Basse</v>
      </c>
      <c r="U193" s="3"/>
      <c r="V193" s="5"/>
      <c r="W193" s="3">
        <f t="shared" si="16"/>
        <v>0</v>
      </c>
    </row>
    <row r="194" spans="1:23" x14ac:dyDescent="0.25">
      <c r="A194" s="3" t="str">
        <f t="shared" ca="1" si="12"/>
        <v>ENT-yyyy08-0191</v>
      </c>
      <c r="D194" s="4"/>
      <c r="E194" s="4"/>
      <c r="K194" s="5"/>
      <c r="L194" s="5"/>
      <c r="M194" s="6" t="str">
        <f t="shared" ca="1" si="17"/>
        <v/>
      </c>
      <c r="N194" s="5" t="str">
        <f t="shared" si="13"/>
        <v/>
      </c>
      <c r="O194" s="3"/>
      <c r="P194" s="4"/>
      <c r="Q194" s="3"/>
      <c r="R194" s="3"/>
      <c r="S194" s="3">
        <f t="shared" si="14"/>
        <v>0</v>
      </c>
      <c r="T194" s="3" t="str">
        <f t="shared" ca="1" si="15"/>
        <v>Basse</v>
      </c>
      <c r="U194" s="3"/>
      <c r="V194" s="5"/>
      <c r="W194" s="3">
        <f t="shared" si="16"/>
        <v>0</v>
      </c>
    </row>
    <row r="195" spans="1:23" x14ac:dyDescent="0.25">
      <c r="A195" s="3" t="str">
        <f t="shared" ca="1" si="12"/>
        <v>ENT-yyyy08-0192</v>
      </c>
      <c r="D195" s="4"/>
      <c r="E195" s="4"/>
      <c r="K195" s="5"/>
      <c r="L195" s="5"/>
      <c r="M195" s="6" t="str">
        <f t="shared" ca="1" si="17"/>
        <v/>
      </c>
      <c r="N195" s="5" t="str">
        <f t="shared" si="13"/>
        <v/>
      </c>
      <c r="O195" s="3"/>
      <c r="P195" s="4"/>
      <c r="Q195" s="3"/>
      <c r="R195" s="3"/>
      <c r="S195" s="3">
        <f t="shared" si="14"/>
        <v>0</v>
      </c>
      <c r="T195" s="3" t="str">
        <f t="shared" ca="1" si="15"/>
        <v>Basse</v>
      </c>
      <c r="U195" s="3"/>
      <c r="V195" s="5"/>
      <c r="W195" s="3">
        <f t="shared" si="16"/>
        <v>0</v>
      </c>
    </row>
    <row r="196" spans="1:23" x14ac:dyDescent="0.25">
      <c r="A196" s="3" t="str">
        <f t="shared" ca="1" si="12"/>
        <v>ENT-yyyy08-0193</v>
      </c>
      <c r="D196" s="4"/>
      <c r="E196" s="4"/>
      <c r="K196" s="5"/>
      <c r="L196" s="5"/>
      <c r="M196" s="6" t="str">
        <f t="shared" ca="1" si="17"/>
        <v/>
      </c>
      <c r="N196" s="5" t="str">
        <f t="shared" si="13"/>
        <v/>
      </c>
      <c r="O196" s="3"/>
      <c r="P196" s="4"/>
      <c r="Q196" s="3"/>
      <c r="R196" s="3"/>
      <c r="S196" s="3">
        <f t="shared" si="14"/>
        <v>0</v>
      </c>
      <c r="T196" s="3" t="str">
        <f t="shared" ca="1" si="15"/>
        <v>Basse</v>
      </c>
      <c r="U196" s="3"/>
      <c r="V196" s="5"/>
      <c r="W196" s="3">
        <f t="shared" si="16"/>
        <v>0</v>
      </c>
    </row>
    <row r="197" spans="1:23" x14ac:dyDescent="0.25">
      <c r="A197" s="3" t="str">
        <f t="shared" ref="A197:A245" ca="1" si="18">"ENT-"&amp;TEXT(TODAY(),"yyyymm")&amp;"-"&amp;TEXT(ROW()-3,"0000")</f>
        <v>ENT-yyyy08-0194</v>
      </c>
      <c r="D197" s="4"/>
      <c r="E197" s="4"/>
      <c r="K197" s="5"/>
      <c r="L197" s="5"/>
      <c r="M197" s="6" t="str">
        <f t="shared" ca="1" si="17"/>
        <v/>
      </c>
      <c r="N197" s="5" t="str">
        <f t="shared" ref="N197:N245" si="19">IF(AND($K197&lt;&gt;"",$G197&lt;&gt;""),$K197+VLOOKUP($G197,Table_SLA,2,FALSE),"")</f>
        <v/>
      </c>
      <c r="O197" s="3"/>
      <c r="P197" s="4"/>
      <c r="Q197" s="3"/>
      <c r="R197" s="3"/>
      <c r="S197" s="3">
        <f t="shared" ref="S197:S245" si="20">IF(AND($Q197&gt;0,$R197&gt;0),$Q197*$R197,0)</f>
        <v>0</v>
      </c>
      <c r="T197" s="3" t="str">
        <f t="shared" ref="T197:T245" ca="1" si="21">IF(AND($L197&lt;&gt;"",$L197&lt;TODAY()),"Haute",IF($S197&gt;=15,"Haute",IF($S197&gt;=8,"Moyenne","Basse")))</f>
        <v>Basse</v>
      </c>
      <c r="U197" s="3"/>
      <c r="V197" s="5"/>
      <c r="W197" s="3">
        <f t="shared" ref="W197:W245" si="22">IF(AND($I197="Fait",$V197&lt;&gt;"",$L197&lt;&gt;"",$V197&lt;=$L197),1,0)</f>
        <v>0</v>
      </c>
    </row>
    <row r="198" spans="1:23" x14ac:dyDescent="0.25">
      <c r="A198" s="3" t="str">
        <f t="shared" ca="1" si="18"/>
        <v>ENT-yyyy08-0195</v>
      </c>
      <c r="D198" s="4"/>
      <c r="E198" s="4"/>
      <c r="K198" s="5"/>
      <c r="L198" s="5"/>
      <c r="M198" s="6" t="str">
        <f t="shared" ca="1" si="17"/>
        <v/>
      </c>
      <c r="N198" s="5" t="str">
        <f t="shared" si="19"/>
        <v/>
      </c>
      <c r="O198" s="3"/>
      <c r="P198" s="4"/>
      <c r="Q198" s="3"/>
      <c r="R198" s="3"/>
      <c r="S198" s="3">
        <f t="shared" si="20"/>
        <v>0</v>
      </c>
      <c r="T198" s="3" t="str">
        <f t="shared" ca="1" si="21"/>
        <v>Basse</v>
      </c>
      <c r="U198" s="3"/>
      <c r="V198" s="5"/>
      <c r="W198" s="3">
        <f t="shared" si="22"/>
        <v>0</v>
      </c>
    </row>
    <row r="199" spans="1:23" x14ac:dyDescent="0.25">
      <c r="A199" s="3" t="str">
        <f t="shared" ca="1" si="18"/>
        <v>ENT-yyyy08-0196</v>
      </c>
      <c r="D199" s="4"/>
      <c r="E199" s="4"/>
      <c r="K199" s="5"/>
      <c r="L199" s="5"/>
      <c r="M199" s="6" t="str">
        <f t="shared" ca="1" si="17"/>
        <v/>
      </c>
      <c r="N199" s="5" t="str">
        <f t="shared" si="19"/>
        <v/>
      </c>
      <c r="O199" s="3"/>
      <c r="P199" s="4"/>
      <c r="Q199" s="3"/>
      <c r="R199" s="3"/>
      <c r="S199" s="3">
        <f t="shared" si="20"/>
        <v>0</v>
      </c>
      <c r="T199" s="3" t="str">
        <f t="shared" ca="1" si="21"/>
        <v>Basse</v>
      </c>
      <c r="U199" s="3"/>
      <c r="V199" s="5"/>
      <c r="W199" s="3">
        <f t="shared" si="22"/>
        <v>0</v>
      </c>
    </row>
    <row r="200" spans="1:23" x14ac:dyDescent="0.25">
      <c r="A200" s="3" t="str">
        <f t="shared" ca="1" si="18"/>
        <v>ENT-yyyy08-0197</v>
      </c>
      <c r="D200" s="4"/>
      <c r="E200" s="4"/>
      <c r="K200" s="5"/>
      <c r="L200" s="5"/>
      <c r="M200" s="6" t="str">
        <f t="shared" ca="1" si="17"/>
        <v/>
      </c>
      <c r="N200" s="5" t="str">
        <f t="shared" si="19"/>
        <v/>
      </c>
      <c r="O200" s="3"/>
      <c r="P200" s="4"/>
      <c r="Q200" s="3"/>
      <c r="R200" s="3"/>
      <c r="S200" s="3">
        <f t="shared" si="20"/>
        <v>0</v>
      </c>
      <c r="T200" s="3" t="str">
        <f t="shared" ca="1" si="21"/>
        <v>Basse</v>
      </c>
      <c r="U200" s="3"/>
      <c r="V200" s="5"/>
      <c r="W200" s="3">
        <f t="shared" si="22"/>
        <v>0</v>
      </c>
    </row>
    <row r="201" spans="1:23" x14ac:dyDescent="0.25">
      <c r="A201" s="3" t="str">
        <f t="shared" ca="1" si="18"/>
        <v>ENT-yyyy08-0198</v>
      </c>
      <c r="D201" s="4"/>
      <c r="E201" s="4"/>
      <c r="K201" s="5"/>
      <c r="L201" s="5"/>
      <c r="M201" s="6" t="str">
        <f t="shared" ca="1" si="17"/>
        <v/>
      </c>
      <c r="N201" s="5" t="str">
        <f t="shared" si="19"/>
        <v/>
      </c>
      <c r="O201" s="3"/>
      <c r="P201" s="4"/>
      <c r="Q201" s="3"/>
      <c r="R201" s="3"/>
      <c r="S201" s="3">
        <f t="shared" si="20"/>
        <v>0</v>
      </c>
      <c r="T201" s="3" t="str">
        <f t="shared" ca="1" si="21"/>
        <v>Basse</v>
      </c>
      <c r="U201" s="3"/>
      <c r="V201" s="5"/>
      <c r="W201" s="3">
        <f t="shared" si="22"/>
        <v>0</v>
      </c>
    </row>
    <row r="202" spans="1:23" x14ac:dyDescent="0.25">
      <c r="A202" s="3" t="str">
        <f t="shared" ca="1" si="18"/>
        <v>ENT-yyyy08-0199</v>
      </c>
      <c r="D202" s="4"/>
      <c r="E202" s="4"/>
      <c r="K202" s="5"/>
      <c r="L202" s="5"/>
      <c r="M202" s="6" t="str">
        <f t="shared" ref="M202:M245" ca="1" si="23">IF($L202="","",$L202-TODAY())</f>
        <v/>
      </c>
      <c r="N202" s="5" t="str">
        <f t="shared" si="19"/>
        <v/>
      </c>
      <c r="O202" s="3"/>
      <c r="P202" s="4"/>
      <c r="Q202" s="3"/>
      <c r="R202" s="3"/>
      <c r="S202" s="3">
        <f t="shared" si="20"/>
        <v>0</v>
      </c>
      <c r="T202" s="3" t="str">
        <f t="shared" ca="1" si="21"/>
        <v>Basse</v>
      </c>
      <c r="U202" s="3"/>
      <c r="V202" s="5"/>
      <c r="W202" s="3">
        <f t="shared" si="22"/>
        <v>0</v>
      </c>
    </row>
    <row r="203" spans="1:23" x14ac:dyDescent="0.25">
      <c r="A203" s="3" t="str">
        <f t="shared" ca="1" si="18"/>
        <v>ENT-yyyy08-0200</v>
      </c>
      <c r="D203" s="4"/>
      <c r="E203" s="4"/>
      <c r="K203" s="5"/>
      <c r="L203" s="5"/>
      <c r="M203" s="6" t="str">
        <f t="shared" ca="1" si="23"/>
        <v/>
      </c>
      <c r="N203" s="5" t="str">
        <f t="shared" si="19"/>
        <v/>
      </c>
      <c r="O203" s="3"/>
      <c r="P203" s="4"/>
      <c r="Q203" s="3"/>
      <c r="R203" s="3"/>
      <c r="S203" s="3">
        <f t="shared" si="20"/>
        <v>0</v>
      </c>
      <c r="T203" s="3" t="str">
        <f t="shared" ca="1" si="21"/>
        <v>Basse</v>
      </c>
      <c r="U203" s="3"/>
      <c r="V203" s="5"/>
      <c r="W203" s="3">
        <f t="shared" si="22"/>
        <v>0</v>
      </c>
    </row>
    <row r="204" spans="1:23" x14ac:dyDescent="0.25">
      <c r="A204" s="3" t="str">
        <f t="shared" ca="1" si="18"/>
        <v>ENT-yyyy08-0201</v>
      </c>
      <c r="D204" s="4"/>
      <c r="E204" s="4"/>
      <c r="K204" s="5"/>
      <c r="L204" s="5"/>
      <c r="M204" s="6" t="str">
        <f t="shared" ca="1" si="23"/>
        <v/>
      </c>
      <c r="N204" s="5" t="str">
        <f t="shared" si="19"/>
        <v/>
      </c>
      <c r="O204" s="3"/>
      <c r="P204" s="4"/>
      <c r="Q204" s="3"/>
      <c r="R204" s="3"/>
      <c r="S204" s="3">
        <f t="shared" si="20"/>
        <v>0</v>
      </c>
      <c r="T204" s="3" t="str">
        <f t="shared" ca="1" si="21"/>
        <v>Basse</v>
      </c>
      <c r="U204" s="3"/>
      <c r="V204" s="5"/>
      <c r="W204" s="3">
        <f t="shared" si="22"/>
        <v>0</v>
      </c>
    </row>
    <row r="205" spans="1:23" x14ac:dyDescent="0.25">
      <c r="A205" s="3" t="str">
        <f t="shared" ca="1" si="18"/>
        <v>ENT-yyyy08-0202</v>
      </c>
      <c r="D205" s="4"/>
      <c r="E205" s="4"/>
      <c r="K205" s="5"/>
      <c r="L205" s="5"/>
      <c r="M205" s="6" t="str">
        <f t="shared" ca="1" si="23"/>
        <v/>
      </c>
      <c r="N205" s="5" t="str">
        <f t="shared" si="19"/>
        <v/>
      </c>
      <c r="O205" s="3"/>
      <c r="P205" s="4"/>
      <c r="Q205" s="3"/>
      <c r="R205" s="3"/>
      <c r="S205" s="3">
        <f t="shared" si="20"/>
        <v>0</v>
      </c>
      <c r="T205" s="3" t="str">
        <f t="shared" ca="1" si="21"/>
        <v>Basse</v>
      </c>
      <c r="U205" s="3"/>
      <c r="V205" s="5"/>
      <c r="W205" s="3">
        <f t="shared" si="22"/>
        <v>0</v>
      </c>
    </row>
    <row r="206" spans="1:23" x14ac:dyDescent="0.25">
      <c r="A206" s="3" t="str">
        <f t="shared" ca="1" si="18"/>
        <v>ENT-yyyy08-0203</v>
      </c>
      <c r="D206" s="4"/>
      <c r="E206" s="4"/>
      <c r="K206" s="5"/>
      <c r="L206" s="5"/>
      <c r="M206" s="6" t="str">
        <f t="shared" ca="1" si="23"/>
        <v/>
      </c>
      <c r="N206" s="5" t="str">
        <f t="shared" si="19"/>
        <v/>
      </c>
      <c r="O206" s="3"/>
      <c r="P206" s="4"/>
      <c r="Q206" s="3"/>
      <c r="R206" s="3"/>
      <c r="S206" s="3">
        <f t="shared" si="20"/>
        <v>0</v>
      </c>
      <c r="T206" s="3" t="str">
        <f t="shared" ca="1" si="21"/>
        <v>Basse</v>
      </c>
      <c r="U206" s="3"/>
      <c r="V206" s="5"/>
      <c r="W206" s="3">
        <f t="shared" si="22"/>
        <v>0</v>
      </c>
    </row>
    <row r="207" spans="1:23" x14ac:dyDescent="0.25">
      <c r="A207" s="3" t="str">
        <f t="shared" ca="1" si="18"/>
        <v>ENT-yyyy08-0204</v>
      </c>
      <c r="D207" s="4"/>
      <c r="E207" s="4"/>
      <c r="K207" s="5"/>
      <c r="L207" s="5"/>
      <c r="M207" s="6" t="str">
        <f t="shared" ca="1" si="23"/>
        <v/>
      </c>
      <c r="N207" s="5" t="str">
        <f t="shared" si="19"/>
        <v/>
      </c>
      <c r="O207" s="3"/>
      <c r="P207" s="4"/>
      <c r="Q207" s="3"/>
      <c r="R207" s="3"/>
      <c r="S207" s="3">
        <f t="shared" si="20"/>
        <v>0</v>
      </c>
      <c r="T207" s="3" t="str">
        <f t="shared" ca="1" si="21"/>
        <v>Basse</v>
      </c>
      <c r="U207" s="3"/>
      <c r="V207" s="5"/>
      <c r="W207" s="3">
        <f t="shared" si="22"/>
        <v>0</v>
      </c>
    </row>
    <row r="208" spans="1:23" x14ac:dyDescent="0.25">
      <c r="A208" s="3" t="str">
        <f t="shared" ca="1" si="18"/>
        <v>ENT-yyyy08-0205</v>
      </c>
      <c r="D208" s="4"/>
      <c r="E208" s="4"/>
      <c r="K208" s="5"/>
      <c r="L208" s="5"/>
      <c r="M208" s="6" t="str">
        <f t="shared" ca="1" si="23"/>
        <v/>
      </c>
      <c r="N208" s="5" t="str">
        <f t="shared" si="19"/>
        <v/>
      </c>
      <c r="O208" s="3"/>
      <c r="P208" s="4"/>
      <c r="Q208" s="3"/>
      <c r="R208" s="3"/>
      <c r="S208" s="3">
        <f t="shared" si="20"/>
        <v>0</v>
      </c>
      <c r="T208" s="3" t="str">
        <f t="shared" ca="1" si="21"/>
        <v>Basse</v>
      </c>
      <c r="U208" s="3"/>
      <c r="V208" s="5"/>
      <c r="W208" s="3">
        <f t="shared" si="22"/>
        <v>0</v>
      </c>
    </row>
    <row r="209" spans="1:23" x14ac:dyDescent="0.25">
      <c r="A209" s="3" t="str">
        <f t="shared" ca="1" si="18"/>
        <v>ENT-yyyy08-0206</v>
      </c>
      <c r="D209" s="4"/>
      <c r="E209" s="4"/>
      <c r="K209" s="5"/>
      <c r="L209" s="5"/>
      <c r="M209" s="6" t="str">
        <f t="shared" ca="1" si="23"/>
        <v/>
      </c>
      <c r="N209" s="5" t="str">
        <f t="shared" si="19"/>
        <v/>
      </c>
      <c r="O209" s="3"/>
      <c r="P209" s="4"/>
      <c r="Q209" s="3"/>
      <c r="R209" s="3"/>
      <c r="S209" s="3">
        <f t="shared" si="20"/>
        <v>0</v>
      </c>
      <c r="T209" s="3" t="str">
        <f t="shared" ca="1" si="21"/>
        <v>Basse</v>
      </c>
      <c r="U209" s="3"/>
      <c r="V209" s="5"/>
      <c r="W209" s="3">
        <f t="shared" si="22"/>
        <v>0</v>
      </c>
    </row>
    <row r="210" spans="1:23" x14ac:dyDescent="0.25">
      <c r="A210" s="3" t="str">
        <f t="shared" ca="1" si="18"/>
        <v>ENT-yyyy08-0207</v>
      </c>
      <c r="D210" s="4"/>
      <c r="E210" s="4"/>
      <c r="K210" s="5"/>
      <c r="L210" s="5"/>
      <c r="M210" s="6" t="str">
        <f t="shared" ca="1" si="23"/>
        <v/>
      </c>
      <c r="N210" s="5" t="str">
        <f t="shared" si="19"/>
        <v/>
      </c>
      <c r="O210" s="3"/>
      <c r="P210" s="4"/>
      <c r="Q210" s="3"/>
      <c r="R210" s="3"/>
      <c r="S210" s="3">
        <f t="shared" si="20"/>
        <v>0</v>
      </c>
      <c r="T210" s="3" t="str">
        <f t="shared" ca="1" si="21"/>
        <v>Basse</v>
      </c>
      <c r="U210" s="3"/>
      <c r="V210" s="5"/>
      <c r="W210" s="3">
        <f t="shared" si="22"/>
        <v>0</v>
      </c>
    </row>
    <row r="211" spans="1:23" x14ac:dyDescent="0.25">
      <c r="A211" s="3" t="str">
        <f t="shared" ca="1" si="18"/>
        <v>ENT-yyyy08-0208</v>
      </c>
      <c r="D211" s="4"/>
      <c r="E211" s="4"/>
      <c r="K211" s="5"/>
      <c r="L211" s="5"/>
      <c r="M211" s="6" t="str">
        <f t="shared" ca="1" si="23"/>
        <v/>
      </c>
      <c r="N211" s="5" t="str">
        <f t="shared" si="19"/>
        <v/>
      </c>
      <c r="O211" s="3"/>
      <c r="P211" s="4"/>
      <c r="Q211" s="3"/>
      <c r="R211" s="3"/>
      <c r="S211" s="3">
        <f t="shared" si="20"/>
        <v>0</v>
      </c>
      <c r="T211" s="3" t="str">
        <f t="shared" ca="1" si="21"/>
        <v>Basse</v>
      </c>
      <c r="U211" s="3"/>
      <c r="V211" s="5"/>
      <c r="W211" s="3">
        <f t="shared" si="22"/>
        <v>0</v>
      </c>
    </row>
    <row r="212" spans="1:23" x14ac:dyDescent="0.25">
      <c r="A212" s="3" t="str">
        <f t="shared" ca="1" si="18"/>
        <v>ENT-yyyy08-0209</v>
      </c>
      <c r="D212" s="4"/>
      <c r="E212" s="4"/>
      <c r="K212" s="5"/>
      <c r="L212" s="5"/>
      <c r="M212" s="6" t="str">
        <f t="shared" ca="1" si="23"/>
        <v/>
      </c>
      <c r="N212" s="5" t="str">
        <f t="shared" si="19"/>
        <v/>
      </c>
      <c r="O212" s="3"/>
      <c r="P212" s="4"/>
      <c r="Q212" s="3"/>
      <c r="R212" s="3"/>
      <c r="S212" s="3">
        <f t="shared" si="20"/>
        <v>0</v>
      </c>
      <c r="T212" s="3" t="str">
        <f t="shared" ca="1" si="21"/>
        <v>Basse</v>
      </c>
      <c r="U212" s="3"/>
      <c r="V212" s="5"/>
      <c r="W212" s="3">
        <f t="shared" si="22"/>
        <v>0</v>
      </c>
    </row>
    <row r="213" spans="1:23" x14ac:dyDescent="0.25">
      <c r="A213" s="3" t="str">
        <f t="shared" ca="1" si="18"/>
        <v>ENT-yyyy08-0210</v>
      </c>
      <c r="D213" s="4"/>
      <c r="E213" s="4"/>
      <c r="K213" s="5"/>
      <c r="L213" s="5"/>
      <c r="M213" s="6" t="str">
        <f t="shared" ca="1" si="23"/>
        <v/>
      </c>
      <c r="N213" s="5" t="str">
        <f t="shared" si="19"/>
        <v/>
      </c>
      <c r="O213" s="3"/>
      <c r="P213" s="4"/>
      <c r="Q213" s="3"/>
      <c r="R213" s="3"/>
      <c r="S213" s="3">
        <f t="shared" si="20"/>
        <v>0</v>
      </c>
      <c r="T213" s="3" t="str">
        <f t="shared" ca="1" si="21"/>
        <v>Basse</v>
      </c>
      <c r="U213" s="3"/>
      <c r="V213" s="5"/>
      <c r="W213" s="3">
        <f t="shared" si="22"/>
        <v>0</v>
      </c>
    </row>
    <row r="214" spans="1:23" x14ac:dyDescent="0.25">
      <c r="A214" s="3" t="str">
        <f t="shared" ca="1" si="18"/>
        <v>ENT-yyyy08-0211</v>
      </c>
      <c r="D214" s="4"/>
      <c r="E214" s="4"/>
      <c r="K214" s="5"/>
      <c r="L214" s="5"/>
      <c r="M214" s="6" t="str">
        <f t="shared" ca="1" si="23"/>
        <v/>
      </c>
      <c r="N214" s="5" t="str">
        <f t="shared" si="19"/>
        <v/>
      </c>
      <c r="O214" s="3"/>
      <c r="P214" s="4"/>
      <c r="Q214" s="3"/>
      <c r="R214" s="3"/>
      <c r="S214" s="3">
        <f t="shared" si="20"/>
        <v>0</v>
      </c>
      <c r="T214" s="3" t="str">
        <f t="shared" ca="1" si="21"/>
        <v>Basse</v>
      </c>
      <c r="U214" s="3"/>
      <c r="V214" s="5"/>
      <c r="W214" s="3">
        <f t="shared" si="22"/>
        <v>0</v>
      </c>
    </row>
    <row r="215" spans="1:23" x14ac:dyDescent="0.25">
      <c r="A215" s="3" t="str">
        <f t="shared" ca="1" si="18"/>
        <v>ENT-yyyy08-0212</v>
      </c>
      <c r="D215" s="4"/>
      <c r="E215" s="4"/>
      <c r="K215" s="5"/>
      <c r="L215" s="5"/>
      <c r="M215" s="6" t="str">
        <f t="shared" ca="1" si="23"/>
        <v/>
      </c>
      <c r="N215" s="5" t="str">
        <f t="shared" si="19"/>
        <v/>
      </c>
      <c r="O215" s="3"/>
      <c r="P215" s="4"/>
      <c r="Q215" s="3"/>
      <c r="R215" s="3"/>
      <c r="S215" s="3">
        <f t="shared" si="20"/>
        <v>0</v>
      </c>
      <c r="T215" s="3" t="str">
        <f t="shared" ca="1" si="21"/>
        <v>Basse</v>
      </c>
      <c r="U215" s="3"/>
      <c r="V215" s="5"/>
      <c r="W215" s="3">
        <f t="shared" si="22"/>
        <v>0</v>
      </c>
    </row>
    <row r="216" spans="1:23" x14ac:dyDescent="0.25">
      <c r="A216" s="3" t="str">
        <f t="shared" ca="1" si="18"/>
        <v>ENT-yyyy08-0213</v>
      </c>
      <c r="D216" s="4"/>
      <c r="E216" s="4"/>
      <c r="K216" s="5"/>
      <c r="L216" s="5"/>
      <c r="M216" s="6" t="str">
        <f t="shared" ca="1" si="23"/>
        <v/>
      </c>
      <c r="N216" s="5" t="str">
        <f t="shared" si="19"/>
        <v/>
      </c>
      <c r="O216" s="3"/>
      <c r="P216" s="4"/>
      <c r="Q216" s="3"/>
      <c r="R216" s="3"/>
      <c r="S216" s="3">
        <f t="shared" si="20"/>
        <v>0</v>
      </c>
      <c r="T216" s="3" t="str">
        <f t="shared" ca="1" si="21"/>
        <v>Basse</v>
      </c>
      <c r="U216" s="3"/>
      <c r="V216" s="5"/>
      <c r="W216" s="3">
        <f t="shared" si="22"/>
        <v>0</v>
      </c>
    </row>
    <row r="217" spans="1:23" x14ac:dyDescent="0.25">
      <c r="A217" s="3" t="str">
        <f t="shared" ca="1" si="18"/>
        <v>ENT-yyyy08-0214</v>
      </c>
      <c r="D217" s="4"/>
      <c r="E217" s="4"/>
      <c r="K217" s="5"/>
      <c r="L217" s="5"/>
      <c r="M217" s="6" t="str">
        <f t="shared" ca="1" si="23"/>
        <v/>
      </c>
      <c r="N217" s="5" t="str">
        <f t="shared" si="19"/>
        <v/>
      </c>
      <c r="O217" s="3"/>
      <c r="P217" s="4"/>
      <c r="Q217" s="3"/>
      <c r="R217" s="3"/>
      <c r="S217" s="3">
        <f t="shared" si="20"/>
        <v>0</v>
      </c>
      <c r="T217" s="3" t="str">
        <f t="shared" ca="1" si="21"/>
        <v>Basse</v>
      </c>
      <c r="U217" s="3"/>
      <c r="V217" s="5"/>
      <c r="W217" s="3">
        <f t="shared" si="22"/>
        <v>0</v>
      </c>
    </row>
    <row r="218" spans="1:23" x14ac:dyDescent="0.25">
      <c r="A218" s="3" t="str">
        <f t="shared" ca="1" si="18"/>
        <v>ENT-yyyy08-0215</v>
      </c>
      <c r="D218" s="4"/>
      <c r="E218" s="4"/>
      <c r="K218" s="5"/>
      <c r="L218" s="5"/>
      <c r="M218" s="6" t="str">
        <f t="shared" ca="1" si="23"/>
        <v/>
      </c>
      <c r="N218" s="5" t="str">
        <f t="shared" si="19"/>
        <v/>
      </c>
      <c r="O218" s="3"/>
      <c r="P218" s="4"/>
      <c r="Q218" s="3"/>
      <c r="R218" s="3"/>
      <c r="S218" s="3">
        <f t="shared" si="20"/>
        <v>0</v>
      </c>
      <c r="T218" s="3" t="str">
        <f t="shared" ca="1" si="21"/>
        <v>Basse</v>
      </c>
      <c r="U218" s="3"/>
      <c r="V218" s="5"/>
      <c r="W218" s="3">
        <f t="shared" si="22"/>
        <v>0</v>
      </c>
    </row>
    <row r="219" spans="1:23" x14ac:dyDescent="0.25">
      <c r="A219" s="3" t="str">
        <f t="shared" ca="1" si="18"/>
        <v>ENT-yyyy08-0216</v>
      </c>
      <c r="D219" s="4"/>
      <c r="E219" s="4"/>
      <c r="K219" s="5"/>
      <c r="L219" s="5"/>
      <c r="M219" s="6" t="str">
        <f t="shared" ca="1" si="23"/>
        <v/>
      </c>
      <c r="N219" s="5" t="str">
        <f t="shared" si="19"/>
        <v/>
      </c>
      <c r="O219" s="3"/>
      <c r="P219" s="4"/>
      <c r="Q219" s="3"/>
      <c r="R219" s="3"/>
      <c r="S219" s="3">
        <f t="shared" si="20"/>
        <v>0</v>
      </c>
      <c r="T219" s="3" t="str">
        <f t="shared" ca="1" si="21"/>
        <v>Basse</v>
      </c>
      <c r="U219" s="3"/>
      <c r="V219" s="5"/>
      <c r="W219" s="3">
        <f t="shared" si="22"/>
        <v>0</v>
      </c>
    </row>
    <row r="220" spans="1:23" x14ac:dyDescent="0.25">
      <c r="A220" s="3" t="str">
        <f t="shared" ca="1" si="18"/>
        <v>ENT-yyyy08-0217</v>
      </c>
      <c r="D220" s="4"/>
      <c r="E220" s="4"/>
      <c r="K220" s="5"/>
      <c r="L220" s="5"/>
      <c r="M220" s="6" t="str">
        <f t="shared" ca="1" si="23"/>
        <v/>
      </c>
      <c r="N220" s="5" t="str">
        <f t="shared" si="19"/>
        <v/>
      </c>
      <c r="O220" s="3"/>
      <c r="P220" s="4"/>
      <c r="Q220" s="3"/>
      <c r="R220" s="3"/>
      <c r="S220" s="3">
        <f t="shared" si="20"/>
        <v>0</v>
      </c>
      <c r="T220" s="3" t="str">
        <f t="shared" ca="1" si="21"/>
        <v>Basse</v>
      </c>
      <c r="U220" s="3"/>
      <c r="V220" s="5"/>
      <c r="W220" s="3">
        <f t="shared" si="22"/>
        <v>0</v>
      </c>
    </row>
    <row r="221" spans="1:23" x14ac:dyDescent="0.25">
      <c r="A221" s="3" t="str">
        <f t="shared" ca="1" si="18"/>
        <v>ENT-yyyy08-0218</v>
      </c>
      <c r="D221" s="4"/>
      <c r="E221" s="4"/>
      <c r="K221" s="5"/>
      <c r="L221" s="5"/>
      <c r="M221" s="6" t="str">
        <f t="shared" ca="1" si="23"/>
        <v/>
      </c>
      <c r="N221" s="5" t="str">
        <f t="shared" si="19"/>
        <v/>
      </c>
      <c r="O221" s="3"/>
      <c r="P221" s="4"/>
      <c r="Q221" s="3"/>
      <c r="R221" s="3"/>
      <c r="S221" s="3">
        <f t="shared" si="20"/>
        <v>0</v>
      </c>
      <c r="T221" s="3" t="str">
        <f t="shared" ca="1" si="21"/>
        <v>Basse</v>
      </c>
      <c r="U221" s="3"/>
      <c r="V221" s="5"/>
      <c r="W221" s="3">
        <f t="shared" si="22"/>
        <v>0</v>
      </c>
    </row>
    <row r="222" spans="1:23" x14ac:dyDescent="0.25">
      <c r="A222" s="3" t="str">
        <f t="shared" ca="1" si="18"/>
        <v>ENT-yyyy08-0219</v>
      </c>
      <c r="D222" s="4"/>
      <c r="E222" s="4"/>
      <c r="K222" s="5"/>
      <c r="L222" s="5"/>
      <c r="M222" s="6" t="str">
        <f t="shared" ca="1" si="23"/>
        <v/>
      </c>
      <c r="N222" s="5" t="str">
        <f t="shared" si="19"/>
        <v/>
      </c>
      <c r="O222" s="3"/>
      <c r="P222" s="4"/>
      <c r="Q222" s="3"/>
      <c r="R222" s="3"/>
      <c r="S222" s="3">
        <f t="shared" si="20"/>
        <v>0</v>
      </c>
      <c r="T222" s="3" t="str">
        <f t="shared" ca="1" si="21"/>
        <v>Basse</v>
      </c>
      <c r="U222" s="3"/>
      <c r="V222" s="5"/>
      <c r="W222" s="3">
        <f t="shared" si="22"/>
        <v>0</v>
      </c>
    </row>
    <row r="223" spans="1:23" x14ac:dyDescent="0.25">
      <c r="A223" s="3" t="str">
        <f t="shared" ca="1" si="18"/>
        <v>ENT-yyyy08-0220</v>
      </c>
      <c r="D223" s="4"/>
      <c r="E223" s="4"/>
      <c r="K223" s="5"/>
      <c r="L223" s="5"/>
      <c r="M223" s="6" t="str">
        <f t="shared" ca="1" si="23"/>
        <v/>
      </c>
      <c r="N223" s="5" t="str">
        <f t="shared" si="19"/>
        <v/>
      </c>
      <c r="O223" s="3"/>
      <c r="P223" s="4"/>
      <c r="Q223" s="3"/>
      <c r="R223" s="3"/>
      <c r="S223" s="3">
        <f t="shared" si="20"/>
        <v>0</v>
      </c>
      <c r="T223" s="3" t="str">
        <f t="shared" ca="1" si="21"/>
        <v>Basse</v>
      </c>
      <c r="U223" s="3"/>
      <c r="V223" s="5"/>
      <c r="W223" s="3">
        <f t="shared" si="22"/>
        <v>0</v>
      </c>
    </row>
    <row r="224" spans="1:23" x14ac:dyDescent="0.25">
      <c r="A224" s="3" t="str">
        <f t="shared" ca="1" si="18"/>
        <v>ENT-yyyy08-0221</v>
      </c>
      <c r="D224" s="4"/>
      <c r="E224" s="4"/>
      <c r="K224" s="5"/>
      <c r="L224" s="5"/>
      <c r="M224" s="6" t="str">
        <f t="shared" ca="1" si="23"/>
        <v/>
      </c>
      <c r="N224" s="5" t="str">
        <f t="shared" si="19"/>
        <v/>
      </c>
      <c r="O224" s="3"/>
      <c r="P224" s="4"/>
      <c r="Q224" s="3"/>
      <c r="R224" s="3"/>
      <c r="S224" s="3">
        <f t="shared" si="20"/>
        <v>0</v>
      </c>
      <c r="T224" s="3" t="str">
        <f t="shared" ca="1" si="21"/>
        <v>Basse</v>
      </c>
      <c r="U224" s="3"/>
      <c r="V224" s="5"/>
      <c r="W224" s="3">
        <f t="shared" si="22"/>
        <v>0</v>
      </c>
    </row>
    <row r="225" spans="1:23" x14ac:dyDescent="0.25">
      <c r="A225" s="3" t="str">
        <f t="shared" ca="1" si="18"/>
        <v>ENT-yyyy08-0222</v>
      </c>
      <c r="D225" s="4"/>
      <c r="E225" s="4"/>
      <c r="K225" s="5"/>
      <c r="L225" s="5"/>
      <c r="M225" s="6" t="str">
        <f t="shared" ca="1" si="23"/>
        <v/>
      </c>
      <c r="N225" s="5" t="str">
        <f t="shared" si="19"/>
        <v/>
      </c>
      <c r="O225" s="3"/>
      <c r="P225" s="4"/>
      <c r="Q225" s="3"/>
      <c r="R225" s="3"/>
      <c r="S225" s="3">
        <f t="shared" si="20"/>
        <v>0</v>
      </c>
      <c r="T225" s="3" t="str">
        <f t="shared" ca="1" si="21"/>
        <v>Basse</v>
      </c>
      <c r="U225" s="3"/>
      <c r="V225" s="5"/>
      <c r="W225" s="3">
        <f t="shared" si="22"/>
        <v>0</v>
      </c>
    </row>
    <row r="226" spans="1:23" x14ac:dyDescent="0.25">
      <c r="A226" s="3" t="str">
        <f t="shared" ca="1" si="18"/>
        <v>ENT-yyyy08-0223</v>
      </c>
      <c r="D226" s="4"/>
      <c r="E226" s="4"/>
      <c r="K226" s="5"/>
      <c r="L226" s="5"/>
      <c r="M226" s="6" t="str">
        <f t="shared" ca="1" si="23"/>
        <v/>
      </c>
      <c r="N226" s="5" t="str">
        <f t="shared" si="19"/>
        <v/>
      </c>
      <c r="O226" s="3"/>
      <c r="P226" s="4"/>
      <c r="Q226" s="3"/>
      <c r="R226" s="3"/>
      <c r="S226" s="3">
        <f t="shared" si="20"/>
        <v>0</v>
      </c>
      <c r="T226" s="3" t="str">
        <f t="shared" ca="1" si="21"/>
        <v>Basse</v>
      </c>
      <c r="U226" s="3"/>
      <c r="V226" s="5"/>
      <c r="W226" s="3">
        <f t="shared" si="22"/>
        <v>0</v>
      </c>
    </row>
    <row r="227" spans="1:23" x14ac:dyDescent="0.25">
      <c r="A227" s="3" t="str">
        <f t="shared" ca="1" si="18"/>
        <v>ENT-yyyy08-0224</v>
      </c>
      <c r="D227" s="4"/>
      <c r="E227" s="4"/>
      <c r="K227" s="5"/>
      <c r="L227" s="5"/>
      <c r="M227" s="6" t="str">
        <f t="shared" ca="1" si="23"/>
        <v/>
      </c>
      <c r="N227" s="5" t="str">
        <f t="shared" si="19"/>
        <v/>
      </c>
      <c r="O227" s="3"/>
      <c r="P227" s="4"/>
      <c r="Q227" s="3"/>
      <c r="R227" s="3"/>
      <c r="S227" s="3">
        <f t="shared" si="20"/>
        <v>0</v>
      </c>
      <c r="T227" s="3" t="str">
        <f t="shared" ca="1" si="21"/>
        <v>Basse</v>
      </c>
      <c r="U227" s="3"/>
      <c r="V227" s="5"/>
      <c r="W227" s="3">
        <f t="shared" si="22"/>
        <v>0</v>
      </c>
    </row>
    <row r="228" spans="1:23" x14ac:dyDescent="0.25">
      <c r="A228" s="3" t="str">
        <f t="shared" ca="1" si="18"/>
        <v>ENT-yyyy08-0225</v>
      </c>
      <c r="D228" s="4"/>
      <c r="E228" s="4"/>
      <c r="K228" s="5"/>
      <c r="L228" s="5"/>
      <c r="M228" s="6" t="str">
        <f t="shared" ca="1" si="23"/>
        <v/>
      </c>
      <c r="N228" s="5" t="str">
        <f t="shared" si="19"/>
        <v/>
      </c>
      <c r="O228" s="3"/>
      <c r="P228" s="4"/>
      <c r="Q228" s="3"/>
      <c r="R228" s="3"/>
      <c r="S228" s="3">
        <f t="shared" si="20"/>
        <v>0</v>
      </c>
      <c r="T228" s="3" t="str">
        <f t="shared" ca="1" si="21"/>
        <v>Basse</v>
      </c>
      <c r="U228" s="3"/>
      <c r="V228" s="5"/>
      <c r="W228" s="3">
        <f t="shared" si="22"/>
        <v>0</v>
      </c>
    </row>
    <row r="229" spans="1:23" x14ac:dyDescent="0.25">
      <c r="A229" s="3" t="str">
        <f t="shared" ca="1" si="18"/>
        <v>ENT-yyyy08-0226</v>
      </c>
      <c r="D229" s="4"/>
      <c r="E229" s="4"/>
      <c r="K229" s="5"/>
      <c r="L229" s="5"/>
      <c r="M229" s="6" t="str">
        <f t="shared" ca="1" si="23"/>
        <v/>
      </c>
      <c r="N229" s="5" t="str">
        <f t="shared" si="19"/>
        <v/>
      </c>
      <c r="O229" s="3"/>
      <c r="P229" s="4"/>
      <c r="Q229" s="3"/>
      <c r="R229" s="3"/>
      <c r="S229" s="3">
        <f t="shared" si="20"/>
        <v>0</v>
      </c>
      <c r="T229" s="3" t="str">
        <f t="shared" ca="1" si="21"/>
        <v>Basse</v>
      </c>
      <c r="U229" s="3"/>
      <c r="V229" s="5"/>
      <c r="W229" s="3">
        <f t="shared" si="22"/>
        <v>0</v>
      </c>
    </row>
    <row r="230" spans="1:23" x14ac:dyDescent="0.25">
      <c r="A230" s="3" t="str">
        <f t="shared" ca="1" si="18"/>
        <v>ENT-yyyy08-0227</v>
      </c>
      <c r="D230" s="4"/>
      <c r="E230" s="4"/>
      <c r="K230" s="5"/>
      <c r="L230" s="5"/>
      <c r="M230" s="6" t="str">
        <f t="shared" ca="1" si="23"/>
        <v/>
      </c>
      <c r="N230" s="5" t="str">
        <f t="shared" si="19"/>
        <v/>
      </c>
      <c r="O230" s="3"/>
      <c r="P230" s="4"/>
      <c r="Q230" s="3"/>
      <c r="R230" s="3"/>
      <c r="S230" s="3">
        <f t="shared" si="20"/>
        <v>0</v>
      </c>
      <c r="T230" s="3" t="str">
        <f t="shared" ca="1" si="21"/>
        <v>Basse</v>
      </c>
      <c r="U230" s="3"/>
      <c r="V230" s="5"/>
      <c r="W230" s="3">
        <f t="shared" si="22"/>
        <v>0</v>
      </c>
    </row>
    <row r="231" spans="1:23" x14ac:dyDescent="0.25">
      <c r="A231" s="3" t="str">
        <f t="shared" ca="1" si="18"/>
        <v>ENT-yyyy08-0228</v>
      </c>
      <c r="D231" s="4"/>
      <c r="E231" s="4"/>
      <c r="K231" s="5"/>
      <c r="L231" s="5"/>
      <c r="M231" s="6" t="str">
        <f t="shared" ca="1" si="23"/>
        <v/>
      </c>
      <c r="N231" s="5" t="str">
        <f t="shared" si="19"/>
        <v/>
      </c>
      <c r="O231" s="3"/>
      <c r="P231" s="4"/>
      <c r="Q231" s="3"/>
      <c r="R231" s="3"/>
      <c r="S231" s="3">
        <f t="shared" si="20"/>
        <v>0</v>
      </c>
      <c r="T231" s="3" t="str">
        <f t="shared" ca="1" si="21"/>
        <v>Basse</v>
      </c>
      <c r="U231" s="3"/>
      <c r="V231" s="5"/>
      <c r="W231" s="3">
        <f t="shared" si="22"/>
        <v>0</v>
      </c>
    </row>
    <row r="232" spans="1:23" x14ac:dyDescent="0.25">
      <c r="A232" s="3" t="str">
        <f t="shared" ca="1" si="18"/>
        <v>ENT-yyyy08-0229</v>
      </c>
      <c r="D232" s="4"/>
      <c r="E232" s="4"/>
      <c r="K232" s="5"/>
      <c r="L232" s="5"/>
      <c r="M232" s="6" t="str">
        <f t="shared" ca="1" si="23"/>
        <v/>
      </c>
      <c r="N232" s="5" t="str">
        <f t="shared" si="19"/>
        <v/>
      </c>
      <c r="O232" s="3"/>
      <c r="P232" s="4"/>
      <c r="Q232" s="3"/>
      <c r="R232" s="3"/>
      <c r="S232" s="3">
        <f t="shared" si="20"/>
        <v>0</v>
      </c>
      <c r="T232" s="3" t="str">
        <f t="shared" ca="1" si="21"/>
        <v>Basse</v>
      </c>
      <c r="U232" s="3"/>
      <c r="V232" s="5"/>
      <c r="W232" s="3">
        <f t="shared" si="22"/>
        <v>0</v>
      </c>
    </row>
    <row r="233" spans="1:23" x14ac:dyDescent="0.25">
      <c r="A233" s="3" t="str">
        <f t="shared" ca="1" si="18"/>
        <v>ENT-yyyy08-0230</v>
      </c>
      <c r="D233" s="4"/>
      <c r="E233" s="4"/>
      <c r="K233" s="5"/>
      <c r="L233" s="5"/>
      <c r="M233" s="6" t="str">
        <f t="shared" ca="1" si="23"/>
        <v/>
      </c>
      <c r="N233" s="5" t="str">
        <f t="shared" si="19"/>
        <v/>
      </c>
      <c r="O233" s="3"/>
      <c r="P233" s="4"/>
      <c r="Q233" s="3"/>
      <c r="R233" s="3"/>
      <c r="S233" s="3">
        <f t="shared" si="20"/>
        <v>0</v>
      </c>
      <c r="T233" s="3" t="str">
        <f t="shared" ca="1" si="21"/>
        <v>Basse</v>
      </c>
      <c r="U233" s="3"/>
      <c r="V233" s="5"/>
      <c r="W233" s="3">
        <f t="shared" si="22"/>
        <v>0</v>
      </c>
    </row>
    <row r="234" spans="1:23" x14ac:dyDescent="0.25">
      <c r="A234" s="3" t="str">
        <f t="shared" ca="1" si="18"/>
        <v>ENT-yyyy08-0231</v>
      </c>
      <c r="D234" s="4"/>
      <c r="E234" s="4"/>
      <c r="K234" s="5"/>
      <c r="L234" s="5"/>
      <c r="M234" s="6" t="str">
        <f t="shared" ca="1" si="23"/>
        <v/>
      </c>
      <c r="N234" s="5" t="str">
        <f t="shared" si="19"/>
        <v/>
      </c>
      <c r="O234" s="3"/>
      <c r="P234" s="4"/>
      <c r="Q234" s="3"/>
      <c r="R234" s="3"/>
      <c r="S234" s="3">
        <f t="shared" si="20"/>
        <v>0</v>
      </c>
      <c r="T234" s="3" t="str">
        <f t="shared" ca="1" si="21"/>
        <v>Basse</v>
      </c>
      <c r="U234" s="3"/>
      <c r="V234" s="5"/>
      <c r="W234" s="3">
        <f t="shared" si="22"/>
        <v>0</v>
      </c>
    </row>
    <row r="235" spans="1:23" x14ac:dyDescent="0.25">
      <c r="A235" s="3" t="str">
        <f t="shared" ca="1" si="18"/>
        <v>ENT-yyyy08-0232</v>
      </c>
      <c r="D235" s="4"/>
      <c r="E235" s="4"/>
      <c r="K235" s="5"/>
      <c r="L235" s="5"/>
      <c r="M235" s="6" t="str">
        <f t="shared" ca="1" si="23"/>
        <v/>
      </c>
      <c r="N235" s="5" t="str">
        <f t="shared" si="19"/>
        <v/>
      </c>
      <c r="O235" s="3"/>
      <c r="P235" s="4"/>
      <c r="Q235" s="3"/>
      <c r="R235" s="3"/>
      <c r="S235" s="3">
        <f t="shared" si="20"/>
        <v>0</v>
      </c>
      <c r="T235" s="3" t="str">
        <f t="shared" ca="1" si="21"/>
        <v>Basse</v>
      </c>
      <c r="U235" s="3"/>
      <c r="V235" s="5"/>
      <c r="W235" s="3">
        <f t="shared" si="22"/>
        <v>0</v>
      </c>
    </row>
    <row r="236" spans="1:23" x14ac:dyDescent="0.25">
      <c r="A236" s="3" t="str">
        <f t="shared" ca="1" si="18"/>
        <v>ENT-yyyy08-0233</v>
      </c>
      <c r="D236" s="4"/>
      <c r="E236" s="4"/>
      <c r="K236" s="5"/>
      <c r="L236" s="5"/>
      <c r="M236" s="6" t="str">
        <f t="shared" ca="1" si="23"/>
        <v/>
      </c>
      <c r="N236" s="5" t="str">
        <f t="shared" si="19"/>
        <v/>
      </c>
      <c r="O236" s="3"/>
      <c r="P236" s="4"/>
      <c r="Q236" s="3"/>
      <c r="R236" s="3"/>
      <c r="S236" s="3">
        <f t="shared" si="20"/>
        <v>0</v>
      </c>
      <c r="T236" s="3" t="str">
        <f t="shared" ca="1" si="21"/>
        <v>Basse</v>
      </c>
      <c r="U236" s="3"/>
      <c r="V236" s="5"/>
      <c r="W236" s="3">
        <f t="shared" si="22"/>
        <v>0</v>
      </c>
    </row>
    <row r="237" spans="1:23" x14ac:dyDescent="0.25">
      <c r="A237" s="3" t="str">
        <f t="shared" ca="1" si="18"/>
        <v>ENT-yyyy08-0234</v>
      </c>
      <c r="D237" s="4"/>
      <c r="E237" s="4"/>
      <c r="K237" s="5"/>
      <c r="L237" s="5"/>
      <c r="M237" s="6" t="str">
        <f t="shared" ca="1" si="23"/>
        <v/>
      </c>
      <c r="N237" s="5" t="str">
        <f t="shared" si="19"/>
        <v/>
      </c>
      <c r="O237" s="3"/>
      <c r="P237" s="4"/>
      <c r="Q237" s="3"/>
      <c r="R237" s="3"/>
      <c r="S237" s="3">
        <f t="shared" si="20"/>
        <v>0</v>
      </c>
      <c r="T237" s="3" t="str">
        <f t="shared" ca="1" si="21"/>
        <v>Basse</v>
      </c>
      <c r="U237" s="3"/>
      <c r="V237" s="5"/>
      <c r="W237" s="3">
        <f t="shared" si="22"/>
        <v>0</v>
      </c>
    </row>
    <row r="238" spans="1:23" x14ac:dyDescent="0.25">
      <c r="A238" s="3" t="str">
        <f t="shared" ca="1" si="18"/>
        <v>ENT-yyyy08-0235</v>
      </c>
      <c r="D238" s="4"/>
      <c r="E238" s="4"/>
      <c r="K238" s="5"/>
      <c r="L238" s="5"/>
      <c r="M238" s="6" t="str">
        <f t="shared" ca="1" si="23"/>
        <v/>
      </c>
      <c r="N238" s="5" t="str">
        <f t="shared" si="19"/>
        <v/>
      </c>
      <c r="O238" s="3"/>
      <c r="P238" s="4"/>
      <c r="Q238" s="3"/>
      <c r="R238" s="3"/>
      <c r="S238" s="3">
        <f t="shared" si="20"/>
        <v>0</v>
      </c>
      <c r="T238" s="3" t="str">
        <f t="shared" ca="1" si="21"/>
        <v>Basse</v>
      </c>
      <c r="U238" s="3"/>
      <c r="V238" s="5"/>
      <c r="W238" s="3">
        <f t="shared" si="22"/>
        <v>0</v>
      </c>
    </row>
    <row r="239" spans="1:23" x14ac:dyDescent="0.25">
      <c r="A239" s="3" t="str">
        <f t="shared" ca="1" si="18"/>
        <v>ENT-yyyy08-0236</v>
      </c>
      <c r="D239" s="4"/>
      <c r="E239" s="4"/>
      <c r="K239" s="5"/>
      <c r="L239" s="5"/>
      <c r="M239" s="6" t="str">
        <f t="shared" ca="1" si="23"/>
        <v/>
      </c>
      <c r="N239" s="5" t="str">
        <f t="shared" si="19"/>
        <v/>
      </c>
      <c r="O239" s="3"/>
      <c r="P239" s="4"/>
      <c r="Q239" s="3"/>
      <c r="R239" s="3"/>
      <c r="S239" s="3">
        <f t="shared" si="20"/>
        <v>0</v>
      </c>
      <c r="T239" s="3" t="str">
        <f t="shared" ca="1" si="21"/>
        <v>Basse</v>
      </c>
      <c r="U239" s="3"/>
      <c r="V239" s="5"/>
      <c r="W239" s="3">
        <f t="shared" si="22"/>
        <v>0</v>
      </c>
    </row>
    <row r="240" spans="1:23" x14ac:dyDescent="0.25">
      <c r="A240" s="3" t="str">
        <f t="shared" ca="1" si="18"/>
        <v>ENT-yyyy08-0237</v>
      </c>
      <c r="D240" s="4"/>
      <c r="E240" s="4"/>
      <c r="K240" s="5"/>
      <c r="L240" s="5"/>
      <c r="M240" s="6" t="str">
        <f t="shared" ca="1" si="23"/>
        <v/>
      </c>
      <c r="N240" s="5" t="str">
        <f t="shared" si="19"/>
        <v/>
      </c>
      <c r="O240" s="3"/>
      <c r="P240" s="4"/>
      <c r="Q240" s="3"/>
      <c r="R240" s="3"/>
      <c r="S240" s="3">
        <f t="shared" si="20"/>
        <v>0</v>
      </c>
      <c r="T240" s="3" t="str">
        <f t="shared" ca="1" si="21"/>
        <v>Basse</v>
      </c>
      <c r="U240" s="3"/>
      <c r="V240" s="5"/>
      <c r="W240" s="3">
        <f t="shared" si="22"/>
        <v>0</v>
      </c>
    </row>
    <row r="241" spans="1:23" x14ac:dyDescent="0.25">
      <c r="A241" s="3" t="str">
        <f t="shared" ca="1" si="18"/>
        <v>ENT-yyyy08-0238</v>
      </c>
      <c r="D241" s="4"/>
      <c r="E241" s="4"/>
      <c r="K241" s="5"/>
      <c r="L241" s="5"/>
      <c r="M241" s="6" t="str">
        <f t="shared" ca="1" si="23"/>
        <v/>
      </c>
      <c r="N241" s="5" t="str">
        <f t="shared" si="19"/>
        <v/>
      </c>
      <c r="O241" s="3"/>
      <c r="P241" s="4"/>
      <c r="Q241" s="3"/>
      <c r="R241" s="3"/>
      <c r="S241" s="3">
        <f t="shared" si="20"/>
        <v>0</v>
      </c>
      <c r="T241" s="3" t="str">
        <f t="shared" ca="1" si="21"/>
        <v>Basse</v>
      </c>
      <c r="U241" s="3"/>
      <c r="V241" s="5"/>
      <c r="W241" s="3">
        <f t="shared" si="22"/>
        <v>0</v>
      </c>
    </row>
    <row r="242" spans="1:23" x14ac:dyDescent="0.25">
      <c r="A242" s="3" t="str">
        <f t="shared" ca="1" si="18"/>
        <v>ENT-yyyy08-0239</v>
      </c>
      <c r="D242" s="4"/>
      <c r="E242" s="4"/>
      <c r="K242" s="5"/>
      <c r="L242" s="5"/>
      <c r="M242" s="6" t="str">
        <f t="shared" ca="1" si="23"/>
        <v/>
      </c>
      <c r="N242" s="5" t="str">
        <f t="shared" si="19"/>
        <v/>
      </c>
      <c r="O242" s="3"/>
      <c r="P242" s="4"/>
      <c r="Q242" s="3"/>
      <c r="R242" s="3"/>
      <c r="S242" s="3">
        <f t="shared" si="20"/>
        <v>0</v>
      </c>
      <c r="T242" s="3" t="str">
        <f t="shared" ca="1" si="21"/>
        <v>Basse</v>
      </c>
      <c r="U242" s="3"/>
      <c r="V242" s="5"/>
      <c r="W242" s="3">
        <f t="shared" si="22"/>
        <v>0</v>
      </c>
    </row>
    <row r="243" spans="1:23" x14ac:dyDescent="0.25">
      <c r="A243" s="3" t="str">
        <f t="shared" ca="1" si="18"/>
        <v>ENT-yyyy08-0240</v>
      </c>
      <c r="D243" s="4"/>
      <c r="E243" s="4"/>
      <c r="K243" s="5"/>
      <c r="L243" s="5"/>
      <c r="M243" s="6" t="str">
        <f t="shared" ca="1" si="23"/>
        <v/>
      </c>
      <c r="N243" s="5" t="str">
        <f t="shared" si="19"/>
        <v/>
      </c>
      <c r="O243" s="3"/>
      <c r="P243" s="4"/>
      <c r="Q243" s="3"/>
      <c r="R243" s="3"/>
      <c r="S243" s="3">
        <f t="shared" si="20"/>
        <v>0</v>
      </c>
      <c r="T243" s="3" t="str">
        <f t="shared" ca="1" si="21"/>
        <v>Basse</v>
      </c>
      <c r="U243" s="3"/>
      <c r="V243" s="5"/>
      <c r="W243" s="3">
        <f t="shared" si="22"/>
        <v>0</v>
      </c>
    </row>
    <row r="244" spans="1:23" x14ac:dyDescent="0.25">
      <c r="A244" s="3" t="str">
        <f t="shared" ca="1" si="18"/>
        <v>ENT-yyyy08-0241</v>
      </c>
      <c r="D244" s="4"/>
      <c r="E244" s="4"/>
      <c r="K244" s="5"/>
      <c r="L244" s="5"/>
      <c r="M244" s="6" t="str">
        <f t="shared" ca="1" si="23"/>
        <v/>
      </c>
      <c r="N244" s="5" t="str">
        <f t="shared" si="19"/>
        <v/>
      </c>
      <c r="O244" s="3"/>
      <c r="P244" s="4"/>
      <c r="Q244" s="3"/>
      <c r="R244" s="3"/>
      <c r="S244" s="3">
        <f t="shared" si="20"/>
        <v>0</v>
      </c>
      <c r="T244" s="3" t="str">
        <f t="shared" ca="1" si="21"/>
        <v>Basse</v>
      </c>
      <c r="U244" s="3"/>
      <c r="V244" s="5"/>
      <c r="W244" s="3">
        <f t="shared" si="22"/>
        <v>0</v>
      </c>
    </row>
    <row r="245" spans="1:23" x14ac:dyDescent="0.25">
      <c r="A245" s="3" t="str">
        <f t="shared" ca="1" si="18"/>
        <v>ENT-yyyy08-0242</v>
      </c>
      <c r="D245" s="4"/>
      <c r="E245" s="4"/>
      <c r="K245" s="5"/>
      <c r="L245" s="5"/>
      <c r="M245" s="6" t="str">
        <f t="shared" ca="1" si="23"/>
        <v/>
      </c>
      <c r="N245" s="5" t="str">
        <f t="shared" si="19"/>
        <v/>
      </c>
      <c r="O245" s="3"/>
      <c r="P245" s="4"/>
      <c r="Q245" s="3"/>
      <c r="R245" s="3"/>
      <c r="S245" s="3">
        <f t="shared" si="20"/>
        <v>0</v>
      </c>
      <c r="T245" s="3" t="str">
        <f t="shared" ca="1" si="21"/>
        <v>Basse</v>
      </c>
      <c r="U245" s="3"/>
      <c r="V245" s="5"/>
      <c r="W245" s="3">
        <f t="shared" si="22"/>
        <v>0</v>
      </c>
    </row>
  </sheetData>
  <conditionalFormatting sqref="A5:W245">
    <cfRule type="expression" dxfId="6" priority="1">
      <formula>$I5="À faire"</formula>
    </cfRule>
    <cfRule type="expression" dxfId="5" priority="2">
      <formula>$I5="En cours"</formula>
    </cfRule>
    <cfRule type="expression" dxfId="4" priority="3">
      <formula>$I5="Fait"</formula>
    </cfRule>
    <cfRule type="expression" dxfId="3" priority="4">
      <formula>$I5="Non applicable"</formula>
    </cfRule>
    <cfRule type="expression" dxfId="2" priority="5">
      <formula>$J5="Non conforme"</formula>
    </cfRule>
    <cfRule type="expression" dxfId="1" priority="6">
      <formula>AND($M5&lt;0,$I5&lt;&gt;"Fait")</formula>
    </cfRule>
    <cfRule type="expression" dxfId="0" priority="8">
      <formula>$G5&lt;&gt;$T5</formula>
    </cfRule>
  </conditionalFormatting>
  <conditionalFormatting sqref="M5:M245">
    <cfRule type="dataBar" priority="9">
      <dataBar>
        <cfvo type="min"/>
        <cfvo type="max"/>
        <color rgb="FF638EC6"/>
      </dataBar>
    </cfRule>
  </conditionalFormatting>
  <conditionalFormatting sqref="S5:S245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dataValidations count="7">
    <dataValidation type="list" allowBlank="1" showInputMessage="1" showErrorMessage="1" sqref="B5:B245" xr:uid="{00000000-0002-0000-0000-000000000000}">
      <formula1>Liste_Sections</formula1>
    </dataValidation>
    <dataValidation type="list" allowBlank="1" showInputMessage="1" showErrorMessage="1" sqref="C5:C245" xr:uid="{00000000-0002-0000-0000-000001000000}">
      <formula1>INDIRECT(VLOOKUP($B5,Map_SectionToRange,2,FALSE))</formula1>
    </dataValidation>
    <dataValidation type="list" allowBlank="1" showInputMessage="1" showErrorMessage="1" sqref="F5:F245" xr:uid="{00000000-0002-0000-0000-000002000000}">
      <formula1>Liste_Frequences</formula1>
    </dataValidation>
    <dataValidation type="list" allowBlank="1" showInputMessage="1" showErrorMessage="1" sqref="G5:G245" xr:uid="{00000000-0002-0000-0000-000003000000}">
      <formula1>Liste_Priorites</formula1>
    </dataValidation>
    <dataValidation type="list" allowBlank="1" showInputMessage="1" showErrorMessage="1" sqref="H5:H245" xr:uid="{00000000-0002-0000-0000-000004000000}">
      <formula1>Liste_Responsables</formula1>
    </dataValidation>
    <dataValidation type="list" allowBlank="1" showInputMessage="1" showErrorMessage="1" sqref="I5:I245" xr:uid="{00000000-0002-0000-0000-000005000000}">
      <formula1>Liste_Statuts</formula1>
    </dataValidation>
    <dataValidation type="list" allowBlank="1" showInputMessage="1" showErrorMessage="1" sqref="J5:J245" xr:uid="{00000000-0002-0000-0000-000006000000}">
      <formula1>Liste_Conformites</formula1>
    </dataValidation>
  </dataValidation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4"/>
  <sheetViews>
    <sheetView zoomScale="120" zoomScaleNormal="120" workbookViewId="0">
      <selection activeCell="F9" sqref="F9"/>
    </sheetView>
  </sheetViews>
  <sheetFormatPr baseColWidth="10" defaultColWidth="9.140625" defaultRowHeight="15" x14ac:dyDescent="0.25"/>
  <sheetData>
    <row r="1" spans="1:14" ht="21" x14ac:dyDescent="0.35">
      <c r="A1" s="7" t="s">
        <v>131</v>
      </c>
    </row>
    <row r="3" spans="1:14" x14ac:dyDescent="0.25">
      <c r="A3" s="8" t="s">
        <v>1</v>
      </c>
      <c r="B3" s="8" t="s">
        <v>75</v>
      </c>
      <c r="C3" s="8" t="s">
        <v>74</v>
      </c>
      <c r="D3" s="8" t="s">
        <v>73</v>
      </c>
      <c r="E3" s="8" t="s">
        <v>132</v>
      </c>
      <c r="F3" s="8" t="s">
        <v>133</v>
      </c>
      <c r="G3" s="8" t="s">
        <v>101</v>
      </c>
      <c r="H3" s="8" t="s">
        <v>134</v>
      </c>
      <c r="N3" s="9" t="s">
        <v>136</v>
      </c>
    </row>
    <row r="4" spans="1:14" x14ac:dyDescent="0.25">
      <c r="A4" s="10" t="s">
        <v>3</v>
      </c>
      <c r="B4" s="11">
        <f>COUNTIFS(Checklist!$B$5:$B$245,"Réception",Checklist!$I$5:$I$245,"Fait")</f>
        <v>0</v>
      </c>
      <c r="C4" s="11">
        <f>COUNTIFS(Checklist!$B$5:$B$245,"Réception",Checklist!$I$5:$I$245,"En cours")</f>
        <v>1</v>
      </c>
      <c r="D4" s="11">
        <f>COUNTIFS(Checklist!$B$5:$B$245,"Réception",Checklist!$I$5:$I$245,"À faire")</f>
        <v>1</v>
      </c>
      <c r="E4" s="11">
        <f>COUNTIFS(Checklist!$B$5:$B$245,"Réception",Checklist!$J$5:$J$245,"Non conforme")</f>
        <v>1</v>
      </c>
      <c r="F4" s="12">
        <f t="shared" ref="F4:F14" si="0">IF(SUM(B4:D4)=0,0,B4/SUM(B4:D4))</f>
        <v>0</v>
      </c>
      <c r="G4" s="12">
        <f>IF(B4=0,0,SUMPRODUCT((Checklist!$B$5:$B$245="Réception")*(Checklist!$W$5:$W$245=1))/B4)</f>
        <v>0</v>
      </c>
      <c r="H4" s="11">
        <f>IFERROR(AVERAGEIF(Checklist!$B$5:$B$245,"Réception",Checklist!$S$5:$S$245),0)</f>
        <v>0</v>
      </c>
      <c r="N4" s="3" t="s">
        <v>137</v>
      </c>
    </row>
    <row r="5" spans="1:14" x14ac:dyDescent="0.25">
      <c r="A5" s="10" t="s">
        <v>5</v>
      </c>
      <c r="B5" s="11">
        <f>COUNTIFS(Checklist!$B$5:$B$245,"Stockage",Checklist!$I$5:$I$245,"Fait")</f>
        <v>0</v>
      </c>
      <c r="C5" s="11">
        <f>COUNTIFS(Checklist!$B$5:$B$245,"Stockage",Checklist!$I$5:$I$245,"En cours")</f>
        <v>0</v>
      </c>
      <c r="D5" s="11">
        <f>COUNTIFS(Checklist!$B$5:$B$245,"Stockage",Checklist!$I$5:$I$245,"À faire")</f>
        <v>1</v>
      </c>
      <c r="E5" s="11">
        <f>COUNTIFS(Checklist!$B$5:$B$245,"Stockage",Checklist!$J$5:$J$245,"Non conforme")</f>
        <v>0</v>
      </c>
      <c r="F5" s="12">
        <f t="shared" si="0"/>
        <v>0</v>
      </c>
      <c r="G5" s="12">
        <f>IF(B5=0,0,SUMPRODUCT((Checklist!$B$5:$B$245="Stockage")*(Checklist!$W$5:$W$245=1))/B5)</f>
        <v>0</v>
      </c>
      <c r="H5" s="11">
        <f>IFERROR(AVERAGEIF(Checklist!$B$5:$B$245,"Stockage",Checklist!$S$5:$S$245),0)</f>
        <v>0</v>
      </c>
      <c r="N5" s="3" t="s">
        <v>138</v>
      </c>
    </row>
    <row r="6" spans="1:14" x14ac:dyDescent="0.25">
      <c r="A6" s="10" t="s">
        <v>7</v>
      </c>
      <c r="B6" s="11">
        <f>COUNTIFS(Checklist!$B$5:$B$245,"Préparation de commandes",Checklist!$I$5:$I$245,"Fait")</f>
        <v>0</v>
      </c>
      <c r="C6" s="11">
        <f>COUNTIFS(Checklist!$B$5:$B$245,"Préparation de commandes",Checklist!$I$5:$I$245,"En cours")</f>
        <v>0</v>
      </c>
      <c r="D6" s="11">
        <f>COUNTIFS(Checklist!$B$5:$B$245,"Préparation de commandes",Checklist!$I$5:$I$245,"À faire")</f>
        <v>1</v>
      </c>
      <c r="E6" s="11">
        <f>COUNTIFS(Checklist!$B$5:$B$245,"Préparation de commandes",Checklist!$J$5:$J$245,"Non conforme")</f>
        <v>0</v>
      </c>
      <c r="F6" s="12">
        <f t="shared" si="0"/>
        <v>0</v>
      </c>
      <c r="G6" s="12">
        <f>IF(B6=0,0,SUMPRODUCT((Checklist!$B$5:$B$245="Préparation de commandes")*(Checklist!$W$5:$W$245=1))/B6)</f>
        <v>0</v>
      </c>
      <c r="H6" s="11">
        <f>IFERROR(AVERAGEIF(Checklist!$B$5:$B$245,"Préparation de commandes",Checklist!$S$5:$S$245),0)</f>
        <v>0</v>
      </c>
      <c r="N6" s="3" t="s">
        <v>139</v>
      </c>
    </row>
    <row r="7" spans="1:14" x14ac:dyDescent="0.25">
      <c r="A7" s="10" t="s">
        <v>9</v>
      </c>
      <c r="B7" s="11">
        <f>COUNTIFS(Checklist!$B$5:$B$245,"Expédition",Checklist!$I$5:$I$245,"Fait")</f>
        <v>1</v>
      </c>
      <c r="C7" s="11">
        <f>COUNTIFS(Checklist!$B$5:$B$245,"Expédition",Checklist!$I$5:$I$245,"En cours")</f>
        <v>0</v>
      </c>
      <c r="D7" s="11">
        <f>COUNTIFS(Checklist!$B$5:$B$245,"Expédition",Checklist!$I$5:$I$245,"À faire")</f>
        <v>0</v>
      </c>
      <c r="E7" s="11">
        <f>COUNTIFS(Checklist!$B$5:$B$245,"Expédition",Checklist!$J$5:$J$245,"Non conforme")</f>
        <v>0</v>
      </c>
      <c r="F7" s="12">
        <f t="shared" si="0"/>
        <v>1</v>
      </c>
      <c r="G7" s="12">
        <f>IF(B7=0,0,SUMPRODUCT((Checklist!$B$5:$B$245="Expédition")*(Checklist!$W$5:$W$245=1))/B7)</f>
        <v>0</v>
      </c>
      <c r="H7" s="11">
        <f>IFERROR(AVERAGEIF(Checklist!$B$5:$B$245,"Expédition",Checklist!$S$5:$S$245),0)</f>
        <v>0</v>
      </c>
      <c r="N7" s="3" t="s">
        <v>140</v>
      </c>
    </row>
    <row r="8" spans="1:14" x14ac:dyDescent="0.25">
      <c r="A8" s="10" t="s">
        <v>11</v>
      </c>
      <c r="B8" s="11">
        <f>COUNTIFS(Checklist!$B$5:$B$245,"Inventaire",Checklist!$I$5:$I$245,"Fait")</f>
        <v>0</v>
      </c>
      <c r="C8" s="11">
        <f>COUNTIFS(Checklist!$B$5:$B$245,"Inventaire",Checklist!$I$5:$I$245,"En cours")</f>
        <v>0</v>
      </c>
      <c r="D8" s="11">
        <f>COUNTIFS(Checklist!$B$5:$B$245,"Inventaire",Checklist!$I$5:$I$245,"À faire")</f>
        <v>0</v>
      </c>
      <c r="E8" s="11">
        <f>COUNTIFS(Checklist!$B$5:$B$245,"Inventaire",Checklist!$J$5:$J$245,"Non conforme")</f>
        <v>0</v>
      </c>
      <c r="F8" s="12">
        <f t="shared" si="0"/>
        <v>0</v>
      </c>
      <c r="G8" s="12">
        <f>IF(B8=0,0,SUMPRODUCT((Checklist!$B$5:$B$245="Inventaire")*(Checklist!$W$5:$W$245=1))/B8)</f>
        <v>0</v>
      </c>
      <c r="H8" s="11">
        <f>IFERROR(AVERAGEIF(Checklist!$B$5:$B$245,"Inventaire",Checklist!$S$5:$S$245),0)</f>
        <v>0</v>
      </c>
    </row>
    <row r="9" spans="1:14" x14ac:dyDescent="0.25">
      <c r="A9" s="10" t="s">
        <v>13</v>
      </c>
      <c r="B9" s="11">
        <f>COUNTIFS(Checklist!$B$5:$B$245,"Sécurité &amp; HSE",Checklist!$I$5:$I$245,"Fait")</f>
        <v>0</v>
      </c>
      <c r="C9" s="11">
        <f>COUNTIFS(Checklist!$B$5:$B$245,"Sécurité &amp; HSE",Checklist!$I$5:$I$245,"En cours")</f>
        <v>0</v>
      </c>
      <c r="D9" s="11">
        <f>COUNTIFS(Checklist!$B$5:$B$245,"Sécurité &amp; HSE",Checklist!$I$5:$I$245,"À faire")</f>
        <v>0</v>
      </c>
      <c r="E9" s="11">
        <f>COUNTIFS(Checklist!$B$5:$B$245,"Sécurité &amp; HSE",Checklist!$J$5:$J$245,"Non conforme")</f>
        <v>0</v>
      </c>
      <c r="F9" s="12">
        <f t="shared" si="0"/>
        <v>0</v>
      </c>
      <c r="G9" s="12">
        <f>IF(B9=0,0,SUMPRODUCT((Checklist!$B$5:$B$245="Sécurité &amp; HSE")*(Checklist!$W$5:$W$245=1))/B9)</f>
        <v>0</v>
      </c>
      <c r="H9" s="11">
        <f>IFERROR(AVERAGEIF(Checklist!$B$5:$B$245,"Sécurité &amp; HSE",Checklist!$S$5:$S$245),0)</f>
        <v>0</v>
      </c>
    </row>
    <row r="10" spans="1:14" x14ac:dyDescent="0.25">
      <c r="A10" s="10" t="s">
        <v>15</v>
      </c>
      <c r="B10" s="11">
        <f>COUNTIFS(Checklist!$B$5:$B$245,"Qualité",Checklist!$I$5:$I$245,"Fait")</f>
        <v>0</v>
      </c>
      <c r="C10" s="11">
        <f>COUNTIFS(Checklist!$B$5:$B$245,"Qualité",Checklist!$I$5:$I$245,"En cours")</f>
        <v>0</v>
      </c>
      <c r="D10" s="11">
        <f>COUNTIFS(Checklist!$B$5:$B$245,"Qualité",Checklist!$I$5:$I$245,"À faire")</f>
        <v>0</v>
      </c>
      <c r="E10" s="11">
        <f>COUNTIFS(Checklist!$B$5:$B$245,"Qualité",Checklist!$J$5:$J$245,"Non conforme")</f>
        <v>0</v>
      </c>
      <c r="F10" s="12">
        <f t="shared" si="0"/>
        <v>0</v>
      </c>
      <c r="G10" s="12">
        <f>IF(B10=0,0,SUMPRODUCT((Checklist!$B$5:$B$245="Qualité")*(Checklist!$W$5:$W$245=1))/B10)</f>
        <v>0</v>
      </c>
      <c r="H10" s="11">
        <f>IFERROR(AVERAGEIF(Checklist!$B$5:$B$245,"Qualité",Checklist!$S$5:$S$245),0)</f>
        <v>0</v>
      </c>
    </row>
    <row r="11" spans="1:14" x14ac:dyDescent="0.25">
      <c r="A11" s="10" t="s">
        <v>17</v>
      </c>
      <c r="B11" s="11">
        <f>COUNTIFS(Checklist!$B$5:$B$245,"Informatique (WMS)",Checklist!$I$5:$I$245,"Fait")</f>
        <v>0</v>
      </c>
      <c r="C11" s="11">
        <f>COUNTIFS(Checklist!$B$5:$B$245,"Informatique (WMS)",Checklist!$I$5:$I$245,"En cours")</f>
        <v>0</v>
      </c>
      <c r="D11" s="11">
        <f>COUNTIFS(Checklist!$B$5:$B$245,"Informatique (WMS)",Checklist!$I$5:$I$245,"À faire")</f>
        <v>0</v>
      </c>
      <c r="E11" s="11">
        <f>COUNTIFS(Checklist!$B$5:$B$245,"Informatique (WMS)",Checklist!$J$5:$J$245,"Non conforme")</f>
        <v>0</v>
      </c>
      <c r="F11" s="12">
        <f t="shared" si="0"/>
        <v>0</v>
      </c>
      <c r="G11" s="12">
        <f>IF(B11=0,0,SUMPRODUCT((Checklist!$B$5:$B$245="Informatique (WMS)")*(Checklist!$W$5:$W$245=1))/B11)</f>
        <v>0</v>
      </c>
      <c r="H11" s="11">
        <f>IFERROR(AVERAGEIF(Checklist!$B$5:$B$245,"Informatique (WMS)",Checklist!$S$5:$S$245),0)</f>
        <v>0</v>
      </c>
    </row>
    <row r="12" spans="1:14" x14ac:dyDescent="0.25">
      <c r="A12" s="10" t="s">
        <v>19</v>
      </c>
      <c r="B12" s="11">
        <f>COUNTIFS(Checklist!$B$5:$B$245,"Maintenance",Checklist!$I$5:$I$245,"Fait")</f>
        <v>0</v>
      </c>
      <c r="C12" s="11">
        <f>COUNTIFS(Checklist!$B$5:$B$245,"Maintenance",Checklist!$I$5:$I$245,"En cours")</f>
        <v>0</v>
      </c>
      <c r="D12" s="11">
        <f>COUNTIFS(Checklist!$B$5:$B$245,"Maintenance",Checklist!$I$5:$I$245,"À faire")</f>
        <v>0</v>
      </c>
      <c r="E12" s="11">
        <f>COUNTIFS(Checklist!$B$5:$B$245,"Maintenance",Checklist!$J$5:$J$245,"Non conforme")</f>
        <v>0</v>
      </c>
      <c r="F12" s="12">
        <f t="shared" si="0"/>
        <v>0</v>
      </c>
      <c r="G12" s="12">
        <f>IF(B12=0,0,SUMPRODUCT((Checklist!$B$5:$B$245="Maintenance")*(Checklist!$W$5:$W$245=1))/B12)</f>
        <v>0</v>
      </c>
      <c r="H12" s="11">
        <f>IFERROR(AVERAGEIF(Checklist!$B$5:$B$245,"Maintenance",Checklist!$S$5:$S$245),0)</f>
        <v>0</v>
      </c>
    </row>
    <row r="13" spans="1:14" x14ac:dyDescent="0.25">
      <c r="A13" s="10" t="s">
        <v>21</v>
      </c>
      <c r="B13" s="11">
        <f>COUNTIFS(Checklist!$B$5:$B$245,"Infrastructure",Checklist!$I$5:$I$245,"Fait")</f>
        <v>0</v>
      </c>
      <c r="C13" s="11">
        <f>COUNTIFS(Checklist!$B$5:$B$245,"Infrastructure",Checklist!$I$5:$I$245,"En cours")</f>
        <v>0</v>
      </c>
      <c r="D13" s="11">
        <f>COUNTIFS(Checklist!$B$5:$B$245,"Infrastructure",Checklist!$I$5:$I$245,"À faire")</f>
        <v>0</v>
      </c>
      <c r="E13" s="11">
        <f>COUNTIFS(Checklist!$B$5:$B$245,"Infrastructure",Checklist!$J$5:$J$245,"Non conforme")</f>
        <v>0</v>
      </c>
      <c r="F13" s="12">
        <f t="shared" si="0"/>
        <v>0</v>
      </c>
      <c r="G13" s="12">
        <f>IF(B13=0,0,SUMPRODUCT((Checklist!$B$5:$B$245="Infrastructure")*(Checklist!$W$5:$W$245=1))/B13)</f>
        <v>0</v>
      </c>
      <c r="H13" s="11">
        <f>IFERROR(AVERAGEIF(Checklist!$B$5:$B$245,"Infrastructure",Checklist!$S$5:$S$245),0)</f>
        <v>0</v>
      </c>
    </row>
    <row r="14" spans="1:14" x14ac:dyDescent="0.25">
      <c r="A14" s="8" t="s">
        <v>135</v>
      </c>
      <c r="B14" s="11">
        <f>SUM(B4:B13)</f>
        <v>1</v>
      </c>
      <c r="C14" s="11">
        <f>SUM(C4:C13)</f>
        <v>1</v>
      </c>
      <c r="D14" s="11">
        <f>SUM(D4:D13)</f>
        <v>3</v>
      </c>
      <c r="E14" s="11">
        <f>SUM(E4:E13)</f>
        <v>1</v>
      </c>
      <c r="F14" s="12">
        <f t="shared" si="0"/>
        <v>0.2</v>
      </c>
      <c r="G14" s="12">
        <f>IF(B14=0,0,SUM(Checklist!$W$5:$W$245)/B14)</f>
        <v>0</v>
      </c>
      <c r="H14" s="11">
        <f>IFERROR(AVERAGE(Checklist!$S$5:$S$245),0)</f>
        <v>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13"/>
  <sheetViews>
    <sheetView workbookViewId="0"/>
  </sheetViews>
  <sheetFormatPr baseColWidth="10" defaultColWidth="9.140625" defaultRowHeight="15" x14ac:dyDescent="0.25"/>
  <cols>
    <col min="1" max="2" width="30.7109375" customWidth="1"/>
    <col min="4" max="13" width="22.7109375" customWidth="1"/>
    <col min="16" max="28" width="18.7109375" customWidth="1"/>
  </cols>
  <sheetData>
    <row r="1" spans="1:27" ht="24" customHeight="1" x14ac:dyDescent="0.4">
      <c r="A1" s="1" t="s">
        <v>0</v>
      </c>
    </row>
    <row r="2" spans="1:27" x14ac:dyDescent="0.25">
      <c r="D2" s="9" t="s">
        <v>4</v>
      </c>
      <c r="E2" s="9" t="s">
        <v>6</v>
      </c>
      <c r="F2" s="9" t="s">
        <v>8</v>
      </c>
      <c r="G2" s="9" t="s">
        <v>10</v>
      </c>
      <c r="H2" s="9" t="s">
        <v>12</v>
      </c>
      <c r="I2" s="9" t="s">
        <v>14</v>
      </c>
      <c r="J2" s="9" t="s">
        <v>16</v>
      </c>
      <c r="K2" s="9" t="s">
        <v>18</v>
      </c>
      <c r="L2" s="9" t="s">
        <v>20</v>
      </c>
      <c r="M2" s="9" t="s">
        <v>22</v>
      </c>
    </row>
    <row r="3" spans="1:27" x14ac:dyDescent="0.25">
      <c r="A3" s="9" t="s">
        <v>1</v>
      </c>
      <c r="B3" s="9" t="s">
        <v>2</v>
      </c>
      <c r="D3" s="3" t="s">
        <v>23</v>
      </c>
      <c r="E3" s="3" t="s">
        <v>28</v>
      </c>
      <c r="F3" s="3" t="s">
        <v>34</v>
      </c>
      <c r="G3" s="3" t="s">
        <v>39</v>
      </c>
      <c r="H3" s="3" t="s">
        <v>43</v>
      </c>
      <c r="I3" s="3" t="s">
        <v>46</v>
      </c>
      <c r="J3" s="3" t="s">
        <v>52</v>
      </c>
      <c r="K3" s="3" t="s">
        <v>54</v>
      </c>
      <c r="L3" s="3" t="s">
        <v>57</v>
      </c>
      <c r="M3" s="3" t="s">
        <v>59</v>
      </c>
      <c r="P3" s="9" t="s">
        <v>62</v>
      </c>
      <c r="R3" s="9" t="s">
        <v>68</v>
      </c>
      <c r="T3" s="9" t="s">
        <v>72</v>
      </c>
      <c r="V3" s="9" t="s">
        <v>77</v>
      </c>
      <c r="X3" s="9" t="s">
        <v>81</v>
      </c>
      <c r="Z3" s="9" t="s">
        <v>87</v>
      </c>
    </row>
    <row r="4" spans="1:27" x14ac:dyDescent="0.25">
      <c r="A4" s="3" t="s">
        <v>3</v>
      </c>
      <c r="B4" s="3" t="s">
        <v>4</v>
      </c>
      <c r="D4" s="3" t="s">
        <v>24</v>
      </c>
      <c r="E4" s="3" t="s">
        <v>29</v>
      </c>
      <c r="F4" s="3" t="s">
        <v>35</v>
      </c>
      <c r="G4" s="3" t="s">
        <v>40</v>
      </c>
      <c r="H4" s="3" t="s">
        <v>44</v>
      </c>
      <c r="I4" s="3" t="s">
        <v>47</v>
      </c>
      <c r="J4" s="3" t="s">
        <v>53</v>
      </c>
      <c r="K4" s="3" t="s">
        <v>55</v>
      </c>
      <c r="L4" s="3" t="s">
        <v>33</v>
      </c>
      <c r="M4" s="3" t="s">
        <v>60</v>
      </c>
      <c r="P4" s="3" t="s">
        <v>63</v>
      </c>
      <c r="R4" s="3" t="s">
        <v>69</v>
      </c>
      <c r="T4" s="3" t="s">
        <v>73</v>
      </c>
      <c r="V4" s="3" t="s">
        <v>78</v>
      </c>
      <c r="X4" s="3" t="s">
        <v>82</v>
      </c>
      <c r="Z4" s="9" t="s">
        <v>88</v>
      </c>
      <c r="AA4" s="9" t="s">
        <v>89</v>
      </c>
    </row>
    <row r="5" spans="1:27" x14ac:dyDescent="0.25">
      <c r="A5" s="3" t="s">
        <v>5</v>
      </c>
      <c r="B5" s="3" t="s">
        <v>6</v>
      </c>
      <c r="D5" s="3" t="s">
        <v>25</v>
      </c>
      <c r="E5" s="3" t="s">
        <v>30</v>
      </c>
      <c r="F5" s="3" t="s">
        <v>36</v>
      </c>
      <c r="G5" s="3" t="s">
        <v>41</v>
      </c>
      <c r="H5" s="3" t="s">
        <v>45</v>
      </c>
      <c r="I5" s="3" t="s">
        <v>48</v>
      </c>
      <c r="J5" s="3" t="s">
        <v>36</v>
      </c>
      <c r="K5" s="3" t="s">
        <v>56</v>
      </c>
      <c r="L5" s="3" t="s">
        <v>58</v>
      </c>
      <c r="M5" s="3" t="s">
        <v>61</v>
      </c>
      <c r="P5" s="3" t="s">
        <v>64</v>
      </c>
      <c r="R5" s="3" t="s">
        <v>70</v>
      </c>
      <c r="T5" s="3" t="s">
        <v>74</v>
      </c>
      <c r="V5" s="3" t="s">
        <v>79</v>
      </c>
      <c r="X5" s="3" t="s">
        <v>83</v>
      </c>
      <c r="Z5" s="3" t="s">
        <v>69</v>
      </c>
      <c r="AA5" s="3">
        <v>2</v>
      </c>
    </row>
    <row r="6" spans="1:27" x14ac:dyDescent="0.25">
      <c r="A6" s="3" t="s">
        <v>7</v>
      </c>
      <c r="B6" s="3" t="s">
        <v>8</v>
      </c>
      <c r="D6" s="3" t="s">
        <v>26</v>
      </c>
      <c r="E6" s="3" t="s">
        <v>31</v>
      </c>
      <c r="F6" s="3" t="s">
        <v>37</v>
      </c>
      <c r="G6" s="3" t="s">
        <v>42</v>
      </c>
      <c r="I6" s="3" t="s">
        <v>49</v>
      </c>
      <c r="P6" s="3" t="s">
        <v>65</v>
      </c>
      <c r="R6" s="3" t="s">
        <v>71</v>
      </c>
      <c r="T6" s="3" t="s">
        <v>75</v>
      </c>
      <c r="V6" s="3" t="s">
        <v>80</v>
      </c>
      <c r="X6" s="3" t="s">
        <v>84</v>
      </c>
      <c r="Z6" s="3" t="s">
        <v>70</v>
      </c>
      <c r="AA6" s="3">
        <v>5</v>
      </c>
    </row>
    <row r="7" spans="1:27" x14ac:dyDescent="0.25">
      <c r="A7" s="3" t="s">
        <v>9</v>
      </c>
      <c r="B7" s="3" t="s">
        <v>10</v>
      </c>
      <c r="D7" s="3" t="s">
        <v>27</v>
      </c>
      <c r="E7" s="3" t="s">
        <v>32</v>
      </c>
      <c r="F7" s="3" t="s">
        <v>38</v>
      </c>
      <c r="I7" s="3" t="s">
        <v>50</v>
      </c>
      <c r="P7" s="3" t="s">
        <v>66</v>
      </c>
      <c r="T7" s="3" t="s">
        <v>76</v>
      </c>
      <c r="X7" s="3" t="s">
        <v>85</v>
      </c>
      <c r="Z7" s="3" t="s">
        <v>71</v>
      </c>
      <c r="AA7" s="3">
        <v>10</v>
      </c>
    </row>
    <row r="8" spans="1:27" x14ac:dyDescent="0.25">
      <c r="A8" s="3" t="s">
        <v>11</v>
      </c>
      <c r="B8" s="3" t="s">
        <v>12</v>
      </c>
      <c r="E8" s="3" t="s">
        <v>33</v>
      </c>
      <c r="I8" s="3" t="s">
        <v>51</v>
      </c>
      <c r="P8" s="3" t="s">
        <v>67</v>
      </c>
      <c r="X8" s="3" t="s">
        <v>86</v>
      </c>
    </row>
    <row r="9" spans="1:27" x14ac:dyDescent="0.25">
      <c r="A9" s="3" t="s">
        <v>13</v>
      </c>
      <c r="B9" s="3" t="s">
        <v>14</v>
      </c>
      <c r="X9" s="3" t="s">
        <v>19</v>
      </c>
    </row>
    <row r="10" spans="1:27" x14ac:dyDescent="0.25">
      <c r="A10" s="3" t="s">
        <v>15</v>
      </c>
      <c r="B10" s="3" t="s">
        <v>16</v>
      </c>
    </row>
    <row r="11" spans="1:27" x14ac:dyDescent="0.25">
      <c r="A11" s="3" t="s">
        <v>17</v>
      </c>
      <c r="B11" s="3" t="s">
        <v>18</v>
      </c>
    </row>
    <row r="12" spans="1:27" x14ac:dyDescent="0.25">
      <c r="A12" s="3" t="s">
        <v>19</v>
      </c>
      <c r="B12" s="3" t="s">
        <v>20</v>
      </c>
    </row>
    <row r="13" spans="1:27" x14ac:dyDescent="0.25">
      <c r="A13" s="3" t="s">
        <v>21</v>
      </c>
      <c r="B13" s="3" t="s">
        <v>22</v>
      </c>
    </row>
  </sheetData>
  <sheetProtection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9"/>
  <sheetViews>
    <sheetView tabSelected="1" workbookViewId="0"/>
  </sheetViews>
  <sheetFormatPr baseColWidth="10" defaultColWidth="9.140625" defaultRowHeight="15" x14ac:dyDescent="0.25"/>
  <cols>
    <col min="1" max="1" width="38.7109375" customWidth="1"/>
    <col min="4" max="6" width="26.7109375" customWidth="1"/>
  </cols>
  <sheetData>
    <row r="1" spans="1:5" ht="30" customHeight="1" x14ac:dyDescent="0.4">
      <c r="A1" s="1" t="s">
        <v>90</v>
      </c>
    </row>
    <row r="2" spans="1:5" x14ac:dyDescent="0.25">
      <c r="A2" s="2" t="s">
        <v>91</v>
      </c>
    </row>
    <row r="4" spans="1:5" x14ac:dyDescent="0.25">
      <c r="A4" s="13" t="s">
        <v>92</v>
      </c>
      <c r="D4" s="13" t="s">
        <v>96</v>
      </c>
    </row>
    <row r="5" spans="1:5" ht="18.75" x14ac:dyDescent="0.3">
      <c r="A5" s="14" t="s">
        <v>93</v>
      </c>
      <c r="D5" s="15" t="s">
        <v>97</v>
      </c>
      <c r="E5" s="16">
        <f>KPI!B15</f>
        <v>0</v>
      </c>
    </row>
    <row r="6" spans="1:5" ht="18.75" x14ac:dyDescent="0.3">
      <c r="A6" s="14" t="s">
        <v>94</v>
      </c>
      <c r="D6" s="15" t="s">
        <v>98</v>
      </c>
      <c r="E6" s="16">
        <f>KPI!C15</f>
        <v>0</v>
      </c>
    </row>
    <row r="7" spans="1:5" ht="18.75" x14ac:dyDescent="0.3">
      <c r="A7" s="14" t="s">
        <v>95</v>
      </c>
      <c r="D7" s="15" t="s">
        <v>99</v>
      </c>
      <c r="E7" s="16">
        <f>KPI!D15</f>
        <v>0</v>
      </c>
    </row>
    <row r="8" spans="1:5" x14ac:dyDescent="0.25">
      <c r="D8" s="15" t="s">
        <v>100</v>
      </c>
      <c r="E8" s="12">
        <f>KPI!F15</f>
        <v>0</v>
      </c>
    </row>
    <row r="9" spans="1:5" x14ac:dyDescent="0.25">
      <c r="D9" s="15" t="s">
        <v>101</v>
      </c>
      <c r="E9" s="12">
        <f>KPI!G15</f>
        <v>0</v>
      </c>
    </row>
  </sheetData>
  <hyperlinks>
    <hyperlink ref="A5" location="'Checklist'!A1" display="→ Aller à la Checklist" xr:uid="{00000000-0004-0000-0300-000000000000}"/>
    <hyperlink ref="A6" location="'KPI'!A1" display="→ Aller aux KPI" xr:uid="{00000000-0004-0000-0300-000001000000}"/>
    <hyperlink ref="A7" location="'Paramètres'!A1" display="→ Aller aux Paramètres" xr:uid="{00000000-0004-0000-03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18</vt:i4>
      </vt:variant>
    </vt:vector>
  </HeadingPairs>
  <TitlesOfParts>
    <vt:vector size="22" baseType="lpstr">
      <vt:lpstr>Checklist</vt:lpstr>
      <vt:lpstr>KPI</vt:lpstr>
      <vt:lpstr>Paramètres</vt:lpstr>
      <vt:lpstr>Accueil</vt:lpstr>
      <vt:lpstr>Liste_Conformites</vt:lpstr>
      <vt:lpstr>Liste_Frequences</vt:lpstr>
      <vt:lpstr>Liste_Priorites</vt:lpstr>
      <vt:lpstr>Liste_Responsables</vt:lpstr>
      <vt:lpstr>Liste_Sections</vt:lpstr>
      <vt:lpstr>Liste_Statuts</vt:lpstr>
      <vt:lpstr>Map_SectionToRange</vt:lpstr>
      <vt:lpstr>SS_Expedition</vt:lpstr>
      <vt:lpstr>SS_HSE</vt:lpstr>
      <vt:lpstr>SS_Infrastructure</vt:lpstr>
      <vt:lpstr>SS_Inventaire</vt:lpstr>
      <vt:lpstr>SS_Maintenance</vt:lpstr>
      <vt:lpstr>SS_Prepa</vt:lpstr>
      <vt:lpstr>SS_Qualite</vt:lpstr>
      <vt:lpstr>SS_Reception</vt:lpstr>
      <vt:lpstr>SS_Stockage</vt:lpstr>
      <vt:lpstr>SS_WMS</vt:lpstr>
      <vt:lpstr>Table_SLA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pc</cp:lastModifiedBy>
  <dcterms:created xsi:type="dcterms:W3CDTF">2025-08-19T03:26:57Z</dcterms:created>
  <dcterms:modified xsi:type="dcterms:W3CDTF">2025-08-19T03:48:41Z</dcterms:modified>
</cp:coreProperties>
</file>