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Processus" sheetId="1" r:id="rId1"/>
    <sheet name="Plan_Audit" sheetId="2" r:id="rId2"/>
    <sheet name="Checklist_9001" sheetId="3" r:id="rId3"/>
    <sheet name="Checklist_14001" sheetId="4" r:id="rId4"/>
    <sheet name="Checklist_45001" sheetId="5" r:id="rId5"/>
    <sheet name="Constats_Actions" sheetId="6" r:id="rId6"/>
    <sheet name="Parametres_KPI" sheetId="7" r:id="rId7"/>
    <sheet name="Dashboard" sheetId="8" r:id="rId8"/>
  </sheets>
  <calcPr calcId="124519" fullCalcOnLoad="1"/>
</workbook>
</file>

<file path=xl/sharedStrings.xml><?xml version="1.0" encoding="utf-8"?>
<sst xmlns="http://schemas.openxmlformats.org/spreadsheetml/2006/main" count="384" uniqueCount="229">
  <si>
    <t>Processus</t>
  </si>
  <si>
    <t>Finalité</t>
  </si>
  <si>
    <t>Pilote</t>
  </si>
  <si>
    <t>Site</t>
  </si>
  <si>
    <t>Criticité</t>
  </si>
  <si>
    <t>Direction</t>
  </si>
  <si>
    <t>Achats</t>
  </si>
  <si>
    <t>Production</t>
  </si>
  <si>
    <t>Maintenance</t>
  </si>
  <si>
    <t>Qualité</t>
  </si>
  <si>
    <t>Logistique</t>
  </si>
  <si>
    <t>RH</t>
  </si>
  <si>
    <t>Environnement</t>
  </si>
  <si>
    <t>SST</t>
  </si>
  <si>
    <t>Piloter la stratégie, politique QSE</t>
  </si>
  <si>
    <t>Sélection &amp; évaluation fournisseurs</t>
  </si>
  <si>
    <t>Fabrication &amp; contrôle en cours</t>
  </si>
  <si>
    <t>Préventif/curatif, consignations</t>
  </si>
  <si>
    <t>Contrôle, libérations, audits</t>
  </si>
  <si>
    <t>Réception, stockage, expédition</t>
  </si>
  <si>
    <t>Compétences, SST, sensibilisation</t>
  </si>
  <si>
    <t>Déchets, eaux, aspects/impacts</t>
  </si>
  <si>
    <t>Évaluations risques, EPI, incidents</t>
  </si>
  <si>
    <t>DG</t>
  </si>
  <si>
    <t>Resp. Achats</t>
  </si>
  <si>
    <t>Resp. Prod</t>
  </si>
  <si>
    <t>Resp. Maint</t>
  </si>
  <si>
    <t>Resp. Qualité</t>
  </si>
  <si>
    <t>Resp. Log</t>
  </si>
  <si>
    <t>Resp. RH</t>
  </si>
  <si>
    <t>Resp. HSE</t>
  </si>
  <si>
    <t>Site A</t>
  </si>
  <si>
    <t>Site B</t>
  </si>
  <si>
    <t>Moyenne</t>
  </si>
  <si>
    <t>Élevée</t>
  </si>
  <si>
    <t>Critique</t>
  </si>
  <si>
    <t>Année</t>
  </si>
  <si>
    <t>Référence ISO</t>
  </si>
  <si>
    <t>Équipe d'audit</t>
  </si>
  <si>
    <t>Date prévue</t>
  </si>
  <si>
    <t>Date réalisée</t>
  </si>
  <si>
    <t>Statut</t>
  </si>
  <si>
    <t>Échantillon/Portée</t>
  </si>
  <si>
    <t>Criticité process</t>
  </si>
  <si>
    <t>Commentaires</t>
  </si>
  <si>
    <t>ISO 9001</t>
  </si>
  <si>
    <t>ISO 9001/45001</t>
  </si>
  <si>
    <t>ISO 9001/14001</t>
  </si>
  <si>
    <t>ISO 14001</t>
  </si>
  <si>
    <t>ISO 45001</t>
  </si>
  <si>
    <t>Equipe A</t>
  </si>
  <si>
    <t>Equipe B</t>
  </si>
  <si>
    <t>Equipe C</t>
  </si>
  <si>
    <t>Equipe D</t>
  </si>
  <si>
    <t>Planifié</t>
  </si>
  <si>
    <t>En cours</t>
  </si>
  <si>
    <t>Revue de direction + objectifs</t>
  </si>
  <si>
    <t>Processus achat/fournisseurs</t>
  </si>
  <si>
    <t>OF échantillon 20 + traçabilité</t>
  </si>
  <si>
    <t>GMAO + consignations</t>
  </si>
  <si>
    <t>Réception, stockage, expéditions</t>
  </si>
  <si>
    <t>Aspects/impacts + conformité</t>
  </si>
  <si>
    <t>Risques postes &amp; EPI</t>
  </si>
  <si>
    <t>Compétences, formations, TMS</t>
  </si>
  <si>
    <t>Clause</t>
  </si>
  <si>
    <t>Exigence</t>
  </si>
  <si>
    <t>Question d'audit</t>
  </si>
  <si>
    <t>Conformité</t>
  </si>
  <si>
    <t>Preuves/Notes</t>
  </si>
  <si>
    <t>Constat lié (ID)</t>
  </si>
  <si>
    <t>Auditeur</t>
  </si>
  <si>
    <t>Site/Zone</t>
  </si>
  <si>
    <t>4</t>
  </si>
  <si>
    <t>5.1</t>
  </si>
  <si>
    <t>6.1</t>
  </si>
  <si>
    <t>7.1.5</t>
  </si>
  <si>
    <t>7.2</t>
  </si>
  <si>
    <t>7.5</t>
  </si>
  <si>
    <t>8.5.1</t>
  </si>
  <si>
    <t>8.6</t>
  </si>
  <si>
    <t>8.7</t>
  </si>
  <si>
    <t>9.1</t>
  </si>
  <si>
    <t>9.2</t>
  </si>
  <si>
    <t>9.3</t>
  </si>
  <si>
    <t>10.2</t>
  </si>
  <si>
    <t>Contexte</t>
  </si>
  <si>
    <t>Leadership</t>
  </si>
  <si>
    <t>Planification</t>
  </si>
  <si>
    <t>Moyens de surveillance</t>
  </si>
  <si>
    <t>Compétences</t>
  </si>
  <si>
    <t>Informations documentées</t>
  </si>
  <si>
    <t>Libération</t>
  </si>
  <si>
    <t>Produits non conformes</t>
  </si>
  <si>
    <t>Suivi/mesure</t>
  </si>
  <si>
    <t>Audit interne</t>
  </si>
  <si>
    <t>Revue de direction</t>
  </si>
  <si>
    <t>AC/PA</t>
  </si>
  <si>
    <t>Les parties intéressées et leurs attentes sont-elles tenues à jour ?</t>
  </si>
  <si>
    <t>La politique qualité est-elle diffusée et comprise ?</t>
  </si>
  <si>
    <t>Les risques/opportunités sont-ils évalués &amp; traités ?</t>
  </si>
  <si>
    <t>Les équipements de mesure sont-ils étalonnés ?</t>
  </si>
  <si>
    <t>Les besoins en compétences sont-ils définis et suivis ?</t>
  </si>
  <si>
    <t>Les versions applicables sont-elles maîtrisées ?</t>
  </si>
  <si>
    <t>La maîtrise des changements est-elle démontrée ?</t>
  </si>
  <si>
    <t>Les critères d’acceptation sont-ils respectés ?</t>
  </si>
  <si>
    <t>La maîtrise des NC est-elle efficace ?</t>
  </si>
  <si>
    <t>Les indicateurs clés sont-ils pertinents et suivis ?</t>
  </si>
  <si>
    <t>Le programme d’audit est-il basé sur risques/performances ?</t>
  </si>
  <si>
    <t>Les décisions alimentent-elles l’amélioration ?</t>
  </si>
  <si>
    <t>Les actions correctives sont-elles efficaces ?</t>
  </si>
  <si>
    <t>Aspect/Impact</t>
  </si>
  <si>
    <t>6.1.2</t>
  </si>
  <si>
    <t>6.1.3</t>
  </si>
  <si>
    <t>7</t>
  </si>
  <si>
    <t>8.1</t>
  </si>
  <si>
    <t>8.2</t>
  </si>
  <si>
    <t>9.1.2</t>
  </si>
  <si>
    <t>10</t>
  </si>
  <si>
    <t>Aspects env.</t>
  </si>
  <si>
    <t>Obligations conform.</t>
  </si>
  <si>
    <t>Soutien</t>
  </si>
  <si>
    <t>Maîtrise op.</t>
  </si>
  <si>
    <t>Urgences</t>
  </si>
  <si>
    <t>Éval. conformité</t>
  </si>
  <si>
    <t>Amélioration</t>
  </si>
  <si>
    <t>Les enjeux internes/externes environnementaux sont-ils identifiés ?</t>
  </si>
  <si>
    <t>Les critères de significativité sont-ils définis et appliqués ?</t>
  </si>
  <si>
    <t>Le suivi réglementaire est-il à jour et évalué ?</t>
  </si>
  <si>
    <t>La sensibilisation environnement est-elle réalisée ?</t>
  </si>
  <si>
    <t>Les contrôles op. couvrent-ils les impacts significatifs ?</t>
  </si>
  <si>
    <t>Les situations d’urgence sont-elles testées ?</t>
  </si>
  <si>
    <t>Les évaluations périodiques sont-elles réalisées ?</t>
  </si>
  <si>
    <t>Les performances env. orientent-elles les décisions ?</t>
  </si>
  <si>
    <t>Les NC env. mènent-elles à des AC efficaces ?</t>
  </si>
  <si>
    <t>Danger/Risque</t>
  </si>
  <si>
    <t>6.1.2.1</t>
  </si>
  <si>
    <t>6.1.2.2</t>
  </si>
  <si>
    <t>8.1.2</t>
  </si>
  <si>
    <t>9.1.1</t>
  </si>
  <si>
    <t>Identification dangers</t>
  </si>
  <si>
    <t>Éval. risques</t>
  </si>
  <si>
    <t>Compétence</t>
  </si>
  <si>
    <t>Hiérarchie des contrôles</t>
  </si>
  <si>
    <t>Préparation urgences</t>
  </si>
  <si>
    <t>Suivi perf. SST</t>
  </si>
  <si>
    <t>AC</t>
  </si>
  <si>
    <t>Consultation/participation des travailleurs effective ?</t>
  </si>
  <si>
    <t>Rôles, responsabilités et autorités communiqués ?</t>
  </si>
  <si>
    <t>L’identification proactive des dangers est-elle en place ?</t>
  </si>
  <si>
    <t>La matrice risques est-elle à jour et appliquée ?</t>
  </si>
  <si>
    <t>Compétences SST démontrées et tenues à jour ?</t>
  </si>
  <si>
    <t>Les contrôles sont-ils priorisés (éliminer, substituer, etc.) ?</t>
  </si>
  <si>
    <t>Exercices &amp; retours d’expérience réalisés ?</t>
  </si>
  <si>
    <t>Les indicateurs SST sont-ils suivis/analysés ?</t>
  </si>
  <si>
    <t>Les AC post-incidents sont-elles efficaces ?</t>
  </si>
  <si>
    <t>ID</t>
  </si>
  <si>
    <t>Standard</t>
  </si>
  <si>
    <t>Processus/Zone</t>
  </si>
  <si>
    <t>Type</t>
  </si>
  <si>
    <t>Description du constat</t>
  </si>
  <si>
    <t>Gravité</t>
  </si>
  <si>
    <t>Cause racine</t>
  </si>
  <si>
    <t>Action corrective</t>
  </si>
  <si>
    <t>Responsable</t>
  </si>
  <si>
    <t>Date d'échéance</t>
  </si>
  <si>
    <t>Efficacité (post-vérif)</t>
  </si>
  <si>
    <t>Date de clôture</t>
  </si>
  <si>
    <t>Lien Checklist (cellule)</t>
  </si>
  <si>
    <t>Délai clôture (jours)</t>
  </si>
  <si>
    <t>C-0101</t>
  </si>
  <si>
    <t>C-0102</t>
  </si>
  <si>
    <t>C-0103</t>
  </si>
  <si>
    <t>C-0104</t>
  </si>
  <si>
    <t>Déchets</t>
  </si>
  <si>
    <t>Atelier soudure</t>
  </si>
  <si>
    <t>NC majeure</t>
  </si>
  <si>
    <t>NC mineure</t>
  </si>
  <si>
    <t>Observation</t>
  </si>
  <si>
    <t>Absence d’enregistrement d’une modification de production</t>
  </si>
  <si>
    <t>Bac de rétention sans étiquette</t>
  </si>
  <si>
    <t>Port des gants non systématique</t>
  </si>
  <si>
    <t>Évaluer fournisseurs critiques trimestriellement</t>
  </si>
  <si>
    <t>Faible</t>
  </si>
  <si>
    <t>5 Pourquoi</t>
  </si>
  <si>
    <t>Ishikawa (Milieu)</t>
  </si>
  <si>
    <t>5M (Main d'oeuvre)</t>
  </si>
  <si>
    <t>Brainstorming</t>
  </si>
  <si>
    <t>Formaliser maîtrise des changements + formation équipe</t>
  </si>
  <si>
    <t>Étiqueter tous les bacs + vérification mensuelle</t>
  </si>
  <si>
    <t>Rappeler consignes + affichage ciblé</t>
  </si>
  <si>
    <t>Mettre un planning d’évaluation fournisseurs</t>
  </si>
  <si>
    <t>Ouverte</t>
  </si>
  <si>
    <t>En retard</t>
  </si>
  <si>
    <t>Planifiée</t>
  </si>
  <si>
    <t>Checklist_9001!D7</t>
  </si>
  <si>
    <t>Checklist_14001!D2</t>
  </si>
  <si>
    <t>Checklist_45001!D6</t>
  </si>
  <si>
    <t>Checklist_9001!D2</t>
  </si>
  <si>
    <t>KPI</t>
  </si>
  <si>
    <t>Seuil Vert</t>
  </si>
  <si>
    <t>Seuil Orange</t>
  </si>
  <si>
    <t>Taux de réalisation (&gt;=)</t>
  </si>
  <si>
    <t>% actions en retard (&lt;=)</t>
  </si>
  <si>
    <t>% NC majeures (&lt;=)</t>
  </si>
  <si>
    <t>Délai moyen de clôture en jours (&lt;=)</t>
  </si>
  <si>
    <t>Taux de conformité global (&gt;=)</t>
  </si>
  <si>
    <t>Référentiel des processus</t>
  </si>
  <si>
    <t>Plan d'audit interne – annuel (pré-rempli)</t>
  </si>
  <si>
    <t>Checklist ISO 9001 (pré-remplie)</t>
  </si>
  <si>
    <t>Checklist ISO 14001 (pré-remplie)</t>
  </si>
  <si>
    <t>Checklist ISO 45001 (pré-remplie)</t>
  </si>
  <si>
    <t>Constats &amp; actions (pré-rempli)</t>
  </si>
  <si>
    <t>Paramètres de seuils KPI (modifiables)</t>
  </si>
  <si>
    <t>Tableau de bord KPI – Audits internes</t>
  </si>
  <si>
    <t>Total audits planifiés</t>
  </si>
  <si>
    <t>Audits réalisés</t>
  </si>
  <si>
    <t>Taux de réalisation</t>
  </si>
  <si>
    <t>Taux de conformité global</t>
  </si>
  <si>
    <t>% NC majeures</t>
  </si>
  <si>
    <t>Actions ouvertes</t>
  </si>
  <si>
    <t>Actions en retard (nb)</t>
  </si>
  <si>
    <t>% actions en retard</t>
  </si>
  <si>
    <t>Délai moyen de clôture (j)</t>
  </si>
  <si>
    <t>Répartition des statuts d'audit</t>
  </si>
  <si>
    <t>Nombre</t>
  </si>
  <si>
    <t>Réalisé</t>
  </si>
  <si>
    <t>Reporté</t>
  </si>
  <si>
    <t>Annulé</t>
  </si>
  <si>
    <t>Constats par type</t>
  </si>
</sst>
</file>

<file path=xl/styles.xml><?xml version="1.0" encoding="utf-8"?>
<styleSheet xmlns="http://schemas.openxmlformats.org/spreadsheetml/2006/main">
  <numFmts count="2">
    <numFmt numFmtId="164" formatCode="yyyy-mm-dd"/>
    <numFmt numFmtId="165" formatCode="0.0%"/>
  </numFmts>
  <fonts count="4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rgb="FFFFFFFF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1F4E79"/>
        <bgColor indexed="64"/>
      </patternFill>
    </fill>
    <fill>
      <patternFill patternType="solid">
        <fgColor rgb="FF2E7D3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2" fillId="2" borderId="1" xfId="0" applyFont="1" applyFill="1" applyBorder="1"/>
    <xf numFmtId="164" fontId="0" fillId="0" borderId="0" xfId="0" applyNumberFormat="1"/>
    <xf numFmtId="0" fontId="0" fillId="0" borderId="1" xfId="0" applyBorder="1" applyAlignment="1">
      <alignment wrapText="1"/>
    </xf>
    <xf numFmtId="1" fontId="0" fillId="0" borderId="0" xfId="0" applyNumberFormat="1"/>
    <xf numFmtId="165" fontId="0" fillId="0" borderId="1" xfId="0" applyNumberFormat="1" applyBorder="1"/>
    <xf numFmtId="0" fontId="3" fillId="0" borderId="1" xfId="0" applyFont="1" applyBorder="1" applyAlignment="1">
      <alignment horizontal="center" vertical="top"/>
    </xf>
    <xf numFmtId="0" fontId="2" fillId="3" borderId="1" xfId="0" applyFont="1" applyFill="1" applyBorder="1"/>
  </cellXfs>
  <cellStyles count="1">
    <cellStyle name="Normal" xfId="0" builtinId="0"/>
  </cellStyles>
  <dxfs count="12">
    <dxf>
      <font>
        <color rgb="FF006100"/>
      </font>
      <fill>
        <patternFill>
          <bgColor rgb="FFC6EFCE"/>
        </patternFill>
      </fill>
    </dxf>
    <dxf>
      <font>
        <color rgb="FF7F6000"/>
      </font>
      <fill>
        <patternFill>
          <bgColor rgb="FFFFF2CC"/>
        </patternFill>
      </fill>
    </dxf>
    <dxf>
      <font>
        <color rgb="FF1F4E79"/>
      </font>
      <fill>
        <patternFill>
          <bgColor rgb="FFD9E2F3"/>
        </patternFill>
      </fill>
    </dxf>
    <dxf>
      <font>
        <color rgb="FF9C5700"/>
      </font>
      <fill>
        <patternFill>
          <bgColor rgb="FFFCE4D6"/>
        </patternFill>
      </fill>
    </dxf>
    <dxf>
      <font>
        <color rgb="FF404040"/>
      </font>
      <fill>
        <patternFill>
          <bgColor rgb="FFE7E6E6"/>
        </patternFill>
      </fill>
    </dxf>
    <dxf>
      <font>
        <color rgb="FF9C0006"/>
      </font>
      <fill>
        <patternFill>
          <bgColor rgb="FFF8CBAD"/>
        </patternFill>
      </fill>
    </dxf>
    <dxf>
      <font>
        <color rgb="FF7F6000"/>
      </font>
      <fill>
        <patternFill>
          <bgColor rgb="FFFFE699"/>
        </patternFill>
      </fill>
    </dxf>
    <dxf>
      <font>
        <color rgb="FF1F4E79"/>
      </font>
      <fill>
        <patternFill>
          <bgColor rgb="FFDEEBF7"/>
        </patternFill>
      </fill>
    </dxf>
    <dxf>
      <font>
        <b/>
        <color rgb="FF990000"/>
      </font>
      <fill>
        <patternFill>
          <bgColor rgb="FFF4CCCC"/>
        </patternFill>
      </fill>
    </dxf>
    <dxf>
      <fill>
        <patternFill>
          <bgColor rgb="FFC6EFCE"/>
        </patternFill>
      </fill>
    </dxf>
    <dxf>
      <fill>
        <patternFill>
          <bgColor rgb="FFFFF2CC"/>
        </patternFill>
      </fill>
    </dxf>
    <dxf>
      <fill>
        <patternFill>
          <bgColor rgb="FFF8CBAD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Statut des audits</a:t>
            </a:r>
          </a:p>
        </c:rich>
      </c:tx>
      <c:layout/>
    </c:title>
    <c:plotArea>
      <c:layout/>
      <c:doughnutChart>
        <c:varyColors val="1"/>
        <c:ser>
          <c:idx val="0"/>
          <c:order val="0"/>
          <c:tx>
            <c:v>Statut des audits</c:v>
          </c:tx>
          <c:dLbls>
            <c:showVal val="1"/>
          </c:dLbls>
          <c:cat>
            <c:strRef>
              <c:f>Dashboard!$A$16:$A$20</c:f>
              <c:strCache>
                <c:ptCount val="5"/>
                <c:pt idx="0">
                  <c:v>Planifié</c:v>
                </c:pt>
                <c:pt idx="1">
                  <c:v>En cours</c:v>
                </c:pt>
                <c:pt idx="2">
                  <c:v>Réalisé</c:v>
                </c:pt>
                <c:pt idx="3">
                  <c:v>Reporté</c:v>
                </c:pt>
                <c:pt idx="4">
                  <c:v>Annulé</c:v>
                </c:pt>
              </c:strCache>
            </c:strRef>
          </c:cat>
          <c:val>
            <c:numRef>
              <c:f>Dashboard!$B$16:$B$20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</c:ser>
        <c:firstSliceAng val="0"/>
        <c:holeSize val="50"/>
      </c:doughnutChart>
    </c:plotArea>
    <c:legend>
      <c:legendPos val="r"/>
      <c:layout/>
      <c:txPr>
        <a:bodyPr/>
        <a:lstStyle/>
        <a:p>
          <a:pPr rtl="0">
            <a:defRPr/>
          </a:pPr>
          <a:endParaRPr lang="en-US"/>
        </a:p>
      </c:txPr>
    </c:legend>
    <c:plotVisOnly val="1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Constats par type</a:t>
            </a:r>
          </a:p>
        </c:rich>
      </c:tx>
      <c:layout/>
    </c:title>
    <c:plotArea>
      <c:layout/>
      <c:barChart>
        <c:barDir val="col"/>
        <c:grouping val="clustered"/>
        <c:ser>
          <c:idx val="0"/>
          <c:order val="0"/>
          <c:tx>
            <c:v>Constats par type</c:v>
          </c:tx>
          <c:dLbls>
            <c:showVal val="1"/>
          </c:dLbls>
          <c:cat>
            <c:strRef>
              <c:f>Dashboard!$A$24:$A$27</c:f>
              <c:strCache>
                <c:ptCount val="4"/>
                <c:pt idx="0">
                  <c:v>NC majeure</c:v>
                </c:pt>
                <c:pt idx="1">
                  <c:v>NC mineure</c:v>
                </c:pt>
                <c:pt idx="2">
                  <c:v>Observation</c:v>
                </c:pt>
                <c:pt idx="3">
                  <c:v>Amélioration</c:v>
                </c:pt>
              </c:strCache>
            </c:strRef>
          </c:cat>
          <c:val>
            <c:numRef>
              <c:f>Dashboard!$B$24:$B$27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</c:ser>
        <c:axId val="50020001"/>
        <c:axId val="50020002"/>
      </c:barChart>
      <c:catAx>
        <c:axId val="50020001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Type</a:t>
                </a:r>
              </a:p>
            </c:rich>
          </c:tx>
          <c:layout/>
        </c:title>
        <c:tickLblPos val="nextTo"/>
        <c:crossAx val="50020002"/>
        <c:crosses val="autoZero"/>
        <c:auto val="1"/>
        <c:lblAlgn val="ctr"/>
        <c:lblOffset val="100"/>
      </c:catAx>
      <c:valAx>
        <c:axId val="50020002"/>
        <c:scaling>
          <c:orientation val="minMax"/>
        </c:scaling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Nombre</a:t>
                </a:r>
              </a:p>
            </c:rich>
          </c:tx>
          <c:layout/>
        </c:title>
        <c:numFmt formatCode="General" sourceLinked="1"/>
        <c:tickLblPos val="nextTo"/>
        <c:crossAx val="50020001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14</xdr:row>
      <xdr:rowOff>0</xdr:rowOff>
    </xdr:from>
    <xdr:to>
      <xdr:col>11</xdr:col>
      <xdr:colOff>381000</xdr:colOff>
      <xdr:row>30</xdr:row>
      <xdr:rowOff>104775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0</xdr:colOff>
      <xdr:row>22</xdr:row>
      <xdr:rowOff>0</xdr:rowOff>
    </xdr:from>
    <xdr:to>
      <xdr:col>11</xdr:col>
      <xdr:colOff>381000</xdr:colOff>
      <xdr:row>38</xdr:row>
      <xdr:rowOff>104775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id="1" name="tblProcessus" displayName="tblProcessus" ref="A2:E201" totalsRowShown="0">
  <autoFilter ref="A2:E201"/>
  <tableColumns count="5">
    <tableColumn id="1" name="Processus"/>
    <tableColumn id="2" name="Finalité"/>
    <tableColumn id="3" name="Pilote"/>
    <tableColumn id="4" name="Site"/>
    <tableColumn id="5" name="Criticité"/>
  </tableColumns>
  <tableStyleInfo name="TableStyleMedium9" showFirstColumn="0" showLastColumn="0" showRowStripes="1" showColumnStripes="0"/>
</table>
</file>

<file path=xl/tables/table2.xml><?xml version="1.0" encoding="utf-8"?>
<table xmlns="http://schemas.openxmlformats.org/spreadsheetml/2006/main" id="2" name="tblPlan" displayName="tblPlan" ref="A2:J201" totalsRowShown="0">
  <autoFilter ref="A2:J201"/>
  <tableColumns count="10">
    <tableColumn id="1" name="Année"/>
    <tableColumn id="2" name="Processus"/>
    <tableColumn id="3" name="Référence ISO"/>
    <tableColumn id="4" name="Équipe d'audit"/>
    <tableColumn id="5" name="Date prévue"/>
    <tableColumn id="6" name="Date réalisée"/>
    <tableColumn id="7" name="Statut"/>
    <tableColumn id="8" name="Échantillon/Portée"/>
    <tableColumn id="9" name="Criticité process"/>
    <tableColumn id="10" name="Commentaires"/>
  </tableColumns>
  <tableStyleInfo name="TableStyleMedium9" showFirstColumn="0" showLastColumn="0" showRowStripes="1" showColumnStripes="0"/>
</table>
</file>

<file path=xl/tables/table3.xml><?xml version="1.0" encoding="utf-8"?>
<table xmlns="http://schemas.openxmlformats.org/spreadsheetml/2006/main" id="3" name="tbl9001" displayName="tbl9001" ref="A2:H201" totalsRowShown="0">
  <autoFilter ref="A2:H201"/>
  <tableColumns count="8">
    <tableColumn id="1" name="Clause"/>
    <tableColumn id="2" name="Exigence"/>
    <tableColumn id="3" name="Question d'audit"/>
    <tableColumn id="4" name="Conformité"/>
    <tableColumn id="5" name="Preuves/Notes"/>
    <tableColumn id="6" name="Constat lié (ID)"/>
    <tableColumn id="7" name="Auditeur"/>
    <tableColumn id="8" name="Site/Zone"/>
  </tableColumns>
  <tableStyleInfo name="TableStyleMedium9" showFirstColumn="0" showLastColumn="0" showRowStripes="1" showColumnStripes="0"/>
</table>
</file>

<file path=xl/tables/table4.xml><?xml version="1.0" encoding="utf-8"?>
<table xmlns="http://schemas.openxmlformats.org/spreadsheetml/2006/main" id="4" name="tbl14001" displayName="tbl14001" ref="A2:H201" totalsRowShown="0">
  <autoFilter ref="A2:H201"/>
  <tableColumns count="8">
    <tableColumn id="1" name="Clause"/>
    <tableColumn id="2" name="Exigence"/>
    <tableColumn id="3" name="Question d'audit"/>
    <tableColumn id="4" name="Conformité"/>
    <tableColumn id="5" name="Preuves/Notes"/>
    <tableColumn id="6" name="Aspect/Impact"/>
    <tableColumn id="7" name="Constat lié (ID)"/>
    <tableColumn id="8" name="Auditeur"/>
  </tableColumns>
  <tableStyleInfo name="TableStyleMedium9" showFirstColumn="0" showLastColumn="0" showRowStripes="1" showColumnStripes="0"/>
</table>
</file>

<file path=xl/tables/table5.xml><?xml version="1.0" encoding="utf-8"?>
<table xmlns="http://schemas.openxmlformats.org/spreadsheetml/2006/main" id="5" name="tbl45001" displayName="tbl45001" ref="A2:I201" totalsRowShown="0">
  <autoFilter ref="A2:I201"/>
  <tableColumns count="9">
    <tableColumn id="1" name="Clause"/>
    <tableColumn id="2" name="Exigence"/>
    <tableColumn id="3" name="Question d'audit"/>
    <tableColumn id="4" name="Conformité"/>
    <tableColumn id="5" name="Preuves/Notes"/>
    <tableColumn id="6" name="Danger/Risque"/>
    <tableColumn id="7" name="Constat lié (ID)"/>
    <tableColumn id="8" name="Auditeur"/>
    <tableColumn id="9" name="Site/Zone"/>
  </tableColumns>
  <tableStyleInfo name="TableStyleMedium9" showFirstColumn="0" showLastColumn="0" showRowStripes="1" showColumnStripes="0"/>
</table>
</file>

<file path=xl/tables/table6.xml><?xml version="1.0" encoding="utf-8"?>
<table xmlns="http://schemas.openxmlformats.org/spreadsheetml/2006/main" id="6" name="tblActions" displayName="tblActions" ref="A2:O401" totalsRowShown="0">
  <autoFilter ref="A2:O401"/>
  <tableColumns count="15">
    <tableColumn id="1" name="ID"/>
    <tableColumn id="2" name="Standard"/>
    <tableColumn id="3" name="Processus/Zone"/>
    <tableColumn id="4" name="Type"/>
    <tableColumn id="5" name="Description du constat"/>
    <tableColumn id="6" name="Gravité"/>
    <tableColumn id="7" name="Cause racine"/>
    <tableColumn id="8" name="Action corrective"/>
    <tableColumn id="9" name="Responsable"/>
    <tableColumn id="10" name="Date d'échéance"/>
    <tableColumn id="11" name="Statut"/>
    <tableColumn id="12" name="Efficacité (post-vérif)"/>
    <tableColumn id="13" name="Date de clôture"/>
    <tableColumn id="14" name="Lien Checklist (cellule)"/>
    <tableColumn id="15" name="Délai clôture (jours)"/>
  </tableColumns>
  <tableStyleInfo name="TableStyleMedium9" showFirstColumn="0" showLastColumn="0" showRowStripes="1" showColumnStripes="0"/>
</table>
</file>

<file path=xl/tables/table7.xml><?xml version="1.0" encoding="utf-8"?>
<table xmlns="http://schemas.openxmlformats.org/spreadsheetml/2006/main" id="7" name="tblKPI" displayName="tblKPI" ref="A2:C21" totalsRowShown="0">
  <autoFilter ref="A2:C21"/>
  <tableColumns count="3">
    <tableColumn id="1" name="KPI"/>
    <tableColumn id="2" name="Seuil Vert"/>
    <tableColumn id="3" name="Seuil Orange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4.xml.rels><?xml version="1.0" encoding="UTF-8" standalone="yes"?>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5.xml.rels><?xml version="1.0" encoding="UTF-8" standalone="yes"?>
<Relationships xmlns="http://schemas.openxmlformats.org/package/2006/relationships"><Relationship Id="rId1" Type="http://schemas.openxmlformats.org/officeDocument/2006/relationships/table" Target="../tables/table5.xml"/></Relationships>
</file>

<file path=xl/worksheets/_rels/sheet6.xml.rels><?xml version="1.0" encoding="UTF-8" standalone="yes"?>
<Relationships xmlns="http://schemas.openxmlformats.org/package/2006/relationships"><Relationship Id="rId1" Type="http://schemas.openxmlformats.org/officeDocument/2006/relationships/table" Target="../tables/table6.xml"/></Relationships>
</file>

<file path=xl/worksheets/_rels/sheet7.xml.rels><?xml version="1.0" encoding="UTF-8" standalone="yes"?>
<Relationships xmlns="http://schemas.openxmlformats.org/package/2006/relationships"><Relationship Id="rId1" Type="http://schemas.openxmlformats.org/officeDocument/2006/relationships/table" Target="../tables/table7.xml"/></Relationships>
</file>

<file path=xl/worksheets/_rels/sheet8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1"/>
  <sheetViews>
    <sheetView tabSelected="1" workbookViewId="0"/>
  </sheetViews>
  <sheetFormatPr defaultRowHeight="15"/>
  <cols>
    <col min="1" max="5" width="22.7109375" customWidth="1"/>
  </cols>
  <sheetData>
    <row r="1" spans="1:5">
      <c r="A1" s="1" t="s">
        <v>206</v>
      </c>
    </row>
    <row r="2" spans="1:5" s="2" customForma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</row>
    <row r="3" spans="1:5">
      <c r="A3" t="s">
        <v>5</v>
      </c>
      <c r="B3" t="s">
        <v>14</v>
      </c>
      <c r="C3" t="s">
        <v>23</v>
      </c>
      <c r="D3" t="s">
        <v>31</v>
      </c>
      <c r="E3" t="s">
        <v>33</v>
      </c>
    </row>
    <row r="4" spans="1:5">
      <c r="A4" t="s">
        <v>6</v>
      </c>
      <c r="B4" t="s">
        <v>15</v>
      </c>
      <c r="C4" t="s">
        <v>24</v>
      </c>
      <c r="D4" t="s">
        <v>31</v>
      </c>
      <c r="E4" t="s">
        <v>33</v>
      </c>
    </row>
    <row r="5" spans="1:5">
      <c r="A5" t="s">
        <v>7</v>
      </c>
      <c r="B5" t="s">
        <v>16</v>
      </c>
      <c r="C5" t="s">
        <v>25</v>
      </c>
      <c r="D5" t="s">
        <v>32</v>
      </c>
      <c r="E5" t="s">
        <v>34</v>
      </c>
    </row>
    <row r="6" spans="1:5">
      <c r="A6" t="s">
        <v>8</v>
      </c>
      <c r="B6" t="s">
        <v>17</v>
      </c>
      <c r="C6" t="s">
        <v>26</v>
      </c>
      <c r="D6" t="s">
        <v>32</v>
      </c>
      <c r="E6" t="s">
        <v>34</v>
      </c>
    </row>
    <row r="7" spans="1:5">
      <c r="A7" t="s">
        <v>9</v>
      </c>
      <c r="B7" t="s">
        <v>18</v>
      </c>
      <c r="C7" t="s">
        <v>27</v>
      </c>
      <c r="D7" t="s">
        <v>31</v>
      </c>
      <c r="E7" t="s">
        <v>33</v>
      </c>
    </row>
    <row r="8" spans="1:5">
      <c r="A8" t="s">
        <v>10</v>
      </c>
      <c r="B8" t="s">
        <v>19</v>
      </c>
      <c r="C8" t="s">
        <v>28</v>
      </c>
      <c r="D8" t="s">
        <v>31</v>
      </c>
      <c r="E8" t="s">
        <v>33</v>
      </c>
    </row>
    <row r="9" spans="1:5">
      <c r="A9" t="s">
        <v>11</v>
      </c>
      <c r="B9" t="s">
        <v>20</v>
      </c>
      <c r="C9" t="s">
        <v>29</v>
      </c>
      <c r="D9" t="s">
        <v>31</v>
      </c>
      <c r="E9" t="s">
        <v>33</v>
      </c>
    </row>
    <row r="10" spans="1:5">
      <c r="A10" t="s">
        <v>12</v>
      </c>
      <c r="B10" t="s">
        <v>21</v>
      </c>
      <c r="C10" t="s">
        <v>30</v>
      </c>
      <c r="D10" t="s">
        <v>32</v>
      </c>
      <c r="E10" t="s">
        <v>34</v>
      </c>
    </row>
    <row r="11" spans="1:5">
      <c r="A11" t="s">
        <v>13</v>
      </c>
      <c r="B11" t="s">
        <v>22</v>
      </c>
      <c r="C11" t="s">
        <v>30</v>
      </c>
      <c r="D11" t="s">
        <v>32</v>
      </c>
      <c r="E11" t="s">
        <v>35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>
  <dimension ref="A1:J10"/>
  <sheetViews>
    <sheetView workbookViewId="0"/>
  </sheetViews>
  <sheetFormatPr defaultRowHeight="15"/>
  <cols>
    <col min="1" max="1" width="8.7109375" customWidth="1"/>
    <col min="2" max="3" width="18.7109375" customWidth="1"/>
    <col min="4" max="4" width="16.7109375" customWidth="1"/>
    <col min="5" max="6" width="13.7109375" customWidth="1"/>
    <col min="7" max="7" width="12.7109375" customWidth="1"/>
    <col min="8" max="8" width="30.7109375" customWidth="1"/>
    <col min="9" max="10" width="18.7109375" customWidth="1"/>
  </cols>
  <sheetData>
    <row r="1" spans="1:10">
      <c r="A1" s="1" t="s">
        <v>207</v>
      </c>
    </row>
    <row r="2" spans="1:10" s="2" customFormat="1">
      <c r="A2" s="2" t="s">
        <v>36</v>
      </c>
      <c r="B2" s="2" t="s">
        <v>0</v>
      </c>
      <c r="C2" s="2" t="s">
        <v>37</v>
      </c>
      <c r="D2" s="2" t="s">
        <v>38</v>
      </c>
      <c r="E2" s="2" t="s">
        <v>39</v>
      </c>
      <c r="F2" s="2" t="s">
        <v>40</v>
      </c>
      <c r="G2" s="2" t="s">
        <v>41</v>
      </c>
      <c r="H2" s="2" t="s">
        <v>42</v>
      </c>
      <c r="I2" s="2" t="s">
        <v>43</v>
      </c>
      <c r="J2" s="2" t="s">
        <v>44</v>
      </c>
    </row>
    <row r="3" spans="1:10">
      <c r="A3">
        <v>2025</v>
      </c>
      <c r="B3" t="s">
        <v>5</v>
      </c>
      <c r="C3" t="s">
        <v>45</v>
      </c>
      <c r="D3" t="s">
        <v>50</v>
      </c>
      <c r="E3" s="3">
        <v>45912</v>
      </c>
      <c r="G3" t="s">
        <v>54</v>
      </c>
      <c r="H3" t="s">
        <v>56</v>
      </c>
      <c r="I3" t="s">
        <v>33</v>
      </c>
    </row>
    <row r="4" spans="1:10">
      <c r="A4">
        <v>2025</v>
      </c>
      <c r="B4" t="s">
        <v>6</v>
      </c>
      <c r="C4" t="s">
        <v>45</v>
      </c>
      <c r="D4" t="s">
        <v>50</v>
      </c>
      <c r="E4" s="3">
        <v>45919</v>
      </c>
      <c r="G4" t="s">
        <v>54</v>
      </c>
      <c r="H4" t="s">
        <v>57</v>
      </c>
      <c r="I4" t="s">
        <v>33</v>
      </c>
    </row>
    <row r="5" spans="1:10">
      <c r="A5">
        <v>2025</v>
      </c>
      <c r="B5" t="s">
        <v>7</v>
      </c>
      <c r="C5" t="s">
        <v>45</v>
      </c>
      <c r="D5" t="s">
        <v>51</v>
      </c>
      <c r="E5" s="3">
        <v>45933</v>
      </c>
      <c r="G5" t="s">
        <v>55</v>
      </c>
      <c r="H5" t="s">
        <v>58</v>
      </c>
      <c r="I5" t="s">
        <v>34</v>
      </c>
    </row>
    <row r="6" spans="1:10">
      <c r="A6">
        <v>2025</v>
      </c>
      <c r="B6" t="s">
        <v>8</v>
      </c>
      <c r="C6" t="s">
        <v>46</v>
      </c>
      <c r="D6" t="s">
        <v>51</v>
      </c>
      <c r="E6" s="3">
        <v>45947</v>
      </c>
      <c r="G6" t="s">
        <v>54</v>
      </c>
      <c r="H6" t="s">
        <v>59</v>
      </c>
      <c r="I6" t="s">
        <v>34</v>
      </c>
    </row>
    <row r="7" spans="1:10">
      <c r="A7">
        <v>2025</v>
      </c>
      <c r="B7" t="s">
        <v>10</v>
      </c>
      <c r="C7" t="s">
        <v>47</v>
      </c>
      <c r="D7" t="s">
        <v>52</v>
      </c>
      <c r="E7" s="3">
        <v>45954</v>
      </c>
      <c r="G7" t="s">
        <v>54</v>
      </c>
      <c r="H7" t="s">
        <v>60</v>
      </c>
      <c r="I7" t="s">
        <v>33</v>
      </c>
    </row>
    <row r="8" spans="1:10">
      <c r="A8">
        <v>2025</v>
      </c>
      <c r="B8" t="s">
        <v>12</v>
      </c>
      <c r="C8" t="s">
        <v>48</v>
      </c>
      <c r="D8" t="s">
        <v>52</v>
      </c>
      <c r="E8" s="3">
        <v>45968</v>
      </c>
      <c r="G8" t="s">
        <v>54</v>
      </c>
      <c r="H8" t="s">
        <v>61</v>
      </c>
      <c r="I8" t="s">
        <v>34</v>
      </c>
    </row>
    <row r="9" spans="1:10">
      <c r="A9">
        <v>2025</v>
      </c>
      <c r="B9" t="s">
        <v>13</v>
      </c>
      <c r="C9" t="s">
        <v>49</v>
      </c>
      <c r="D9" t="s">
        <v>53</v>
      </c>
      <c r="E9" s="3">
        <v>45982</v>
      </c>
      <c r="G9" t="s">
        <v>54</v>
      </c>
      <c r="H9" t="s">
        <v>62</v>
      </c>
      <c r="I9" t="s">
        <v>35</v>
      </c>
    </row>
    <row r="10" spans="1:10">
      <c r="A10">
        <v>2025</v>
      </c>
      <c r="B10" t="s">
        <v>11</v>
      </c>
      <c r="C10" t="s">
        <v>46</v>
      </c>
      <c r="D10" t="s">
        <v>50</v>
      </c>
      <c r="E10" s="3">
        <v>45996</v>
      </c>
      <c r="G10" t="s">
        <v>54</v>
      </c>
      <c r="H10" t="s">
        <v>63</v>
      </c>
      <c r="I10" t="s">
        <v>33</v>
      </c>
    </row>
  </sheetData>
  <conditionalFormatting sqref="G3:G202">
    <cfRule type="expression" dxfId="0" priority="1">
      <formula>$G3="Réalisé"</formula>
    </cfRule>
    <cfRule type="expression" dxfId="1" priority="2">
      <formula>$G3="En cours"</formula>
    </cfRule>
    <cfRule type="expression" dxfId="2" priority="3">
      <formula>$G3="Planifié"</formula>
    </cfRule>
    <cfRule type="expression" dxfId="3" priority="4">
      <formula>$G3="Reporté"</formula>
    </cfRule>
    <cfRule type="expression" dxfId="4" priority="5">
      <formula>$G3="Annulé"</formula>
    </cfRule>
  </conditionalFormatting>
  <dataValidations count="1">
    <dataValidation type="list" allowBlank="1" showInputMessage="1" showErrorMessage="1" sqref="G3:G202">
      <formula1>"Planifié,En cours,Réalisé,Reporté,Annulé"</formula1>
    </dataValidation>
  </dataValidations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>
  <dimension ref="A1:H15"/>
  <sheetViews>
    <sheetView workbookViewId="0"/>
  </sheetViews>
  <sheetFormatPr defaultRowHeight="15"/>
  <cols>
    <col min="1" max="1" width="8.7109375" customWidth="1"/>
    <col min="2" max="2" width="28.7109375" customWidth="1"/>
    <col min="3" max="3" width="50.7109375" customWidth="1"/>
    <col min="4" max="4" width="16.7109375" customWidth="1"/>
    <col min="5" max="5" width="40.7109375" style="4" customWidth="1"/>
    <col min="6" max="9" width="18.7109375" customWidth="1"/>
  </cols>
  <sheetData>
    <row r="1" spans="1:8">
      <c r="A1" s="1" t="s">
        <v>208</v>
      </c>
    </row>
    <row r="2" spans="1:8" s="2" customFormat="1">
      <c r="A2" s="2" t="s">
        <v>64</v>
      </c>
      <c r="B2" s="2" t="s">
        <v>65</v>
      </c>
      <c r="C2" s="2" t="s">
        <v>66</v>
      </c>
      <c r="D2" s="2" t="s">
        <v>67</v>
      </c>
      <c r="E2" s="2" t="s">
        <v>68</v>
      </c>
      <c r="F2" s="2" t="s">
        <v>69</v>
      </c>
      <c r="G2" s="2" t="s">
        <v>70</v>
      </c>
      <c r="H2" s="2" t="s">
        <v>71</v>
      </c>
    </row>
    <row r="3" spans="1:8">
      <c r="A3" t="s">
        <v>72</v>
      </c>
      <c r="B3" t="s">
        <v>85</v>
      </c>
      <c r="C3" t="s">
        <v>97</v>
      </c>
    </row>
    <row r="4" spans="1:8">
      <c r="A4" t="s">
        <v>73</v>
      </c>
      <c r="B4" t="s">
        <v>86</v>
      </c>
      <c r="C4" t="s">
        <v>98</v>
      </c>
    </row>
    <row r="5" spans="1:8">
      <c r="A5" t="s">
        <v>74</v>
      </c>
      <c r="B5" t="s">
        <v>87</v>
      </c>
      <c r="C5" t="s">
        <v>99</v>
      </c>
    </row>
    <row r="6" spans="1:8">
      <c r="A6" t="s">
        <v>75</v>
      </c>
      <c r="B6" t="s">
        <v>88</v>
      </c>
      <c r="C6" t="s">
        <v>100</v>
      </c>
    </row>
    <row r="7" spans="1:8">
      <c r="A7" t="s">
        <v>76</v>
      </c>
      <c r="B7" t="s">
        <v>89</v>
      </c>
      <c r="C7" t="s">
        <v>101</v>
      </c>
    </row>
    <row r="8" spans="1:8">
      <c r="A8" t="s">
        <v>77</v>
      </c>
      <c r="B8" t="s">
        <v>90</v>
      </c>
      <c r="C8" t="s">
        <v>102</v>
      </c>
    </row>
    <row r="9" spans="1:8">
      <c r="A9" t="s">
        <v>78</v>
      </c>
      <c r="B9" t="s">
        <v>7</v>
      </c>
      <c r="C9" t="s">
        <v>103</v>
      </c>
    </row>
    <row r="10" spans="1:8">
      <c r="A10" t="s">
        <v>79</v>
      </c>
      <c r="B10" t="s">
        <v>91</v>
      </c>
      <c r="C10" t="s">
        <v>104</v>
      </c>
    </row>
    <row r="11" spans="1:8">
      <c r="A11" t="s">
        <v>80</v>
      </c>
      <c r="B11" t="s">
        <v>92</v>
      </c>
      <c r="C11" t="s">
        <v>105</v>
      </c>
    </row>
    <row r="12" spans="1:8">
      <c r="A12" t="s">
        <v>81</v>
      </c>
      <c r="B12" t="s">
        <v>93</v>
      </c>
      <c r="C12" t="s">
        <v>106</v>
      </c>
    </row>
    <row r="13" spans="1:8">
      <c r="A13" t="s">
        <v>82</v>
      </c>
      <c r="B13" t="s">
        <v>94</v>
      </c>
      <c r="C13" t="s">
        <v>107</v>
      </c>
    </row>
    <row r="14" spans="1:8">
      <c r="A14" t="s">
        <v>83</v>
      </c>
      <c r="B14" t="s">
        <v>95</v>
      </c>
      <c r="C14" t="s">
        <v>108</v>
      </c>
    </row>
    <row r="15" spans="1:8">
      <c r="A15" t="s">
        <v>84</v>
      </c>
      <c r="B15" t="s">
        <v>96</v>
      </c>
      <c r="C15" t="s">
        <v>109</v>
      </c>
    </row>
  </sheetData>
  <conditionalFormatting sqref="D3:D202">
    <cfRule type="expression" dxfId="5" priority="1">
      <formula>$D3="NC majeure"</formula>
    </cfRule>
    <cfRule type="expression" dxfId="6" priority="2">
      <formula>$D3="NC mineure"</formula>
    </cfRule>
    <cfRule type="expression" dxfId="1" priority="3">
      <formula>$D3="Observation"</formula>
    </cfRule>
    <cfRule type="expression" dxfId="7" priority="4">
      <formula>$D3="Amélioration"</formula>
    </cfRule>
    <cfRule type="expression" dxfId="0" priority="5">
      <formula>$D3="Conforme"</formula>
    </cfRule>
  </conditionalFormatting>
  <dataValidations count="1">
    <dataValidation type="list" allowBlank="1" showInputMessage="1" showErrorMessage="1" sqref="D3:D202">
      <formula1>"Conforme,NC mineure,NC majeure,Observation,Amélioration"</formula1>
    </dataValidation>
  </dataValidations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>
  <dimension ref="A1:H11"/>
  <sheetViews>
    <sheetView workbookViewId="0"/>
  </sheetViews>
  <sheetFormatPr defaultRowHeight="15"/>
  <cols>
    <col min="1" max="1" width="8.7109375" customWidth="1"/>
    <col min="2" max="2" width="28.7109375" customWidth="1"/>
    <col min="3" max="3" width="50.7109375" customWidth="1"/>
    <col min="4" max="4" width="16.7109375" customWidth="1"/>
    <col min="5" max="5" width="40.7109375" style="4" customWidth="1"/>
    <col min="6" max="9" width="18.7109375" customWidth="1"/>
  </cols>
  <sheetData>
    <row r="1" spans="1:8">
      <c r="A1" s="1" t="s">
        <v>209</v>
      </c>
    </row>
    <row r="2" spans="1:8" s="2" customFormat="1">
      <c r="A2" s="2" t="s">
        <v>64</v>
      </c>
      <c r="B2" s="2" t="s">
        <v>65</v>
      </c>
      <c r="C2" s="2" t="s">
        <v>66</v>
      </c>
      <c r="D2" s="2" t="s">
        <v>67</v>
      </c>
      <c r="E2" s="2" t="s">
        <v>68</v>
      </c>
      <c r="F2" s="2" t="s">
        <v>110</v>
      </c>
      <c r="G2" s="2" t="s">
        <v>69</v>
      </c>
      <c r="H2" s="2" t="s">
        <v>70</v>
      </c>
    </row>
    <row r="3" spans="1:8">
      <c r="A3" t="s">
        <v>72</v>
      </c>
      <c r="B3" t="s">
        <v>85</v>
      </c>
      <c r="C3" t="s">
        <v>125</v>
      </c>
    </row>
    <row r="4" spans="1:8">
      <c r="A4" t="s">
        <v>111</v>
      </c>
      <c r="B4" t="s">
        <v>118</v>
      </c>
      <c r="C4" t="s">
        <v>126</v>
      </c>
    </row>
    <row r="5" spans="1:8">
      <c r="A5" t="s">
        <v>112</v>
      </c>
      <c r="B5" t="s">
        <v>119</v>
      </c>
      <c r="C5" t="s">
        <v>127</v>
      </c>
    </row>
    <row r="6" spans="1:8">
      <c r="A6" t="s">
        <v>113</v>
      </c>
      <c r="B6" t="s">
        <v>120</v>
      </c>
      <c r="C6" t="s">
        <v>128</v>
      </c>
    </row>
    <row r="7" spans="1:8">
      <c r="A7" t="s">
        <v>114</v>
      </c>
      <c r="B7" t="s">
        <v>121</v>
      </c>
      <c r="C7" t="s">
        <v>129</v>
      </c>
    </row>
    <row r="8" spans="1:8">
      <c r="A8" t="s">
        <v>115</v>
      </c>
      <c r="B8" t="s">
        <v>122</v>
      </c>
      <c r="C8" t="s">
        <v>130</v>
      </c>
    </row>
    <row r="9" spans="1:8">
      <c r="A9" t="s">
        <v>116</v>
      </c>
      <c r="B9" t="s">
        <v>123</v>
      </c>
      <c r="C9" t="s">
        <v>131</v>
      </c>
    </row>
    <row r="10" spans="1:8">
      <c r="A10" t="s">
        <v>83</v>
      </c>
      <c r="B10" t="s">
        <v>95</v>
      </c>
      <c r="C10" t="s">
        <v>132</v>
      </c>
    </row>
    <row r="11" spans="1:8">
      <c r="A11" t="s">
        <v>117</v>
      </c>
      <c r="B11" t="s">
        <v>124</v>
      </c>
      <c r="C11" t="s">
        <v>133</v>
      </c>
    </row>
  </sheetData>
  <conditionalFormatting sqref="D3:D202">
    <cfRule type="expression" dxfId="5" priority="1">
      <formula>$D3="NC majeure"</formula>
    </cfRule>
    <cfRule type="expression" dxfId="6" priority="2">
      <formula>$D3="NC mineure"</formula>
    </cfRule>
    <cfRule type="expression" dxfId="1" priority="3">
      <formula>$D3="Observation"</formula>
    </cfRule>
    <cfRule type="expression" dxfId="7" priority="4">
      <formula>$D3="Amélioration"</formula>
    </cfRule>
    <cfRule type="expression" dxfId="0" priority="5">
      <formula>$D3="Conforme"</formula>
    </cfRule>
  </conditionalFormatting>
  <dataValidations count="1">
    <dataValidation type="list" allowBlank="1" showInputMessage="1" showErrorMessage="1" sqref="D3:D202">
      <formula1>"Conforme,NC mineure,NC majeure,Observation,Amélioration"</formula1>
    </dataValidation>
  </dataValidations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>
  <dimension ref="A1:I11"/>
  <sheetViews>
    <sheetView workbookViewId="0"/>
  </sheetViews>
  <sheetFormatPr defaultRowHeight="15"/>
  <cols>
    <col min="1" max="1" width="8.7109375" customWidth="1"/>
    <col min="2" max="2" width="28.7109375" customWidth="1"/>
    <col min="3" max="3" width="50.7109375" customWidth="1"/>
    <col min="4" max="4" width="16.7109375" customWidth="1"/>
    <col min="5" max="5" width="40.7109375" style="4" customWidth="1"/>
    <col min="6" max="9" width="18.7109375" customWidth="1"/>
  </cols>
  <sheetData>
    <row r="1" spans="1:9">
      <c r="A1" s="1" t="s">
        <v>210</v>
      </c>
    </row>
    <row r="2" spans="1:9" s="2" customFormat="1">
      <c r="A2" s="2" t="s">
        <v>64</v>
      </c>
      <c r="B2" s="2" t="s">
        <v>65</v>
      </c>
      <c r="C2" s="2" t="s">
        <v>66</v>
      </c>
      <c r="D2" s="2" t="s">
        <v>67</v>
      </c>
      <c r="E2" s="2" t="s">
        <v>68</v>
      </c>
      <c r="F2" s="2" t="s">
        <v>134</v>
      </c>
      <c r="G2" s="2" t="s">
        <v>69</v>
      </c>
      <c r="H2" s="2" t="s">
        <v>70</v>
      </c>
      <c r="I2" s="2" t="s">
        <v>71</v>
      </c>
    </row>
    <row r="3" spans="1:9">
      <c r="A3" t="s">
        <v>72</v>
      </c>
      <c r="B3" t="s">
        <v>85</v>
      </c>
      <c r="C3" t="s">
        <v>146</v>
      </c>
    </row>
    <row r="4" spans="1:9">
      <c r="A4" t="s">
        <v>73</v>
      </c>
      <c r="B4" t="s">
        <v>86</v>
      </c>
      <c r="C4" t="s">
        <v>147</v>
      </c>
    </row>
    <row r="5" spans="1:9">
      <c r="A5" t="s">
        <v>135</v>
      </c>
      <c r="B5" t="s">
        <v>139</v>
      </c>
      <c r="C5" t="s">
        <v>148</v>
      </c>
    </row>
    <row r="6" spans="1:9">
      <c r="A6" t="s">
        <v>136</v>
      </c>
      <c r="B6" t="s">
        <v>140</v>
      </c>
      <c r="C6" t="s">
        <v>149</v>
      </c>
    </row>
    <row r="7" spans="1:9">
      <c r="A7" t="s">
        <v>76</v>
      </c>
      <c r="B7" t="s">
        <v>141</v>
      </c>
      <c r="C7" t="s">
        <v>150</v>
      </c>
    </row>
    <row r="8" spans="1:9">
      <c r="A8" t="s">
        <v>137</v>
      </c>
      <c r="B8" t="s">
        <v>142</v>
      </c>
      <c r="C8" t="s">
        <v>151</v>
      </c>
    </row>
    <row r="9" spans="1:9">
      <c r="A9" t="s">
        <v>115</v>
      </c>
      <c r="B9" t="s">
        <v>143</v>
      </c>
      <c r="C9" t="s">
        <v>152</v>
      </c>
    </row>
    <row r="10" spans="1:9">
      <c r="A10" t="s">
        <v>138</v>
      </c>
      <c r="B10" t="s">
        <v>144</v>
      </c>
      <c r="C10" t="s">
        <v>153</v>
      </c>
    </row>
    <row r="11" spans="1:9">
      <c r="A11" t="s">
        <v>84</v>
      </c>
      <c r="B11" t="s">
        <v>145</v>
      </c>
      <c r="C11" t="s">
        <v>154</v>
      </c>
    </row>
  </sheetData>
  <conditionalFormatting sqref="D3:D202">
    <cfRule type="expression" dxfId="5" priority="1">
      <formula>$D3="NC majeure"</formula>
    </cfRule>
    <cfRule type="expression" dxfId="6" priority="2">
      <formula>$D3="NC mineure"</formula>
    </cfRule>
    <cfRule type="expression" dxfId="1" priority="3">
      <formula>$D3="Observation"</formula>
    </cfRule>
    <cfRule type="expression" dxfId="7" priority="4">
      <formula>$D3="Amélioration"</formula>
    </cfRule>
    <cfRule type="expression" dxfId="0" priority="5">
      <formula>$D3="Conforme"</formula>
    </cfRule>
  </conditionalFormatting>
  <dataValidations count="1">
    <dataValidation type="list" allowBlank="1" showInputMessage="1" showErrorMessage="1" sqref="D3:D202">
      <formula1>"Conforme,NC mineure,NC majeure,Observation,Amélioration"</formula1>
    </dataValidation>
  </dataValidations>
  <pageMargins left="0.7" right="0.7" top="0.75" bottom="0.75" header="0.3" footer="0.3"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>
  <dimension ref="A1:O402"/>
  <sheetViews>
    <sheetView workbookViewId="0"/>
  </sheetViews>
  <sheetFormatPr defaultRowHeight="15"/>
  <cols>
    <col min="1" max="1" width="10.7109375" customWidth="1"/>
    <col min="2" max="2" width="12.7109375" customWidth="1"/>
    <col min="3" max="3" width="20.7109375" customWidth="1"/>
    <col min="4" max="4" width="14.7109375" customWidth="1"/>
    <col min="5" max="5" width="44.7109375" style="4" customWidth="1"/>
    <col min="6" max="6" width="12.7109375" customWidth="1"/>
    <col min="7" max="8" width="26.7109375" customWidth="1"/>
    <col min="9" max="9" width="18.7109375" customWidth="1"/>
    <col min="10" max="11" width="14.7109375" customWidth="1"/>
    <col min="12" max="12" width="18.7109375" customWidth="1"/>
    <col min="13" max="13" width="16.7109375" customWidth="1"/>
    <col min="14" max="14" width="24.7109375" customWidth="1"/>
    <col min="15" max="15" width="18.7109375" style="5" customWidth="1"/>
  </cols>
  <sheetData>
    <row r="1" spans="1:15">
      <c r="A1" s="1" t="s">
        <v>211</v>
      </c>
    </row>
    <row r="2" spans="1:15" s="2" customFormat="1">
      <c r="A2" s="2" t="s">
        <v>155</v>
      </c>
      <c r="B2" s="2" t="s">
        <v>156</v>
      </c>
      <c r="C2" s="2" t="s">
        <v>157</v>
      </c>
      <c r="D2" s="2" t="s">
        <v>158</v>
      </c>
      <c r="E2" s="2" t="s">
        <v>159</v>
      </c>
      <c r="F2" s="2" t="s">
        <v>160</v>
      </c>
      <c r="G2" s="2" t="s">
        <v>161</v>
      </c>
      <c r="H2" s="2" t="s">
        <v>162</v>
      </c>
      <c r="I2" s="2" t="s">
        <v>163</v>
      </c>
      <c r="J2" s="2" t="s">
        <v>164</v>
      </c>
      <c r="K2" s="2" t="s">
        <v>41</v>
      </c>
      <c r="L2" s="2" t="s">
        <v>165</v>
      </c>
      <c r="M2" s="2" t="s">
        <v>166</v>
      </c>
      <c r="N2" s="2" t="s">
        <v>167</v>
      </c>
      <c r="O2" s="2" t="s">
        <v>168</v>
      </c>
    </row>
    <row r="3" spans="1:15">
      <c r="A3" t="s">
        <v>169</v>
      </c>
      <c r="B3" t="s">
        <v>45</v>
      </c>
      <c r="C3" t="s">
        <v>7</v>
      </c>
      <c r="D3" t="s">
        <v>175</v>
      </c>
      <c r="E3" s="4" t="s">
        <v>178</v>
      </c>
      <c r="F3" t="s">
        <v>35</v>
      </c>
      <c r="G3" t="s">
        <v>183</v>
      </c>
      <c r="H3" t="s">
        <v>187</v>
      </c>
      <c r="I3" t="s">
        <v>25</v>
      </c>
      <c r="J3" s="3">
        <v>45955</v>
      </c>
      <c r="K3" t="s">
        <v>191</v>
      </c>
      <c r="N3" t="s">
        <v>194</v>
      </c>
      <c r="O3" s="5">
        <f>IF(K3="Clôturée", M3-J3, "")</f>
        <v>0</v>
      </c>
    </row>
    <row r="4" spans="1:15">
      <c r="A4" t="s">
        <v>170</v>
      </c>
      <c r="B4" t="s">
        <v>48</v>
      </c>
      <c r="C4" t="s">
        <v>173</v>
      </c>
      <c r="D4" t="s">
        <v>176</v>
      </c>
      <c r="E4" s="4" t="s">
        <v>179</v>
      </c>
      <c r="F4" t="s">
        <v>34</v>
      </c>
      <c r="G4" t="s">
        <v>184</v>
      </c>
      <c r="H4" t="s">
        <v>188</v>
      </c>
      <c r="I4" t="s">
        <v>30</v>
      </c>
      <c r="J4" s="3">
        <v>45930</v>
      </c>
      <c r="K4" t="s">
        <v>55</v>
      </c>
      <c r="N4" t="s">
        <v>195</v>
      </c>
      <c r="O4" s="5">
        <f>IF(K4="Clôturée", M4-J4, "")</f>
        <v>0</v>
      </c>
    </row>
    <row r="5" spans="1:15">
      <c r="A5" t="s">
        <v>171</v>
      </c>
      <c r="B5" t="s">
        <v>49</v>
      </c>
      <c r="C5" t="s">
        <v>174</v>
      </c>
      <c r="D5" t="s">
        <v>177</v>
      </c>
      <c r="E5" s="4" t="s">
        <v>180</v>
      </c>
      <c r="F5" t="s">
        <v>33</v>
      </c>
      <c r="G5" t="s">
        <v>185</v>
      </c>
      <c r="H5" t="s">
        <v>189</v>
      </c>
      <c r="I5" t="s">
        <v>30</v>
      </c>
      <c r="J5" s="3">
        <v>45922</v>
      </c>
      <c r="K5" t="s">
        <v>192</v>
      </c>
      <c r="N5" t="s">
        <v>196</v>
      </c>
      <c r="O5" s="5">
        <f>IF(K5="Clôturée", M5-J5, "")</f>
        <v>0</v>
      </c>
    </row>
    <row r="6" spans="1:15">
      <c r="A6" t="s">
        <v>172</v>
      </c>
      <c r="B6" t="s">
        <v>45</v>
      </c>
      <c r="C6" t="s">
        <v>6</v>
      </c>
      <c r="D6" t="s">
        <v>124</v>
      </c>
      <c r="E6" s="4" t="s">
        <v>181</v>
      </c>
      <c r="F6" t="s">
        <v>182</v>
      </c>
      <c r="G6" t="s">
        <v>186</v>
      </c>
      <c r="H6" t="s">
        <v>190</v>
      </c>
      <c r="I6" t="s">
        <v>24</v>
      </c>
      <c r="J6" s="3">
        <v>45976</v>
      </c>
      <c r="K6" t="s">
        <v>193</v>
      </c>
      <c r="N6" t="s">
        <v>197</v>
      </c>
      <c r="O6" s="5">
        <f>IF(K6="Clôturée", M6-J6, "")</f>
        <v>0</v>
      </c>
    </row>
    <row r="7" spans="1:15">
      <c r="O7" s="5">
        <f>IF(K7="Clôturée", M7-J7, "")</f>
        <v>0</v>
      </c>
    </row>
    <row r="8" spans="1:15">
      <c r="O8" s="5">
        <f>IF(K8="Clôturée", M8-J8, "")</f>
        <v>0</v>
      </c>
    </row>
    <row r="9" spans="1:15">
      <c r="O9" s="5">
        <f>IF(K9="Clôturée", M9-J9, "")</f>
        <v>0</v>
      </c>
    </row>
    <row r="10" spans="1:15">
      <c r="O10" s="5">
        <f>IF(K10="Clôturée", M10-J10, "")</f>
        <v>0</v>
      </c>
    </row>
    <row r="11" spans="1:15">
      <c r="O11" s="5">
        <f>IF(K11="Clôturée", M11-J11, "")</f>
        <v>0</v>
      </c>
    </row>
    <row r="12" spans="1:15">
      <c r="O12" s="5">
        <f>IF(K12="Clôturée", M12-J12, "")</f>
        <v>0</v>
      </c>
    </row>
    <row r="13" spans="1:15">
      <c r="O13" s="5">
        <f>IF(K13="Clôturée", M13-J13, "")</f>
        <v>0</v>
      </c>
    </row>
    <row r="14" spans="1:15">
      <c r="O14" s="5">
        <f>IF(K14="Clôturée", M14-J14, "")</f>
        <v>0</v>
      </c>
    </row>
    <row r="15" spans="1:15">
      <c r="O15" s="5">
        <f>IF(K15="Clôturée", M15-J15, "")</f>
        <v>0</v>
      </c>
    </row>
    <row r="16" spans="1:15">
      <c r="O16" s="5">
        <f>IF(K16="Clôturée", M16-J16, "")</f>
        <v>0</v>
      </c>
    </row>
    <row r="17" spans="15:15">
      <c r="O17" s="5">
        <f>IF(K17="Clôturée", M17-J17, "")</f>
        <v>0</v>
      </c>
    </row>
    <row r="18" spans="15:15">
      <c r="O18" s="5">
        <f>IF(K18="Clôturée", M18-J18, "")</f>
        <v>0</v>
      </c>
    </row>
    <row r="19" spans="15:15">
      <c r="O19" s="5">
        <f>IF(K19="Clôturée", M19-J19, "")</f>
        <v>0</v>
      </c>
    </row>
    <row r="20" spans="15:15">
      <c r="O20" s="5">
        <f>IF(K20="Clôturée", M20-J20, "")</f>
        <v>0</v>
      </c>
    </row>
    <row r="21" spans="15:15">
      <c r="O21" s="5">
        <f>IF(K21="Clôturée", M21-J21, "")</f>
        <v>0</v>
      </c>
    </row>
    <row r="22" spans="15:15">
      <c r="O22" s="5">
        <f>IF(K22="Clôturée", M22-J22, "")</f>
        <v>0</v>
      </c>
    </row>
    <row r="23" spans="15:15">
      <c r="O23" s="5">
        <f>IF(K23="Clôturée", M23-J23, "")</f>
        <v>0</v>
      </c>
    </row>
    <row r="24" spans="15:15">
      <c r="O24" s="5">
        <f>IF(K24="Clôturée", M24-J24, "")</f>
        <v>0</v>
      </c>
    </row>
    <row r="25" spans="15:15">
      <c r="O25" s="5">
        <f>IF(K25="Clôturée", M25-J25, "")</f>
        <v>0</v>
      </c>
    </row>
    <row r="26" spans="15:15">
      <c r="O26" s="5">
        <f>IF(K26="Clôturée", M26-J26, "")</f>
        <v>0</v>
      </c>
    </row>
    <row r="27" spans="15:15">
      <c r="O27" s="5">
        <f>IF(K27="Clôturée", M27-J27, "")</f>
        <v>0</v>
      </c>
    </row>
    <row r="28" spans="15:15">
      <c r="O28" s="5">
        <f>IF(K28="Clôturée", M28-J28, "")</f>
        <v>0</v>
      </c>
    </row>
    <row r="29" spans="15:15">
      <c r="O29" s="5">
        <f>IF(K29="Clôturée", M29-J29, "")</f>
        <v>0</v>
      </c>
    </row>
    <row r="30" spans="15:15">
      <c r="O30" s="5">
        <f>IF(K30="Clôturée", M30-J30, "")</f>
        <v>0</v>
      </c>
    </row>
    <row r="31" spans="15:15">
      <c r="O31" s="5">
        <f>IF(K31="Clôturée", M31-J31, "")</f>
        <v>0</v>
      </c>
    </row>
    <row r="32" spans="15:15">
      <c r="O32" s="5">
        <f>IF(K32="Clôturée", M32-J32, "")</f>
        <v>0</v>
      </c>
    </row>
    <row r="33" spans="15:15">
      <c r="O33" s="5">
        <f>IF(K33="Clôturée", M33-J33, "")</f>
        <v>0</v>
      </c>
    </row>
    <row r="34" spans="15:15">
      <c r="O34" s="5">
        <f>IF(K34="Clôturée", M34-J34, "")</f>
        <v>0</v>
      </c>
    </row>
    <row r="35" spans="15:15">
      <c r="O35" s="5">
        <f>IF(K35="Clôturée", M35-J35, "")</f>
        <v>0</v>
      </c>
    </row>
    <row r="36" spans="15:15">
      <c r="O36" s="5">
        <f>IF(K36="Clôturée", M36-J36, "")</f>
        <v>0</v>
      </c>
    </row>
    <row r="37" spans="15:15">
      <c r="O37" s="5">
        <f>IF(K37="Clôturée", M37-J37, "")</f>
        <v>0</v>
      </c>
    </row>
    <row r="38" spans="15:15">
      <c r="O38" s="5">
        <f>IF(K38="Clôturée", M38-J38, "")</f>
        <v>0</v>
      </c>
    </row>
    <row r="39" spans="15:15">
      <c r="O39" s="5">
        <f>IF(K39="Clôturée", M39-J39, "")</f>
        <v>0</v>
      </c>
    </row>
    <row r="40" spans="15:15">
      <c r="O40" s="5">
        <f>IF(K40="Clôturée", M40-J40, "")</f>
        <v>0</v>
      </c>
    </row>
    <row r="41" spans="15:15">
      <c r="O41" s="5">
        <f>IF(K41="Clôturée", M41-J41, "")</f>
        <v>0</v>
      </c>
    </row>
    <row r="42" spans="15:15">
      <c r="O42" s="5">
        <f>IF(K42="Clôturée", M42-J42, "")</f>
        <v>0</v>
      </c>
    </row>
    <row r="43" spans="15:15">
      <c r="O43" s="5">
        <f>IF(K43="Clôturée", M43-J43, "")</f>
        <v>0</v>
      </c>
    </row>
    <row r="44" spans="15:15">
      <c r="O44" s="5">
        <f>IF(K44="Clôturée", M44-J44, "")</f>
        <v>0</v>
      </c>
    </row>
    <row r="45" spans="15:15">
      <c r="O45" s="5">
        <f>IF(K45="Clôturée", M45-J45, "")</f>
        <v>0</v>
      </c>
    </row>
    <row r="46" spans="15:15">
      <c r="O46" s="5">
        <f>IF(K46="Clôturée", M46-J46, "")</f>
        <v>0</v>
      </c>
    </row>
    <row r="47" spans="15:15">
      <c r="O47" s="5">
        <f>IF(K47="Clôturée", M47-J47, "")</f>
        <v>0</v>
      </c>
    </row>
    <row r="48" spans="15:15">
      <c r="O48" s="5">
        <f>IF(K48="Clôturée", M48-J48, "")</f>
        <v>0</v>
      </c>
    </row>
    <row r="49" spans="15:15">
      <c r="O49" s="5">
        <f>IF(K49="Clôturée", M49-J49, "")</f>
        <v>0</v>
      </c>
    </row>
    <row r="50" spans="15:15">
      <c r="O50" s="5">
        <f>IF(K50="Clôturée", M50-J50, "")</f>
        <v>0</v>
      </c>
    </row>
    <row r="51" spans="15:15">
      <c r="O51" s="5">
        <f>IF(K51="Clôturée", M51-J51, "")</f>
        <v>0</v>
      </c>
    </row>
    <row r="52" spans="15:15">
      <c r="O52" s="5">
        <f>IF(K52="Clôturée", M52-J52, "")</f>
        <v>0</v>
      </c>
    </row>
    <row r="53" spans="15:15">
      <c r="O53" s="5">
        <f>IF(K53="Clôturée", M53-J53, "")</f>
        <v>0</v>
      </c>
    </row>
    <row r="54" spans="15:15">
      <c r="O54" s="5">
        <f>IF(K54="Clôturée", M54-J54, "")</f>
        <v>0</v>
      </c>
    </row>
    <row r="55" spans="15:15">
      <c r="O55" s="5">
        <f>IF(K55="Clôturée", M55-J55, "")</f>
        <v>0</v>
      </c>
    </row>
    <row r="56" spans="15:15">
      <c r="O56" s="5">
        <f>IF(K56="Clôturée", M56-J56, "")</f>
        <v>0</v>
      </c>
    </row>
    <row r="57" spans="15:15">
      <c r="O57" s="5">
        <f>IF(K57="Clôturée", M57-J57, "")</f>
        <v>0</v>
      </c>
    </row>
    <row r="58" spans="15:15">
      <c r="O58" s="5">
        <f>IF(K58="Clôturée", M58-J58, "")</f>
        <v>0</v>
      </c>
    </row>
    <row r="59" spans="15:15">
      <c r="O59" s="5">
        <f>IF(K59="Clôturée", M59-J59, "")</f>
        <v>0</v>
      </c>
    </row>
    <row r="60" spans="15:15">
      <c r="O60" s="5">
        <f>IF(K60="Clôturée", M60-J60, "")</f>
        <v>0</v>
      </c>
    </row>
    <row r="61" spans="15:15">
      <c r="O61" s="5">
        <f>IF(K61="Clôturée", M61-J61, "")</f>
        <v>0</v>
      </c>
    </row>
    <row r="62" spans="15:15">
      <c r="O62" s="5">
        <f>IF(K62="Clôturée", M62-J62, "")</f>
        <v>0</v>
      </c>
    </row>
    <row r="63" spans="15:15">
      <c r="O63" s="5">
        <f>IF(K63="Clôturée", M63-J63, "")</f>
        <v>0</v>
      </c>
    </row>
    <row r="64" spans="15:15">
      <c r="O64" s="5">
        <f>IF(K64="Clôturée", M64-J64, "")</f>
        <v>0</v>
      </c>
    </row>
    <row r="65" spans="15:15">
      <c r="O65" s="5">
        <f>IF(K65="Clôturée", M65-J65, "")</f>
        <v>0</v>
      </c>
    </row>
    <row r="66" spans="15:15">
      <c r="O66" s="5">
        <f>IF(K66="Clôturée", M66-J66, "")</f>
        <v>0</v>
      </c>
    </row>
    <row r="67" spans="15:15">
      <c r="O67" s="5">
        <f>IF(K67="Clôturée", M67-J67, "")</f>
        <v>0</v>
      </c>
    </row>
    <row r="68" spans="15:15">
      <c r="O68" s="5">
        <f>IF(K68="Clôturée", M68-J68, "")</f>
        <v>0</v>
      </c>
    </row>
    <row r="69" spans="15:15">
      <c r="O69" s="5">
        <f>IF(K69="Clôturée", M69-J69, "")</f>
        <v>0</v>
      </c>
    </row>
    <row r="70" spans="15:15">
      <c r="O70" s="5">
        <f>IF(K70="Clôturée", M70-J70, "")</f>
        <v>0</v>
      </c>
    </row>
    <row r="71" spans="15:15">
      <c r="O71" s="5">
        <f>IF(K71="Clôturée", M71-J71, "")</f>
        <v>0</v>
      </c>
    </row>
    <row r="72" spans="15:15">
      <c r="O72" s="5">
        <f>IF(K72="Clôturée", M72-J72, "")</f>
        <v>0</v>
      </c>
    </row>
    <row r="73" spans="15:15">
      <c r="O73" s="5">
        <f>IF(K73="Clôturée", M73-J73, "")</f>
        <v>0</v>
      </c>
    </row>
    <row r="74" spans="15:15">
      <c r="O74" s="5">
        <f>IF(K74="Clôturée", M74-J74, "")</f>
        <v>0</v>
      </c>
    </row>
    <row r="75" spans="15:15">
      <c r="O75" s="5">
        <f>IF(K75="Clôturée", M75-J75, "")</f>
        <v>0</v>
      </c>
    </row>
    <row r="76" spans="15:15">
      <c r="O76" s="5">
        <f>IF(K76="Clôturée", M76-J76, "")</f>
        <v>0</v>
      </c>
    </row>
    <row r="77" spans="15:15">
      <c r="O77" s="5">
        <f>IF(K77="Clôturée", M77-J77, "")</f>
        <v>0</v>
      </c>
    </row>
    <row r="78" spans="15:15">
      <c r="O78" s="5">
        <f>IF(K78="Clôturée", M78-J78, "")</f>
        <v>0</v>
      </c>
    </row>
    <row r="79" spans="15:15">
      <c r="O79" s="5">
        <f>IF(K79="Clôturée", M79-J79, "")</f>
        <v>0</v>
      </c>
    </row>
    <row r="80" spans="15:15">
      <c r="O80" s="5">
        <f>IF(K80="Clôturée", M80-J80, "")</f>
        <v>0</v>
      </c>
    </row>
    <row r="81" spans="15:15">
      <c r="O81" s="5">
        <f>IF(K81="Clôturée", M81-J81, "")</f>
        <v>0</v>
      </c>
    </row>
    <row r="82" spans="15:15">
      <c r="O82" s="5">
        <f>IF(K82="Clôturée", M82-J82, "")</f>
        <v>0</v>
      </c>
    </row>
    <row r="83" spans="15:15">
      <c r="O83" s="5">
        <f>IF(K83="Clôturée", M83-J83, "")</f>
        <v>0</v>
      </c>
    </row>
    <row r="84" spans="15:15">
      <c r="O84" s="5">
        <f>IF(K84="Clôturée", M84-J84, "")</f>
        <v>0</v>
      </c>
    </row>
    <row r="85" spans="15:15">
      <c r="O85" s="5">
        <f>IF(K85="Clôturée", M85-J85, "")</f>
        <v>0</v>
      </c>
    </row>
    <row r="86" spans="15:15">
      <c r="O86" s="5">
        <f>IF(K86="Clôturée", M86-J86, "")</f>
        <v>0</v>
      </c>
    </row>
    <row r="87" spans="15:15">
      <c r="O87" s="5">
        <f>IF(K87="Clôturée", M87-J87, "")</f>
        <v>0</v>
      </c>
    </row>
    <row r="88" spans="15:15">
      <c r="O88" s="5">
        <f>IF(K88="Clôturée", M88-J88, "")</f>
        <v>0</v>
      </c>
    </row>
    <row r="89" spans="15:15">
      <c r="O89" s="5">
        <f>IF(K89="Clôturée", M89-J89, "")</f>
        <v>0</v>
      </c>
    </row>
    <row r="90" spans="15:15">
      <c r="O90" s="5">
        <f>IF(K90="Clôturée", M90-J90, "")</f>
        <v>0</v>
      </c>
    </row>
    <row r="91" spans="15:15">
      <c r="O91" s="5">
        <f>IF(K91="Clôturée", M91-J91, "")</f>
        <v>0</v>
      </c>
    </row>
    <row r="92" spans="15:15">
      <c r="O92" s="5">
        <f>IF(K92="Clôturée", M92-J92, "")</f>
        <v>0</v>
      </c>
    </row>
    <row r="93" spans="15:15">
      <c r="O93" s="5">
        <f>IF(K93="Clôturée", M93-J93, "")</f>
        <v>0</v>
      </c>
    </row>
    <row r="94" spans="15:15">
      <c r="O94" s="5">
        <f>IF(K94="Clôturée", M94-J94, "")</f>
        <v>0</v>
      </c>
    </row>
    <row r="95" spans="15:15">
      <c r="O95" s="5">
        <f>IF(K95="Clôturée", M95-J95, "")</f>
        <v>0</v>
      </c>
    </row>
    <row r="96" spans="15:15">
      <c r="O96" s="5">
        <f>IF(K96="Clôturée", M96-J96, "")</f>
        <v>0</v>
      </c>
    </row>
    <row r="97" spans="15:15">
      <c r="O97" s="5">
        <f>IF(K97="Clôturée", M97-J97, "")</f>
        <v>0</v>
      </c>
    </row>
    <row r="98" spans="15:15">
      <c r="O98" s="5">
        <f>IF(K98="Clôturée", M98-J98, "")</f>
        <v>0</v>
      </c>
    </row>
    <row r="99" spans="15:15">
      <c r="O99" s="5">
        <f>IF(K99="Clôturée", M99-J99, "")</f>
        <v>0</v>
      </c>
    </row>
    <row r="100" spans="15:15">
      <c r="O100" s="5">
        <f>IF(K100="Clôturée", M100-J100, "")</f>
        <v>0</v>
      </c>
    </row>
    <row r="101" spans="15:15">
      <c r="O101" s="5">
        <f>IF(K101="Clôturée", M101-J101, "")</f>
        <v>0</v>
      </c>
    </row>
    <row r="102" spans="15:15">
      <c r="O102" s="5">
        <f>IF(K102="Clôturée", M102-J102, "")</f>
        <v>0</v>
      </c>
    </row>
    <row r="103" spans="15:15">
      <c r="O103" s="5">
        <f>IF(K103="Clôturée", M103-J103, "")</f>
        <v>0</v>
      </c>
    </row>
    <row r="104" spans="15:15">
      <c r="O104" s="5">
        <f>IF(K104="Clôturée", M104-J104, "")</f>
        <v>0</v>
      </c>
    </row>
    <row r="105" spans="15:15">
      <c r="O105" s="5">
        <f>IF(K105="Clôturée", M105-J105, "")</f>
        <v>0</v>
      </c>
    </row>
    <row r="106" spans="15:15">
      <c r="O106" s="5">
        <f>IF(K106="Clôturée", M106-J106, "")</f>
        <v>0</v>
      </c>
    </row>
    <row r="107" spans="15:15">
      <c r="O107" s="5">
        <f>IF(K107="Clôturée", M107-J107, "")</f>
        <v>0</v>
      </c>
    </row>
    <row r="108" spans="15:15">
      <c r="O108" s="5">
        <f>IF(K108="Clôturée", M108-J108, "")</f>
        <v>0</v>
      </c>
    </row>
    <row r="109" spans="15:15">
      <c r="O109" s="5">
        <f>IF(K109="Clôturée", M109-J109, "")</f>
        <v>0</v>
      </c>
    </row>
    <row r="110" spans="15:15">
      <c r="O110" s="5">
        <f>IF(K110="Clôturée", M110-J110, "")</f>
        <v>0</v>
      </c>
    </row>
    <row r="111" spans="15:15">
      <c r="O111" s="5">
        <f>IF(K111="Clôturée", M111-J111, "")</f>
        <v>0</v>
      </c>
    </row>
    <row r="112" spans="15:15">
      <c r="O112" s="5">
        <f>IF(K112="Clôturée", M112-J112, "")</f>
        <v>0</v>
      </c>
    </row>
    <row r="113" spans="15:15">
      <c r="O113" s="5">
        <f>IF(K113="Clôturée", M113-J113, "")</f>
        <v>0</v>
      </c>
    </row>
    <row r="114" spans="15:15">
      <c r="O114" s="5">
        <f>IF(K114="Clôturée", M114-J114, "")</f>
        <v>0</v>
      </c>
    </row>
    <row r="115" spans="15:15">
      <c r="O115" s="5">
        <f>IF(K115="Clôturée", M115-J115, "")</f>
        <v>0</v>
      </c>
    </row>
    <row r="116" spans="15:15">
      <c r="O116" s="5">
        <f>IF(K116="Clôturée", M116-J116, "")</f>
        <v>0</v>
      </c>
    </row>
    <row r="117" spans="15:15">
      <c r="O117" s="5">
        <f>IF(K117="Clôturée", M117-J117, "")</f>
        <v>0</v>
      </c>
    </row>
    <row r="118" spans="15:15">
      <c r="O118" s="5">
        <f>IF(K118="Clôturée", M118-J118, "")</f>
        <v>0</v>
      </c>
    </row>
    <row r="119" spans="15:15">
      <c r="O119" s="5">
        <f>IF(K119="Clôturée", M119-J119, "")</f>
        <v>0</v>
      </c>
    </row>
    <row r="120" spans="15:15">
      <c r="O120" s="5">
        <f>IF(K120="Clôturée", M120-J120, "")</f>
        <v>0</v>
      </c>
    </row>
    <row r="121" spans="15:15">
      <c r="O121" s="5">
        <f>IF(K121="Clôturée", M121-J121, "")</f>
        <v>0</v>
      </c>
    </row>
    <row r="122" spans="15:15">
      <c r="O122" s="5">
        <f>IF(K122="Clôturée", M122-J122, "")</f>
        <v>0</v>
      </c>
    </row>
    <row r="123" spans="15:15">
      <c r="O123" s="5">
        <f>IF(K123="Clôturée", M123-J123, "")</f>
        <v>0</v>
      </c>
    </row>
    <row r="124" spans="15:15">
      <c r="O124" s="5">
        <f>IF(K124="Clôturée", M124-J124, "")</f>
        <v>0</v>
      </c>
    </row>
    <row r="125" spans="15:15">
      <c r="O125" s="5">
        <f>IF(K125="Clôturée", M125-J125, "")</f>
        <v>0</v>
      </c>
    </row>
    <row r="126" spans="15:15">
      <c r="O126" s="5">
        <f>IF(K126="Clôturée", M126-J126, "")</f>
        <v>0</v>
      </c>
    </row>
    <row r="127" spans="15:15">
      <c r="O127" s="5">
        <f>IF(K127="Clôturée", M127-J127, "")</f>
        <v>0</v>
      </c>
    </row>
    <row r="128" spans="15:15">
      <c r="O128" s="5">
        <f>IF(K128="Clôturée", M128-J128, "")</f>
        <v>0</v>
      </c>
    </row>
    <row r="129" spans="15:15">
      <c r="O129" s="5">
        <f>IF(K129="Clôturée", M129-J129, "")</f>
        <v>0</v>
      </c>
    </row>
    <row r="130" spans="15:15">
      <c r="O130" s="5">
        <f>IF(K130="Clôturée", M130-J130, "")</f>
        <v>0</v>
      </c>
    </row>
    <row r="131" spans="15:15">
      <c r="O131" s="5">
        <f>IF(K131="Clôturée", M131-J131, "")</f>
        <v>0</v>
      </c>
    </row>
    <row r="132" spans="15:15">
      <c r="O132" s="5">
        <f>IF(K132="Clôturée", M132-J132, "")</f>
        <v>0</v>
      </c>
    </row>
    <row r="133" spans="15:15">
      <c r="O133" s="5">
        <f>IF(K133="Clôturée", M133-J133, "")</f>
        <v>0</v>
      </c>
    </row>
    <row r="134" spans="15:15">
      <c r="O134" s="5">
        <f>IF(K134="Clôturée", M134-J134, "")</f>
        <v>0</v>
      </c>
    </row>
    <row r="135" spans="15:15">
      <c r="O135" s="5">
        <f>IF(K135="Clôturée", M135-J135, "")</f>
        <v>0</v>
      </c>
    </row>
    <row r="136" spans="15:15">
      <c r="O136" s="5">
        <f>IF(K136="Clôturée", M136-J136, "")</f>
        <v>0</v>
      </c>
    </row>
    <row r="137" spans="15:15">
      <c r="O137" s="5">
        <f>IF(K137="Clôturée", M137-J137, "")</f>
        <v>0</v>
      </c>
    </row>
    <row r="138" spans="15:15">
      <c r="O138" s="5">
        <f>IF(K138="Clôturée", M138-J138, "")</f>
        <v>0</v>
      </c>
    </row>
    <row r="139" spans="15:15">
      <c r="O139" s="5">
        <f>IF(K139="Clôturée", M139-J139, "")</f>
        <v>0</v>
      </c>
    </row>
    <row r="140" spans="15:15">
      <c r="O140" s="5">
        <f>IF(K140="Clôturée", M140-J140, "")</f>
        <v>0</v>
      </c>
    </row>
    <row r="141" spans="15:15">
      <c r="O141" s="5">
        <f>IF(K141="Clôturée", M141-J141, "")</f>
        <v>0</v>
      </c>
    </row>
    <row r="142" spans="15:15">
      <c r="O142" s="5">
        <f>IF(K142="Clôturée", M142-J142, "")</f>
        <v>0</v>
      </c>
    </row>
    <row r="143" spans="15:15">
      <c r="O143" s="5">
        <f>IF(K143="Clôturée", M143-J143, "")</f>
        <v>0</v>
      </c>
    </row>
    <row r="144" spans="15:15">
      <c r="O144" s="5">
        <f>IF(K144="Clôturée", M144-J144, "")</f>
        <v>0</v>
      </c>
    </row>
    <row r="145" spans="15:15">
      <c r="O145" s="5">
        <f>IF(K145="Clôturée", M145-J145, "")</f>
        <v>0</v>
      </c>
    </row>
    <row r="146" spans="15:15">
      <c r="O146" s="5">
        <f>IF(K146="Clôturée", M146-J146, "")</f>
        <v>0</v>
      </c>
    </row>
    <row r="147" spans="15:15">
      <c r="O147" s="5">
        <f>IF(K147="Clôturée", M147-J147, "")</f>
        <v>0</v>
      </c>
    </row>
    <row r="148" spans="15:15">
      <c r="O148" s="5">
        <f>IF(K148="Clôturée", M148-J148, "")</f>
        <v>0</v>
      </c>
    </row>
    <row r="149" spans="15:15">
      <c r="O149" s="5">
        <f>IF(K149="Clôturée", M149-J149, "")</f>
        <v>0</v>
      </c>
    </row>
    <row r="150" spans="15:15">
      <c r="O150" s="5">
        <f>IF(K150="Clôturée", M150-J150, "")</f>
        <v>0</v>
      </c>
    </row>
    <row r="151" spans="15:15">
      <c r="O151" s="5">
        <f>IF(K151="Clôturée", M151-J151, "")</f>
        <v>0</v>
      </c>
    </row>
    <row r="152" spans="15:15">
      <c r="O152" s="5">
        <f>IF(K152="Clôturée", M152-J152, "")</f>
        <v>0</v>
      </c>
    </row>
    <row r="153" spans="15:15">
      <c r="O153" s="5">
        <f>IF(K153="Clôturée", M153-J153, "")</f>
        <v>0</v>
      </c>
    </row>
    <row r="154" spans="15:15">
      <c r="O154" s="5">
        <f>IF(K154="Clôturée", M154-J154, "")</f>
        <v>0</v>
      </c>
    </row>
    <row r="155" spans="15:15">
      <c r="O155" s="5">
        <f>IF(K155="Clôturée", M155-J155, "")</f>
        <v>0</v>
      </c>
    </row>
    <row r="156" spans="15:15">
      <c r="O156" s="5">
        <f>IF(K156="Clôturée", M156-J156, "")</f>
        <v>0</v>
      </c>
    </row>
    <row r="157" spans="15:15">
      <c r="O157" s="5">
        <f>IF(K157="Clôturée", M157-J157, "")</f>
        <v>0</v>
      </c>
    </row>
    <row r="158" spans="15:15">
      <c r="O158" s="5">
        <f>IF(K158="Clôturée", M158-J158, "")</f>
        <v>0</v>
      </c>
    </row>
    <row r="159" spans="15:15">
      <c r="O159" s="5">
        <f>IF(K159="Clôturée", M159-J159, "")</f>
        <v>0</v>
      </c>
    </row>
    <row r="160" spans="15:15">
      <c r="O160" s="5">
        <f>IF(K160="Clôturée", M160-J160, "")</f>
        <v>0</v>
      </c>
    </row>
    <row r="161" spans="15:15">
      <c r="O161" s="5">
        <f>IF(K161="Clôturée", M161-J161, "")</f>
        <v>0</v>
      </c>
    </row>
    <row r="162" spans="15:15">
      <c r="O162" s="5">
        <f>IF(K162="Clôturée", M162-J162, "")</f>
        <v>0</v>
      </c>
    </row>
    <row r="163" spans="15:15">
      <c r="O163" s="5">
        <f>IF(K163="Clôturée", M163-J163, "")</f>
        <v>0</v>
      </c>
    </row>
    <row r="164" spans="15:15">
      <c r="O164" s="5">
        <f>IF(K164="Clôturée", M164-J164, "")</f>
        <v>0</v>
      </c>
    </row>
    <row r="165" spans="15:15">
      <c r="O165" s="5">
        <f>IF(K165="Clôturée", M165-J165, "")</f>
        <v>0</v>
      </c>
    </row>
    <row r="166" spans="15:15">
      <c r="O166" s="5">
        <f>IF(K166="Clôturée", M166-J166, "")</f>
        <v>0</v>
      </c>
    </row>
    <row r="167" spans="15:15">
      <c r="O167" s="5">
        <f>IF(K167="Clôturée", M167-J167, "")</f>
        <v>0</v>
      </c>
    </row>
    <row r="168" spans="15:15">
      <c r="O168" s="5">
        <f>IF(K168="Clôturée", M168-J168, "")</f>
        <v>0</v>
      </c>
    </row>
    <row r="169" spans="15:15">
      <c r="O169" s="5">
        <f>IF(K169="Clôturée", M169-J169, "")</f>
        <v>0</v>
      </c>
    </row>
    <row r="170" spans="15:15">
      <c r="O170" s="5">
        <f>IF(K170="Clôturée", M170-J170, "")</f>
        <v>0</v>
      </c>
    </row>
    <row r="171" spans="15:15">
      <c r="O171" s="5">
        <f>IF(K171="Clôturée", M171-J171, "")</f>
        <v>0</v>
      </c>
    </row>
    <row r="172" spans="15:15">
      <c r="O172" s="5">
        <f>IF(K172="Clôturée", M172-J172, "")</f>
        <v>0</v>
      </c>
    </row>
    <row r="173" spans="15:15">
      <c r="O173" s="5">
        <f>IF(K173="Clôturée", M173-J173, "")</f>
        <v>0</v>
      </c>
    </row>
    <row r="174" spans="15:15">
      <c r="O174" s="5">
        <f>IF(K174="Clôturée", M174-J174, "")</f>
        <v>0</v>
      </c>
    </row>
    <row r="175" spans="15:15">
      <c r="O175" s="5">
        <f>IF(K175="Clôturée", M175-J175, "")</f>
        <v>0</v>
      </c>
    </row>
    <row r="176" spans="15:15">
      <c r="O176" s="5">
        <f>IF(K176="Clôturée", M176-J176, "")</f>
        <v>0</v>
      </c>
    </row>
    <row r="177" spans="15:15">
      <c r="O177" s="5">
        <f>IF(K177="Clôturée", M177-J177, "")</f>
        <v>0</v>
      </c>
    </row>
    <row r="178" spans="15:15">
      <c r="O178" s="5">
        <f>IF(K178="Clôturée", M178-J178, "")</f>
        <v>0</v>
      </c>
    </row>
    <row r="179" spans="15:15">
      <c r="O179" s="5">
        <f>IF(K179="Clôturée", M179-J179, "")</f>
        <v>0</v>
      </c>
    </row>
    <row r="180" spans="15:15">
      <c r="O180" s="5">
        <f>IF(K180="Clôturée", M180-J180, "")</f>
        <v>0</v>
      </c>
    </row>
    <row r="181" spans="15:15">
      <c r="O181" s="5">
        <f>IF(K181="Clôturée", M181-J181, "")</f>
        <v>0</v>
      </c>
    </row>
    <row r="182" spans="15:15">
      <c r="O182" s="5">
        <f>IF(K182="Clôturée", M182-J182, "")</f>
        <v>0</v>
      </c>
    </row>
    <row r="183" spans="15:15">
      <c r="O183" s="5">
        <f>IF(K183="Clôturée", M183-J183, "")</f>
        <v>0</v>
      </c>
    </row>
    <row r="184" spans="15:15">
      <c r="O184" s="5">
        <f>IF(K184="Clôturée", M184-J184, "")</f>
        <v>0</v>
      </c>
    </row>
    <row r="185" spans="15:15">
      <c r="O185" s="5">
        <f>IF(K185="Clôturée", M185-J185, "")</f>
        <v>0</v>
      </c>
    </row>
    <row r="186" spans="15:15">
      <c r="O186" s="5">
        <f>IF(K186="Clôturée", M186-J186, "")</f>
        <v>0</v>
      </c>
    </row>
    <row r="187" spans="15:15">
      <c r="O187" s="5">
        <f>IF(K187="Clôturée", M187-J187, "")</f>
        <v>0</v>
      </c>
    </row>
    <row r="188" spans="15:15">
      <c r="O188" s="5">
        <f>IF(K188="Clôturée", M188-J188, "")</f>
        <v>0</v>
      </c>
    </row>
    <row r="189" spans="15:15">
      <c r="O189" s="5">
        <f>IF(K189="Clôturée", M189-J189, "")</f>
        <v>0</v>
      </c>
    </row>
    <row r="190" spans="15:15">
      <c r="O190" s="5">
        <f>IF(K190="Clôturée", M190-J190, "")</f>
        <v>0</v>
      </c>
    </row>
    <row r="191" spans="15:15">
      <c r="O191" s="5">
        <f>IF(K191="Clôturée", M191-J191, "")</f>
        <v>0</v>
      </c>
    </row>
    <row r="192" spans="15:15">
      <c r="O192" s="5">
        <f>IF(K192="Clôturée", M192-J192, "")</f>
        <v>0</v>
      </c>
    </row>
    <row r="193" spans="15:15">
      <c r="O193" s="5">
        <f>IF(K193="Clôturée", M193-J193, "")</f>
        <v>0</v>
      </c>
    </row>
    <row r="194" spans="15:15">
      <c r="O194" s="5">
        <f>IF(K194="Clôturée", M194-J194, "")</f>
        <v>0</v>
      </c>
    </row>
    <row r="195" spans="15:15">
      <c r="O195" s="5">
        <f>IF(K195="Clôturée", M195-J195, "")</f>
        <v>0</v>
      </c>
    </row>
    <row r="196" spans="15:15">
      <c r="O196" s="5">
        <f>IF(K196="Clôturée", M196-J196, "")</f>
        <v>0</v>
      </c>
    </row>
    <row r="197" spans="15:15">
      <c r="O197" s="5">
        <f>IF(K197="Clôturée", M197-J197, "")</f>
        <v>0</v>
      </c>
    </row>
    <row r="198" spans="15:15">
      <c r="O198" s="5">
        <f>IF(K198="Clôturée", M198-J198, "")</f>
        <v>0</v>
      </c>
    </row>
    <row r="199" spans="15:15">
      <c r="O199" s="5">
        <f>IF(K199="Clôturée", M199-J199, "")</f>
        <v>0</v>
      </c>
    </row>
    <row r="200" spans="15:15">
      <c r="O200" s="5">
        <f>IF(K200="Clôturée", M200-J200, "")</f>
        <v>0</v>
      </c>
    </row>
    <row r="201" spans="15:15">
      <c r="O201" s="5">
        <f>IF(K201="Clôturée", M201-J201, "")</f>
        <v>0</v>
      </c>
    </row>
    <row r="202" spans="15:15">
      <c r="O202" s="5">
        <f>IF(K202="Clôturée", M202-J202, "")</f>
        <v>0</v>
      </c>
    </row>
    <row r="203" spans="15:15">
      <c r="O203" s="5">
        <f>IF(K203="Clôturée", M203-J203, "")</f>
        <v>0</v>
      </c>
    </row>
    <row r="204" spans="15:15">
      <c r="O204" s="5">
        <f>IF(K204="Clôturée", M204-J204, "")</f>
        <v>0</v>
      </c>
    </row>
    <row r="205" spans="15:15">
      <c r="O205" s="5">
        <f>IF(K205="Clôturée", M205-J205, "")</f>
        <v>0</v>
      </c>
    </row>
    <row r="206" spans="15:15">
      <c r="O206" s="5">
        <f>IF(K206="Clôturée", M206-J206, "")</f>
        <v>0</v>
      </c>
    </row>
    <row r="207" spans="15:15">
      <c r="O207" s="5">
        <f>IF(K207="Clôturée", M207-J207, "")</f>
        <v>0</v>
      </c>
    </row>
    <row r="208" spans="15:15">
      <c r="O208" s="5">
        <f>IF(K208="Clôturée", M208-J208, "")</f>
        <v>0</v>
      </c>
    </row>
    <row r="209" spans="15:15">
      <c r="O209" s="5">
        <f>IF(K209="Clôturée", M209-J209, "")</f>
        <v>0</v>
      </c>
    </row>
    <row r="210" spans="15:15">
      <c r="O210" s="5">
        <f>IF(K210="Clôturée", M210-J210, "")</f>
        <v>0</v>
      </c>
    </row>
    <row r="211" spans="15:15">
      <c r="O211" s="5">
        <f>IF(K211="Clôturée", M211-J211, "")</f>
        <v>0</v>
      </c>
    </row>
    <row r="212" spans="15:15">
      <c r="O212" s="5">
        <f>IF(K212="Clôturée", M212-J212, "")</f>
        <v>0</v>
      </c>
    </row>
    <row r="213" spans="15:15">
      <c r="O213" s="5">
        <f>IF(K213="Clôturée", M213-J213, "")</f>
        <v>0</v>
      </c>
    </row>
    <row r="214" spans="15:15">
      <c r="O214" s="5">
        <f>IF(K214="Clôturée", M214-J214, "")</f>
        <v>0</v>
      </c>
    </row>
    <row r="215" spans="15:15">
      <c r="O215" s="5">
        <f>IF(K215="Clôturée", M215-J215, "")</f>
        <v>0</v>
      </c>
    </row>
    <row r="216" spans="15:15">
      <c r="O216" s="5">
        <f>IF(K216="Clôturée", M216-J216, "")</f>
        <v>0</v>
      </c>
    </row>
    <row r="217" spans="15:15">
      <c r="O217" s="5">
        <f>IF(K217="Clôturée", M217-J217, "")</f>
        <v>0</v>
      </c>
    </row>
    <row r="218" spans="15:15">
      <c r="O218" s="5">
        <f>IF(K218="Clôturée", M218-J218, "")</f>
        <v>0</v>
      </c>
    </row>
    <row r="219" spans="15:15">
      <c r="O219" s="5">
        <f>IF(K219="Clôturée", M219-J219, "")</f>
        <v>0</v>
      </c>
    </row>
    <row r="220" spans="15:15">
      <c r="O220" s="5">
        <f>IF(K220="Clôturée", M220-J220, "")</f>
        <v>0</v>
      </c>
    </row>
    <row r="221" spans="15:15">
      <c r="O221" s="5">
        <f>IF(K221="Clôturée", M221-J221, "")</f>
        <v>0</v>
      </c>
    </row>
    <row r="222" spans="15:15">
      <c r="O222" s="5">
        <f>IF(K222="Clôturée", M222-J222, "")</f>
        <v>0</v>
      </c>
    </row>
    <row r="223" spans="15:15">
      <c r="O223" s="5">
        <f>IF(K223="Clôturée", M223-J223, "")</f>
        <v>0</v>
      </c>
    </row>
    <row r="224" spans="15:15">
      <c r="O224" s="5">
        <f>IF(K224="Clôturée", M224-J224, "")</f>
        <v>0</v>
      </c>
    </row>
    <row r="225" spans="15:15">
      <c r="O225" s="5">
        <f>IF(K225="Clôturée", M225-J225, "")</f>
        <v>0</v>
      </c>
    </row>
    <row r="226" spans="15:15">
      <c r="O226" s="5">
        <f>IF(K226="Clôturée", M226-J226, "")</f>
        <v>0</v>
      </c>
    </row>
    <row r="227" spans="15:15">
      <c r="O227" s="5">
        <f>IF(K227="Clôturée", M227-J227, "")</f>
        <v>0</v>
      </c>
    </row>
    <row r="228" spans="15:15">
      <c r="O228" s="5">
        <f>IF(K228="Clôturée", M228-J228, "")</f>
        <v>0</v>
      </c>
    </row>
    <row r="229" spans="15:15">
      <c r="O229" s="5">
        <f>IF(K229="Clôturée", M229-J229, "")</f>
        <v>0</v>
      </c>
    </row>
    <row r="230" spans="15:15">
      <c r="O230" s="5">
        <f>IF(K230="Clôturée", M230-J230, "")</f>
        <v>0</v>
      </c>
    </row>
    <row r="231" spans="15:15">
      <c r="O231" s="5">
        <f>IF(K231="Clôturée", M231-J231, "")</f>
        <v>0</v>
      </c>
    </row>
    <row r="232" spans="15:15">
      <c r="O232" s="5">
        <f>IF(K232="Clôturée", M232-J232, "")</f>
        <v>0</v>
      </c>
    </row>
    <row r="233" spans="15:15">
      <c r="O233" s="5">
        <f>IF(K233="Clôturée", M233-J233, "")</f>
        <v>0</v>
      </c>
    </row>
    <row r="234" spans="15:15">
      <c r="O234" s="5">
        <f>IF(K234="Clôturée", M234-J234, "")</f>
        <v>0</v>
      </c>
    </row>
    <row r="235" spans="15:15">
      <c r="O235" s="5">
        <f>IF(K235="Clôturée", M235-J235, "")</f>
        <v>0</v>
      </c>
    </row>
    <row r="236" spans="15:15">
      <c r="O236" s="5">
        <f>IF(K236="Clôturée", M236-J236, "")</f>
        <v>0</v>
      </c>
    </row>
    <row r="237" spans="15:15">
      <c r="O237" s="5">
        <f>IF(K237="Clôturée", M237-J237, "")</f>
        <v>0</v>
      </c>
    </row>
    <row r="238" spans="15:15">
      <c r="O238" s="5">
        <f>IF(K238="Clôturée", M238-J238, "")</f>
        <v>0</v>
      </c>
    </row>
    <row r="239" spans="15:15">
      <c r="O239" s="5">
        <f>IF(K239="Clôturée", M239-J239, "")</f>
        <v>0</v>
      </c>
    </row>
    <row r="240" spans="15:15">
      <c r="O240" s="5">
        <f>IF(K240="Clôturée", M240-J240, "")</f>
        <v>0</v>
      </c>
    </row>
    <row r="241" spans="15:15">
      <c r="O241" s="5">
        <f>IF(K241="Clôturée", M241-J241, "")</f>
        <v>0</v>
      </c>
    </row>
    <row r="242" spans="15:15">
      <c r="O242" s="5">
        <f>IF(K242="Clôturée", M242-J242, "")</f>
        <v>0</v>
      </c>
    </row>
    <row r="243" spans="15:15">
      <c r="O243" s="5">
        <f>IF(K243="Clôturée", M243-J243, "")</f>
        <v>0</v>
      </c>
    </row>
    <row r="244" spans="15:15">
      <c r="O244" s="5">
        <f>IF(K244="Clôturée", M244-J244, "")</f>
        <v>0</v>
      </c>
    </row>
    <row r="245" spans="15:15">
      <c r="O245" s="5">
        <f>IF(K245="Clôturée", M245-J245, "")</f>
        <v>0</v>
      </c>
    </row>
    <row r="246" spans="15:15">
      <c r="O246" s="5">
        <f>IF(K246="Clôturée", M246-J246, "")</f>
        <v>0</v>
      </c>
    </row>
    <row r="247" spans="15:15">
      <c r="O247" s="5">
        <f>IF(K247="Clôturée", M247-J247, "")</f>
        <v>0</v>
      </c>
    </row>
    <row r="248" spans="15:15">
      <c r="O248" s="5">
        <f>IF(K248="Clôturée", M248-J248, "")</f>
        <v>0</v>
      </c>
    </row>
    <row r="249" spans="15:15">
      <c r="O249" s="5">
        <f>IF(K249="Clôturée", M249-J249, "")</f>
        <v>0</v>
      </c>
    </row>
    <row r="250" spans="15:15">
      <c r="O250" s="5">
        <f>IF(K250="Clôturée", M250-J250, "")</f>
        <v>0</v>
      </c>
    </row>
    <row r="251" spans="15:15">
      <c r="O251" s="5">
        <f>IF(K251="Clôturée", M251-J251, "")</f>
        <v>0</v>
      </c>
    </row>
    <row r="252" spans="15:15">
      <c r="O252" s="5">
        <f>IF(K252="Clôturée", M252-J252, "")</f>
        <v>0</v>
      </c>
    </row>
    <row r="253" spans="15:15">
      <c r="O253" s="5">
        <f>IF(K253="Clôturée", M253-J253, "")</f>
        <v>0</v>
      </c>
    </row>
    <row r="254" spans="15:15">
      <c r="O254" s="5">
        <f>IF(K254="Clôturée", M254-J254, "")</f>
        <v>0</v>
      </c>
    </row>
    <row r="255" spans="15:15">
      <c r="O255" s="5">
        <f>IF(K255="Clôturée", M255-J255, "")</f>
        <v>0</v>
      </c>
    </row>
    <row r="256" spans="15:15">
      <c r="O256" s="5">
        <f>IF(K256="Clôturée", M256-J256, "")</f>
        <v>0</v>
      </c>
    </row>
    <row r="257" spans="15:15">
      <c r="O257" s="5">
        <f>IF(K257="Clôturée", M257-J257, "")</f>
        <v>0</v>
      </c>
    </row>
    <row r="258" spans="15:15">
      <c r="O258" s="5">
        <f>IF(K258="Clôturée", M258-J258, "")</f>
        <v>0</v>
      </c>
    </row>
    <row r="259" spans="15:15">
      <c r="O259" s="5">
        <f>IF(K259="Clôturée", M259-J259, "")</f>
        <v>0</v>
      </c>
    </row>
    <row r="260" spans="15:15">
      <c r="O260" s="5">
        <f>IF(K260="Clôturée", M260-J260, "")</f>
        <v>0</v>
      </c>
    </row>
    <row r="261" spans="15:15">
      <c r="O261" s="5">
        <f>IF(K261="Clôturée", M261-J261, "")</f>
        <v>0</v>
      </c>
    </row>
    <row r="262" spans="15:15">
      <c r="O262" s="5">
        <f>IF(K262="Clôturée", M262-J262, "")</f>
        <v>0</v>
      </c>
    </row>
    <row r="263" spans="15:15">
      <c r="O263" s="5">
        <f>IF(K263="Clôturée", M263-J263, "")</f>
        <v>0</v>
      </c>
    </row>
    <row r="264" spans="15:15">
      <c r="O264" s="5">
        <f>IF(K264="Clôturée", M264-J264, "")</f>
        <v>0</v>
      </c>
    </row>
    <row r="265" spans="15:15">
      <c r="O265" s="5">
        <f>IF(K265="Clôturée", M265-J265, "")</f>
        <v>0</v>
      </c>
    </row>
    <row r="266" spans="15:15">
      <c r="O266" s="5">
        <f>IF(K266="Clôturée", M266-J266, "")</f>
        <v>0</v>
      </c>
    </row>
    <row r="267" spans="15:15">
      <c r="O267" s="5">
        <f>IF(K267="Clôturée", M267-J267, "")</f>
        <v>0</v>
      </c>
    </row>
    <row r="268" spans="15:15">
      <c r="O268" s="5">
        <f>IF(K268="Clôturée", M268-J268, "")</f>
        <v>0</v>
      </c>
    </row>
    <row r="269" spans="15:15">
      <c r="O269" s="5">
        <f>IF(K269="Clôturée", M269-J269, "")</f>
        <v>0</v>
      </c>
    </row>
    <row r="270" spans="15:15">
      <c r="O270" s="5">
        <f>IF(K270="Clôturée", M270-J270, "")</f>
        <v>0</v>
      </c>
    </row>
    <row r="271" spans="15:15">
      <c r="O271" s="5">
        <f>IF(K271="Clôturée", M271-J271, "")</f>
        <v>0</v>
      </c>
    </row>
    <row r="272" spans="15:15">
      <c r="O272" s="5">
        <f>IF(K272="Clôturée", M272-J272, "")</f>
        <v>0</v>
      </c>
    </row>
    <row r="273" spans="15:15">
      <c r="O273" s="5">
        <f>IF(K273="Clôturée", M273-J273, "")</f>
        <v>0</v>
      </c>
    </row>
    <row r="274" spans="15:15">
      <c r="O274" s="5">
        <f>IF(K274="Clôturée", M274-J274, "")</f>
        <v>0</v>
      </c>
    </row>
    <row r="275" spans="15:15">
      <c r="O275" s="5">
        <f>IF(K275="Clôturée", M275-J275, "")</f>
        <v>0</v>
      </c>
    </row>
    <row r="276" spans="15:15">
      <c r="O276" s="5">
        <f>IF(K276="Clôturée", M276-J276, "")</f>
        <v>0</v>
      </c>
    </row>
    <row r="277" spans="15:15">
      <c r="O277" s="5">
        <f>IF(K277="Clôturée", M277-J277, "")</f>
        <v>0</v>
      </c>
    </row>
    <row r="278" spans="15:15">
      <c r="O278" s="5">
        <f>IF(K278="Clôturée", M278-J278, "")</f>
        <v>0</v>
      </c>
    </row>
    <row r="279" spans="15:15">
      <c r="O279" s="5">
        <f>IF(K279="Clôturée", M279-J279, "")</f>
        <v>0</v>
      </c>
    </row>
    <row r="280" spans="15:15">
      <c r="O280" s="5">
        <f>IF(K280="Clôturée", M280-J280, "")</f>
        <v>0</v>
      </c>
    </row>
    <row r="281" spans="15:15">
      <c r="O281" s="5">
        <f>IF(K281="Clôturée", M281-J281, "")</f>
        <v>0</v>
      </c>
    </row>
    <row r="282" spans="15:15">
      <c r="O282" s="5">
        <f>IF(K282="Clôturée", M282-J282, "")</f>
        <v>0</v>
      </c>
    </row>
    <row r="283" spans="15:15">
      <c r="O283" s="5">
        <f>IF(K283="Clôturée", M283-J283, "")</f>
        <v>0</v>
      </c>
    </row>
    <row r="284" spans="15:15">
      <c r="O284" s="5">
        <f>IF(K284="Clôturée", M284-J284, "")</f>
        <v>0</v>
      </c>
    </row>
    <row r="285" spans="15:15">
      <c r="O285" s="5">
        <f>IF(K285="Clôturée", M285-J285, "")</f>
        <v>0</v>
      </c>
    </row>
    <row r="286" spans="15:15">
      <c r="O286" s="5">
        <f>IF(K286="Clôturée", M286-J286, "")</f>
        <v>0</v>
      </c>
    </row>
    <row r="287" spans="15:15">
      <c r="O287" s="5">
        <f>IF(K287="Clôturée", M287-J287, "")</f>
        <v>0</v>
      </c>
    </row>
    <row r="288" spans="15:15">
      <c r="O288" s="5">
        <f>IF(K288="Clôturée", M288-J288, "")</f>
        <v>0</v>
      </c>
    </row>
    <row r="289" spans="15:15">
      <c r="O289" s="5">
        <f>IF(K289="Clôturée", M289-J289, "")</f>
        <v>0</v>
      </c>
    </row>
    <row r="290" spans="15:15">
      <c r="O290" s="5">
        <f>IF(K290="Clôturée", M290-J290, "")</f>
        <v>0</v>
      </c>
    </row>
    <row r="291" spans="15:15">
      <c r="O291" s="5">
        <f>IF(K291="Clôturée", M291-J291, "")</f>
        <v>0</v>
      </c>
    </row>
    <row r="292" spans="15:15">
      <c r="O292" s="5">
        <f>IF(K292="Clôturée", M292-J292, "")</f>
        <v>0</v>
      </c>
    </row>
    <row r="293" spans="15:15">
      <c r="O293" s="5">
        <f>IF(K293="Clôturée", M293-J293, "")</f>
        <v>0</v>
      </c>
    </row>
    <row r="294" spans="15:15">
      <c r="O294" s="5">
        <f>IF(K294="Clôturée", M294-J294, "")</f>
        <v>0</v>
      </c>
    </row>
    <row r="295" spans="15:15">
      <c r="O295" s="5">
        <f>IF(K295="Clôturée", M295-J295, "")</f>
        <v>0</v>
      </c>
    </row>
    <row r="296" spans="15:15">
      <c r="O296" s="5">
        <f>IF(K296="Clôturée", M296-J296, "")</f>
        <v>0</v>
      </c>
    </row>
    <row r="297" spans="15:15">
      <c r="O297" s="5">
        <f>IF(K297="Clôturée", M297-J297, "")</f>
        <v>0</v>
      </c>
    </row>
    <row r="298" spans="15:15">
      <c r="O298" s="5">
        <f>IF(K298="Clôturée", M298-J298, "")</f>
        <v>0</v>
      </c>
    </row>
    <row r="299" spans="15:15">
      <c r="O299" s="5">
        <f>IF(K299="Clôturée", M299-J299, "")</f>
        <v>0</v>
      </c>
    </row>
    <row r="300" spans="15:15">
      <c r="O300" s="5">
        <f>IF(K300="Clôturée", M300-J300, "")</f>
        <v>0</v>
      </c>
    </row>
    <row r="301" spans="15:15">
      <c r="O301" s="5">
        <f>IF(K301="Clôturée", M301-J301, "")</f>
        <v>0</v>
      </c>
    </row>
    <row r="302" spans="15:15">
      <c r="O302" s="5">
        <f>IF(K302="Clôturée", M302-J302, "")</f>
        <v>0</v>
      </c>
    </row>
    <row r="303" spans="15:15">
      <c r="O303" s="5">
        <f>IF(K303="Clôturée", M303-J303, "")</f>
        <v>0</v>
      </c>
    </row>
    <row r="304" spans="15:15">
      <c r="O304" s="5">
        <f>IF(K304="Clôturée", M304-J304, "")</f>
        <v>0</v>
      </c>
    </row>
    <row r="305" spans="15:15">
      <c r="O305" s="5">
        <f>IF(K305="Clôturée", M305-J305, "")</f>
        <v>0</v>
      </c>
    </row>
    <row r="306" spans="15:15">
      <c r="O306" s="5">
        <f>IF(K306="Clôturée", M306-J306, "")</f>
        <v>0</v>
      </c>
    </row>
    <row r="307" spans="15:15">
      <c r="O307" s="5">
        <f>IF(K307="Clôturée", M307-J307, "")</f>
        <v>0</v>
      </c>
    </row>
    <row r="308" spans="15:15">
      <c r="O308" s="5">
        <f>IF(K308="Clôturée", M308-J308, "")</f>
        <v>0</v>
      </c>
    </row>
    <row r="309" spans="15:15">
      <c r="O309" s="5">
        <f>IF(K309="Clôturée", M309-J309, "")</f>
        <v>0</v>
      </c>
    </row>
    <row r="310" spans="15:15">
      <c r="O310" s="5">
        <f>IF(K310="Clôturée", M310-J310, "")</f>
        <v>0</v>
      </c>
    </row>
    <row r="311" spans="15:15">
      <c r="O311" s="5">
        <f>IF(K311="Clôturée", M311-J311, "")</f>
        <v>0</v>
      </c>
    </row>
    <row r="312" spans="15:15">
      <c r="O312" s="5">
        <f>IF(K312="Clôturée", M312-J312, "")</f>
        <v>0</v>
      </c>
    </row>
    <row r="313" spans="15:15">
      <c r="O313" s="5">
        <f>IF(K313="Clôturée", M313-J313, "")</f>
        <v>0</v>
      </c>
    </row>
    <row r="314" spans="15:15">
      <c r="O314" s="5">
        <f>IF(K314="Clôturée", M314-J314, "")</f>
        <v>0</v>
      </c>
    </row>
    <row r="315" spans="15:15">
      <c r="O315" s="5">
        <f>IF(K315="Clôturée", M315-J315, "")</f>
        <v>0</v>
      </c>
    </row>
    <row r="316" spans="15:15">
      <c r="O316" s="5">
        <f>IF(K316="Clôturée", M316-J316, "")</f>
        <v>0</v>
      </c>
    </row>
    <row r="317" spans="15:15">
      <c r="O317" s="5">
        <f>IF(K317="Clôturée", M317-J317, "")</f>
        <v>0</v>
      </c>
    </row>
    <row r="318" spans="15:15">
      <c r="O318" s="5">
        <f>IF(K318="Clôturée", M318-J318, "")</f>
        <v>0</v>
      </c>
    </row>
    <row r="319" spans="15:15">
      <c r="O319" s="5">
        <f>IF(K319="Clôturée", M319-J319, "")</f>
        <v>0</v>
      </c>
    </row>
    <row r="320" spans="15:15">
      <c r="O320" s="5">
        <f>IF(K320="Clôturée", M320-J320, "")</f>
        <v>0</v>
      </c>
    </row>
    <row r="321" spans="15:15">
      <c r="O321" s="5">
        <f>IF(K321="Clôturée", M321-J321, "")</f>
        <v>0</v>
      </c>
    </row>
    <row r="322" spans="15:15">
      <c r="O322" s="5">
        <f>IF(K322="Clôturée", M322-J322, "")</f>
        <v>0</v>
      </c>
    </row>
    <row r="323" spans="15:15">
      <c r="O323" s="5">
        <f>IF(K323="Clôturée", M323-J323, "")</f>
        <v>0</v>
      </c>
    </row>
    <row r="324" spans="15:15">
      <c r="O324" s="5">
        <f>IF(K324="Clôturée", M324-J324, "")</f>
        <v>0</v>
      </c>
    </row>
    <row r="325" spans="15:15">
      <c r="O325" s="5">
        <f>IF(K325="Clôturée", M325-J325, "")</f>
        <v>0</v>
      </c>
    </row>
    <row r="326" spans="15:15">
      <c r="O326" s="5">
        <f>IF(K326="Clôturée", M326-J326, "")</f>
        <v>0</v>
      </c>
    </row>
    <row r="327" spans="15:15">
      <c r="O327" s="5">
        <f>IF(K327="Clôturée", M327-J327, "")</f>
        <v>0</v>
      </c>
    </row>
    <row r="328" spans="15:15">
      <c r="O328" s="5">
        <f>IF(K328="Clôturée", M328-J328, "")</f>
        <v>0</v>
      </c>
    </row>
    <row r="329" spans="15:15">
      <c r="O329" s="5">
        <f>IF(K329="Clôturée", M329-J329, "")</f>
        <v>0</v>
      </c>
    </row>
    <row r="330" spans="15:15">
      <c r="O330" s="5">
        <f>IF(K330="Clôturée", M330-J330, "")</f>
        <v>0</v>
      </c>
    </row>
    <row r="331" spans="15:15">
      <c r="O331" s="5">
        <f>IF(K331="Clôturée", M331-J331, "")</f>
        <v>0</v>
      </c>
    </row>
    <row r="332" spans="15:15">
      <c r="O332" s="5">
        <f>IF(K332="Clôturée", M332-J332, "")</f>
        <v>0</v>
      </c>
    </row>
    <row r="333" spans="15:15">
      <c r="O333" s="5">
        <f>IF(K333="Clôturée", M333-J333, "")</f>
        <v>0</v>
      </c>
    </row>
    <row r="334" spans="15:15">
      <c r="O334" s="5">
        <f>IF(K334="Clôturée", M334-J334, "")</f>
        <v>0</v>
      </c>
    </row>
    <row r="335" spans="15:15">
      <c r="O335" s="5">
        <f>IF(K335="Clôturée", M335-J335, "")</f>
        <v>0</v>
      </c>
    </row>
    <row r="336" spans="15:15">
      <c r="O336" s="5">
        <f>IF(K336="Clôturée", M336-J336, "")</f>
        <v>0</v>
      </c>
    </row>
    <row r="337" spans="15:15">
      <c r="O337" s="5">
        <f>IF(K337="Clôturée", M337-J337, "")</f>
        <v>0</v>
      </c>
    </row>
    <row r="338" spans="15:15">
      <c r="O338" s="5">
        <f>IF(K338="Clôturée", M338-J338, "")</f>
        <v>0</v>
      </c>
    </row>
    <row r="339" spans="15:15">
      <c r="O339" s="5">
        <f>IF(K339="Clôturée", M339-J339, "")</f>
        <v>0</v>
      </c>
    </row>
    <row r="340" spans="15:15">
      <c r="O340" s="5">
        <f>IF(K340="Clôturée", M340-J340, "")</f>
        <v>0</v>
      </c>
    </row>
    <row r="341" spans="15:15">
      <c r="O341" s="5">
        <f>IF(K341="Clôturée", M341-J341, "")</f>
        <v>0</v>
      </c>
    </row>
    <row r="342" spans="15:15">
      <c r="O342" s="5">
        <f>IF(K342="Clôturée", M342-J342, "")</f>
        <v>0</v>
      </c>
    </row>
    <row r="343" spans="15:15">
      <c r="O343" s="5">
        <f>IF(K343="Clôturée", M343-J343, "")</f>
        <v>0</v>
      </c>
    </row>
    <row r="344" spans="15:15">
      <c r="O344" s="5">
        <f>IF(K344="Clôturée", M344-J344, "")</f>
        <v>0</v>
      </c>
    </row>
    <row r="345" spans="15:15">
      <c r="O345" s="5">
        <f>IF(K345="Clôturée", M345-J345, "")</f>
        <v>0</v>
      </c>
    </row>
    <row r="346" spans="15:15">
      <c r="O346" s="5">
        <f>IF(K346="Clôturée", M346-J346, "")</f>
        <v>0</v>
      </c>
    </row>
    <row r="347" spans="15:15">
      <c r="O347" s="5">
        <f>IF(K347="Clôturée", M347-J347, "")</f>
        <v>0</v>
      </c>
    </row>
    <row r="348" spans="15:15">
      <c r="O348" s="5">
        <f>IF(K348="Clôturée", M348-J348, "")</f>
        <v>0</v>
      </c>
    </row>
    <row r="349" spans="15:15">
      <c r="O349" s="5">
        <f>IF(K349="Clôturée", M349-J349, "")</f>
        <v>0</v>
      </c>
    </row>
    <row r="350" spans="15:15">
      <c r="O350" s="5">
        <f>IF(K350="Clôturée", M350-J350, "")</f>
        <v>0</v>
      </c>
    </row>
    <row r="351" spans="15:15">
      <c r="O351" s="5">
        <f>IF(K351="Clôturée", M351-J351, "")</f>
        <v>0</v>
      </c>
    </row>
    <row r="352" spans="15:15">
      <c r="O352" s="5">
        <f>IF(K352="Clôturée", M352-J352, "")</f>
        <v>0</v>
      </c>
    </row>
    <row r="353" spans="15:15">
      <c r="O353" s="5">
        <f>IF(K353="Clôturée", M353-J353, "")</f>
        <v>0</v>
      </c>
    </row>
    <row r="354" spans="15:15">
      <c r="O354" s="5">
        <f>IF(K354="Clôturée", M354-J354, "")</f>
        <v>0</v>
      </c>
    </row>
    <row r="355" spans="15:15">
      <c r="O355" s="5">
        <f>IF(K355="Clôturée", M355-J355, "")</f>
        <v>0</v>
      </c>
    </row>
    <row r="356" spans="15:15">
      <c r="O356" s="5">
        <f>IF(K356="Clôturée", M356-J356, "")</f>
        <v>0</v>
      </c>
    </row>
    <row r="357" spans="15:15">
      <c r="O357" s="5">
        <f>IF(K357="Clôturée", M357-J357, "")</f>
        <v>0</v>
      </c>
    </row>
    <row r="358" spans="15:15">
      <c r="O358" s="5">
        <f>IF(K358="Clôturée", M358-J358, "")</f>
        <v>0</v>
      </c>
    </row>
    <row r="359" spans="15:15">
      <c r="O359" s="5">
        <f>IF(K359="Clôturée", M359-J359, "")</f>
        <v>0</v>
      </c>
    </row>
    <row r="360" spans="15:15">
      <c r="O360" s="5">
        <f>IF(K360="Clôturée", M360-J360, "")</f>
        <v>0</v>
      </c>
    </row>
    <row r="361" spans="15:15">
      <c r="O361" s="5">
        <f>IF(K361="Clôturée", M361-J361, "")</f>
        <v>0</v>
      </c>
    </row>
    <row r="362" spans="15:15">
      <c r="O362" s="5">
        <f>IF(K362="Clôturée", M362-J362, "")</f>
        <v>0</v>
      </c>
    </row>
    <row r="363" spans="15:15">
      <c r="O363" s="5">
        <f>IF(K363="Clôturée", M363-J363, "")</f>
        <v>0</v>
      </c>
    </row>
    <row r="364" spans="15:15">
      <c r="O364" s="5">
        <f>IF(K364="Clôturée", M364-J364, "")</f>
        <v>0</v>
      </c>
    </row>
    <row r="365" spans="15:15">
      <c r="O365" s="5">
        <f>IF(K365="Clôturée", M365-J365, "")</f>
        <v>0</v>
      </c>
    </row>
    <row r="366" spans="15:15">
      <c r="O366" s="5">
        <f>IF(K366="Clôturée", M366-J366, "")</f>
        <v>0</v>
      </c>
    </row>
    <row r="367" spans="15:15">
      <c r="O367" s="5">
        <f>IF(K367="Clôturée", M367-J367, "")</f>
        <v>0</v>
      </c>
    </row>
    <row r="368" spans="15:15">
      <c r="O368" s="5">
        <f>IF(K368="Clôturée", M368-J368, "")</f>
        <v>0</v>
      </c>
    </row>
    <row r="369" spans="15:15">
      <c r="O369" s="5">
        <f>IF(K369="Clôturée", M369-J369, "")</f>
        <v>0</v>
      </c>
    </row>
    <row r="370" spans="15:15">
      <c r="O370" s="5">
        <f>IF(K370="Clôturée", M370-J370, "")</f>
        <v>0</v>
      </c>
    </row>
    <row r="371" spans="15:15">
      <c r="O371" s="5">
        <f>IF(K371="Clôturée", M371-J371, "")</f>
        <v>0</v>
      </c>
    </row>
    <row r="372" spans="15:15">
      <c r="O372" s="5">
        <f>IF(K372="Clôturée", M372-J372, "")</f>
        <v>0</v>
      </c>
    </row>
    <row r="373" spans="15:15">
      <c r="O373" s="5">
        <f>IF(K373="Clôturée", M373-J373, "")</f>
        <v>0</v>
      </c>
    </row>
    <row r="374" spans="15:15">
      <c r="O374" s="5">
        <f>IF(K374="Clôturée", M374-J374, "")</f>
        <v>0</v>
      </c>
    </row>
    <row r="375" spans="15:15">
      <c r="O375" s="5">
        <f>IF(K375="Clôturée", M375-J375, "")</f>
        <v>0</v>
      </c>
    </row>
    <row r="376" spans="15:15">
      <c r="O376" s="5">
        <f>IF(K376="Clôturée", M376-J376, "")</f>
        <v>0</v>
      </c>
    </row>
    <row r="377" spans="15:15">
      <c r="O377" s="5">
        <f>IF(K377="Clôturée", M377-J377, "")</f>
        <v>0</v>
      </c>
    </row>
    <row r="378" spans="15:15">
      <c r="O378" s="5">
        <f>IF(K378="Clôturée", M378-J378, "")</f>
        <v>0</v>
      </c>
    </row>
    <row r="379" spans="15:15">
      <c r="O379" s="5">
        <f>IF(K379="Clôturée", M379-J379, "")</f>
        <v>0</v>
      </c>
    </row>
    <row r="380" spans="15:15">
      <c r="O380" s="5">
        <f>IF(K380="Clôturée", M380-J380, "")</f>
        <v>0</v>
      </c>
    </row>
    <row r="381" spans="15:15">
      <c r="O381" s="5">
        <f>IF(K381="Clôturée", M381-J381, "")</f>
        <v>0</v>
      </c>
    </row>
    <row r="382" spans="15:15">
      <c r="O382" s="5">
        <f>IF(K382="Clôturée", M382-J382, "")</f>
        <v>0</v>
      </c>
    </row>
    <row r="383" spans="15:15">
      <c r="O383" s="5">
        <f>IF(K383="Clôturée", M383-J383, "")</f>
        <v>0</v>
      </c>
    </row>
    <row r="384" spans="15:15">
      <c r="O384" s="5">
        <f>IF(K384="Clôturée", M384-J384, "")</f>
        <v>0</v>
      </c>
    </row>
    <row r="385" spans="15:15">
      <c r="O385" s="5">
        <f>IF(K385="Clôturée", M385-J385, "")</f>
        <v>0</v>
      </c>
    </row>
    <row r="386" spans="15:15">
      <c r="O386" s="5">
        <f>IF(K386="Clôturée", M386-J386, "")</f>
        <v>0</v>
      </c>
    </row>
    <row r="387" spans="15:15">
      <c r="O387" s="5">
        <f>IF(K387="Clôturée", M387-J387, "")</f>
        <v>0</v>
      </c>
    </row>
    <row r="388" spans="15:15">
      <c r="O388" s="5">
        <f>IF(K388="Clôturée", M388-J388, "")</f>
        <v>0</v>
      </c>
    </row>
    <row r="389" spans="15:15">
      <c r="O389" s="5">
        <f>IF(K389="Clôturée", M389-J389, "")</f>
        <v>0</v>
      </c>
    </row>
    <row r="390" spans="15:15">
      <c r="O390" s="5">
        <f>IF(K390="Clôturée", M390-J390, "")</f>
        <v>0</v>
      </c>
    </row>
    <row r="391" spans="15:15">
      <c r="O391" s="5">
        <f>IF(K391="Clôturée", M391-J391, "")</f>
        <v>0</v>
      </c>
    </row>
    <row r="392" spans="15:15">
      <c r="O392" s="5">
        <f>IF(K392="Clôturée", M392-J392, "")</f>
        <v>0</v>
      </c>
    </row>
    <row r="393" spans="15:15">
      <c r="O393" s="5">
        <f>IF(K393="Clôturée", M393-J393, "")</f>
        <v>0</v>
      </c>
    </row>
    <row r="394" spans="15:15">
      <c r="O394" s="5">
        <f>IF(K394="Clôturée", M394-J394, "")</f>
        <v>0</v>
      </c>
    </row>
    <row r="395" spans="15:15">
      <c r="O395" s="5">
        <f>IF(K395="Clôturée", M395-J395, "")</f>
        <v>0</v>
      </c>
    </row>
    <row r="396" spans="15:15">
      <c r="O396" s="5">
        <f>IF(K396="Clôturée", M396-J396, "")</f>
        <v>0</v>
      </c>
    </row>
    <row r="397" spans="15:15">
      <c r="O397" s="5">
        <f>IF(K397="Clôturée", M397-J397, "")</f>
        <v>0</v>
      </c>
    </row>
    <row r="398" spans="15:15">
      <c r="O398" s="5">
        <f>IF(K398="Clôturée", M398-J398, "")</f>
        <v>0</v>
      </c>
    </row>
    <row r="399" spans="15:15">
      <c r="O399" s="5">
        <f>IF(K399="Clôturée", M399-J399, "")</f>
        <v>0</v>
      </c>
    </row>
    <row r="400" spans="15:15">
      <c r="O400" s="5">
        <f>IF(K400="Clôturée", M400-J400, "")</f>
        <v>0</v>
      </c>
    </row>
    <row r="401" spans="15:15">
      <c r="O401" s="5">
        <f>IF(K401="Clôturée", M401-J401, "")</f>
        <v>0</v>
      </c>
    </row>
    <row r="402" spans="15:15">
      <c r="O402" s="5">
        <f>IF(K402="Clôturée", M402-J402, "")</f>
        <v>0</v>
      </c>
    </row>
  </sheetData>
  <conditionalFormatting sqref="J3:J402">
    <cfRule type="expression" dxfId="8" priority="1">
      <formula>AND($J3&lt;TODAY(),$K3&lt;&gt;"Clôturée")</formula>
    </cfRule>
  </conditionalFormatting>
  <dataValidations count="4">
    <dataValidation type="list" allowBlank="1" showInputMessage="1" showErrorMessage="1" sqref="B3:B402">
      <formula1>"ISO 9001,ISO 14001,ISO 45001,ISO 9001/45001,ISO 9001/14001"</formula1>
    </dataValidation>
    <dataValidation type="list" allowBlank="1" showInputMessage="1" showErrorMessage="1" sqref="D3:D402">
      <formula1>"NC mineure,NC majeure,Observation,Amélioration,Amélioration"</formula1>
    </dataValidation>
    <dataValidation type="list" allowBlank="1" showInputMessage="1" showErrorMessage="1" sqref="F3:F402">
      <formula1>"Faible,Moyenne,Élevée,Critique"</formula1>
    </dataValidation>
    <dataValidation type="list" allowBlank="1" showInputMessage="1" showErrorMessage="1" sqref="K3:K402">
      <formula1>"Ouverte,En cours,Clôturée,En retard,Planifiée"</formula1>
    </dataValidation>
  </dataValidations>
  <pageMargins left="0.7" right="0.7" top="0.75" bottom="0.75" header="0.3" footer="0.3"/>
  <tableParts count="1">
    <tablePart r:id="rId1"/>
  </tableParts>
</worksheet>
</file>

<file path=xl/worksheets/sheet7.xml><?xml version="1.0" encoding="utf-8"?>
<worksheet xmlns="http://schemas.openxmlformats.org/spreadsheetml/2006/main" xmlns:r="http://schemas.openxmlformats.org/officeDocument/2006/relationships">
  <dimension ref="A1:C7"/>
  <sheetViews>
    <sheetView workbookViewId="0"/>
  </sheetViews>
  <sheetFormatPr defaultRowHeight="15"/>
  <cols>
    <col min="1" max="1" width="36.7109375" customWidth="1"/>
    <col min="2" max="3" width="18.7109375" style="6" customWidth="1"/>
  </cols>
  <sheetData>
    <row r="1" spans="1:3">
      <c r="A1" s="1" t="s">
        <v>212</v>
      </c>
    </row>
    <row r="2" spans="1:3" s="2" customFormat="1">
      <c r="A2" s="2" t="s">
        <v>198</v>
      </c>
      <c r="B2" s="2" t="s">
        <v>199</v>
      </c>
      <c r="C2" s="2" t="s">
        <v>200</v>
      </c>
    </row>
    <row r="3" spans="1:3">
      <c r="A3" t="s">
        <v>201</v>
      </c>
      <c r="B3" s="6">
        <v>0.85</v>
      </c>
      <c r="C3" s="6">
        <v>0.7</v>
      </c>
    </row>
    <row r="4" spans="1:3">
      <c r="A4" t="s">
        <v>202</v>
      </c>
      <c r="B4" s="6">
        <v>0.1</v>
      </c>
      <c r="C4" s="6">
        <v>0.2</v>
      </c>
    </row>
    <row r="5" spans="1:3">
      <c r="A5" t="s">
        <v>203</v>
      </c>
      <c r="B5" s="6">
        <v>0.02</v>
      </c>
      <c r="C5" s="6">
        <v>0.05</v>
      </c>
    </row>
    <row r="6" spans="1:3">
      <c r="A6" t="s">
        <v>204</v>
      </c>
      <c r="B6" s="6">
        <v>30</v>
      </c>
      <c r="C6" s="6">
        <v>60</v>
      </c>
    </row>
    <row r="7" spans="1:3">
      <c r="A7" t="s">
        <v>205</v>
      </c>
      <c r="B7" s="6">
        <v>0.9</v>
      </c>
      <c r="C7" s="6">
        <v>0.8</v>
      </c>
    </row>
  </sheetData>
  <pageMargins left="0.7" right="0.7" top="0.75" bottom="0.75" header="0.3" footer="0.3"/>
  <tableParts count="1">
    <tablePart r:id="rId1"/>
  </tableParts>
</worksheet>
</file>

<file path=xl/worksheets/sheet8.xml><?xml version="1.0" encoding="utf-8"?>
<worksheet xmlns="http://schemas.openxmlformats.org/spreadsheetml/2006/main" xmlns:r="http://schemas.openxmlformats.org/officeDocument/2006/relationships">
  <dimension ref="A1:B27"/>
  <sheetViews>
    <sheetView workbookViewId="0"/>
  </sheetViews>
  <sheetFormatPr defaultRowHeight="15"/>
  <sheetData>
    <row r="1" spans="1:2">
      <c r="A1" s="1" t="s">
        <v>213</v>
      </c>
    </row>
    <row r="2" spans="1:2">
      <c r="A2" s="7" t="s">
        <v>198</v>
      </c>
    </row>
    <row r="3" spans="1:2">
      <c r="A3" s="8" t="s">
        <v>214</v>
      </c>
      <c r="B3">
        <f>COUNTA(tblPlan[Processus])</f>
        <v>0</v>
      </c>
    </row>
    <row r="4" spans="1:2">
      <c r="A4" s="8" t="s">
        <v>215</v>
      </c>
      <c r="B4">
        <f>COUNTIF(tblPlan[Statut],"Réalisé")</f>
        <v>0</v>
      </c>
    </row>
    <row r="5" spans="1:2">
      <c r="A5" s="8" t="s">
        <v>216</v>
      </c>
      <c r="B5" s="6">
        <f>IFERROR(B4/B3,"")</f>
        <v>0</v>
      </c>
    </row>
    <row r="6" spans="1:2">
      <c r="A6" s="8" t="s">
        <v>217</v>
      </c>
      <c r="B6" s="6">
        <f>IFERROR((COUNTIF(Checklist_9001!D3:D202,"Conforme")+COUNTIF(Checklist_14001!D3:D202,"Conforme")+COUNTIF(Checklist_45001!D3:D202,"Conforme"))/(COUNTA(Checklist_9001!D3:D202)+COUNTA(Checklist_14001!D3:D202)+COUNTA(Checklist_45001!D3:D202)),"")</f>
        <v>0</v>
      </c>
    </row>
    <row r="7" spans="1:2">
      <c r="A7" s="8" t="s">
        <v>218</v>
      </c>
      <c r="B7" s="6">
        <f>IFERROR(COUNTIF(tblActions[Type],"NC majeure")/COUNTA(tblActions[ID]),"")</f>
        <v>0</v>
      </c>
    </row>
    <row r="8" spans="1:2">
      <c r="A8" s="8" t="s">
        <v>219</v>
      </c>
      <c r="B8">
        <f>COUNTIF(tblActions[Statut],"Ouverte")+COUNTIF(tblActions[Statut],"En cours")</f>
        <v>0</v>
      </c>
    </row>
    <row r="9" spans="1:2">
      <c r="A9" s="8" t="s">
        <v>220</v>
      </c>
      <c r="B9">
        <f>COUNTIFS(tblActions[Statut],"&lt;&gt;"&amp;"Clôturée",tblActions[Date d'échéance],"&lt;"&amp;TODAY())</f>
        <v>0</v>
      </c>
    </row>
    <row r="11" spans="1:2">
      <c r="A11" s="8" t="s">
        <v>221</v>
      </c>
      <c r="B11" s="6">
        <f>IFERROR(B9/COUNTA(tblActions[ID]),"")</f>
        <v>0</v>
      </c>
    </row>
    <row r="12" spans="1:2">
      <c r="A12" s="8" t="s">
        <v>222</v>
      </c>
      <c r="B12">
        <f>IFERROR(AVERAGEIF(tblActions[Délai clôture (jours)],"&gt;0"),"")</f>
        <v>0</v>
      </c>
    </row>
    <row r="14" spans="1:2">
      <c r="A14" s="8" t="s">
        <v>223</v>
      </c>
    </row>
    <row r="15" spans="1:2">
      <c r="A15" s="2" t="s">
        <v>41</v>
      </c>
      <c r="B15" s="2" t="s">
        <v>224</v>
      </c>
    </row>
    <row r="16" spans="1:2">
      <c r="A16" t="s">
        <v>54</v>
      </c>
      <c r="B16">
        <f>COUNTIF(tblPlan[Statut],"Planifié")</f>
        <v>0</v>
      </c>
    </row>
    <row r="17" spans="1:2">
      <c r="A17" t="s">
        <v>55</v>
      </c>
      <c r="B17">
        <f>COUNTIF(tblPlan[Statut],"En cours")</f>
        <v>0</v>
      </c>
    </row>
    <row r="18" spans="1:2">
      <c r="A18" t="s">
        <v>225</v>
      </c>
      <c r="B18">
        <f>COUNTIF(tblPlan[Statut],"Réalisé")</f>
        <v>0</v>
      </c>
    </row>
    <row r="19" spans="1:2">
      <c r="A19" t="s">
        <v>226</v>
      </c>
      <c r="B19">
        <f>COUNTIF(tblPlan[Statut],"Reporté")</f>
        <v>0</v>
      </c>
    </row>
    <row r="20" spans="1:2">
      <c r="A20" t="s">
        <v>227</v>
      </c>
      <c r="B20">
        <f>COUNTIF(tblPlan[Statut],"Annulé")</f>
        <v>0</v>
      </c>
    </row>
    <row r="22" spans="1:2">
      <c r="A22" s="8" t="s">
        <v>228</v>
      </c>
    </row>
    <row r="23" spans="1:2">
      <c r="A23" s="2" t="s">
        <v>158</v>
      </c>
      <c r="B23" s="2" t="s">
        <v>224</v>
      </c>
    </row>
    <row r="24" spans="1:2">
      <c r="A24" t="s">
        <v>175</v>
      </c>
      <c r="B24">
        <f>COUNTIF(tblActions[Type],"NC majeure")</f>
        <v>0</v>
      </c>
    </row>
    <row r="25" spans="1:2">
      <c r="A25" t="s">
        <v>176</v>
      </c>
      <c r="B25">
        <f>COUNTIF(tblActions[Type],"NC mineure")</f>
        <v>0</v>
      </c>
    </row>
    <row r="26" spans="1:2">
      <c r="A26" t="s">
        <v>177</v>
      </c>
      <c r="B26">
        <f>COUNTIF(tblActions[Type],"Observation")</f>
        <v>0</v>
      </c>
    </row>
    <row r="27" spans="1:2">
      <c r="A27" t="s">
        <v>124</v>
      </c>
      <c r="B27">
        <f>COUNTIF(tblActions[Type],"Amélioration")</f>
        <v>0</v>
      </c>
    </row>
  </sheetData>
  <conditionalFormatting sqref="B11">
    <cfRule type="cellIs" dxfId="9" priority="10" operator="lessThanOrEqual">
      <formula>Parametres_KPI!$B$3</formula>
    </cfRule>
    <cfRule type="cellIs" dxfId="10" priority="11" operator="lessThanOrEqual">
      <formula>Parametres_KPI!$C$3</formula>
    </cfRule>
    <cfRule type="cellIs" dxfId="11" priority="12" operator="greaterThan">
      <formula>Parametres_KPI!$C$3</formula>
    </cfRule>
  </conditionalFormatting>
  <conditionalFormatting sqref="B12">
    <cfRule type="cellIs" dxfId="9" priority="13" operator="lessThanOrEqual">
      <formula>Parametres_KPI!$B$5</formula>
    </cfRule>
    <cfRule type="cellIs" dxfId="10" priority="14" operator="lessThanOrEqual">
      <formula>Parametres_KPI!$C$5</formula>
    </cfRule>
    <cfRule type="cellIs" dxfId="11" priority="15" operator="greaterThan">
      <formula>Parametres_KPI!$C$5</formula>
    </cfRule>
  </conditionalFormatting>
  <conditionalFormatting sqref="B5">
    <cfRule type="cellIs" dxfId="9" priority="1" operator="greaterThanOrEqual">
      <formula>Parametres_KPI!$B$2</formula>
    </cfRule>
    <cfRule type="cellIs" dxfId="10" priority="2" operator="greaterThanOrEqual">
      <formula>Parametres_KPI!$C$2</formula>
    </cfRule>
    <cfRule type="cellIs" dxfId="11" priority="3" operator="lessThan">
      <formula>Parametres_KPI!$C$2</formula>
    </cfRule>
  </conditionalFormatting>
  <conditionalFormatting sqref="B6">
    <cfRule type="cellIs" dxfId="9" priority="4" operator="greaterThanOrEqual">
      <formula>Parametres_KPI!$B$6</formula>
    </cfRule>
    <cfRule type="cellIs" dxfId="10" priority="5" operator="greaterThanOrEqual">
      <formula>Parametres_KPI!$C$6</formula>
    </cfRule>
    <cfRule type="cellIs" dxfId="11" priority="6" operator="lessThan">
      <formula>Parametres_KPI!$C$6</formula>
    </cfRule>
  </conditionalFormatting>
  <conditionalFormatting sqref="B7">
    <cfRule type="cellIs" dxfId="9" priority="7" operator="lessThanOrEqual">
      <formula>Parametres_KPI!$B$4</formula>
    </cfRule>
    <cfRule type="cellIs" dxfId="10" priority="8" operator="lessThanOrEqual">
      <formula>Parametres_KPI!$C$4</formula>
    </cfRule>
    <cfRule type="cellIs" dxfId="11" priority="9" operator="greaterThan">
      <formula>Parametres_KPI!$C$4</formula>
    </cfRule>
  </conditionalFormatting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Processus</vt:lpstr>
      <vt:lpstr>Plan_Audit</vt:lpstr>
      <vt:lpstr>Checklist_9001</vt:lpstr>
      <vt:lpstr>Checklist_14001</vt:lpstr>
      <vt:lpstr>Checklist_45001</vt:lpstr>
      <vt:lpstr>Constats_Actions</vt:lpstr>
      <vt:lpstr>Parametres_KPI</vt:lpstr>
      <vt:lpstr>Dashboard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2025-08-19T02:32:18Z</dcterms:created>
  <dcterms:modified xsi:type="dcterms:W3CDTF">2025-08-19T02:32:18Z</dcterms:modified>
</cp:coreProperties>
</file>