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19DF33A5-174E-4277-B8B2-8DFDCAC4AE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CRITURES" sheetId="1" r:id="rId1"/>
    <sheet name="BILA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2" l="1"/>
  <c r="B11" i="2"/>
  <c r="E10" i="2"/>
  <c r="E12" i="2" s="1"/>
  <c r="B10" i="2"/>
  <c r="B9" i="2"/>
  <c r="B12" i="2" s="1"/>
  <c r="E6" i="2"/>
  <c r="E5" i="2"/>
  <c r="B5" i="2"/>
  <c r="E4" i="2"/>
  <c r="E7" i="2" s="1"/>
  <c r="E14" i="2" s="1"/>
  <c r="B4" i="2"/>
  <c r="B6" i="2" s="1"/>
  <c r="B14" i="2" s="1"/>
  <c r="B16" i="2" s="1"/>
</calcChain>
</file>

<file path=xl/sharedStrings.xml><?xml version="1.0" encoding="utf-8"?>
<sst xmlns="http://schemas.openxmlformats.org/spreadsheetml/2006/main" count="79" uniqueCount="54">
  <si>
    <t>Date</t>
  </si>
  <si>
    <t>Réf.</t>
  </si>
  <si>
    <t>Libellé</t>
  </si>
  <si>
    <t>Compte</t>
  </si>
  <si>
    <t>Montant</t>
  </si>
  <si>
    <t>Analytique</t>
  </si>
  <si>
    <t>Type</t>
  </si>
  <si>
    <t>Centre associé</t>
  </si>
  <si>
    <t>01/01/2025</t>
  </si>
  <si>
    <t>CAP001</t>
  </si>
  <si>
    <t>Capital initial</t>
  </si>
  <si>
    <t>G</t>
  </si>
  <si>
    <t>Général</t>
  </si>
  <si>
    <t>RES001</t>
  </si>
  <si>
    <t>Réserve légale</t>
  </si>
  <si>
    <t>02/01/2025</t>
  </si>
  <si>
    <t>CLIENT</t>
  </si>
  <si>
    <t>Facture client</t>
  </si>
  <si>
    <t>FNB001</t>
  </si>
  <si>
    <t>Virement bancaire</t>
  </si>
  <si>
    <t>CAI001</t>
  </si>
  <si>
    <t>Caisse</t>
  </si>
  <si>
    <t>03/01/2025</t>
  </si>
  <si>
    <t>DET001</t>
  </si>
  <si>
    <t>Dette long terme</t>
  </si>
  <si>
    <t>FOU001</t>
  </si>
  <si>
    <t>Fournisseur</t>
  </si>
  <si>
    <t>BEN001</t>
  </si>
  <si>
    <t>Bénéfices reportés</t>
  </si>
  <si>
    <t>DUR001</t>
  </si>
  <si>
    <t>Immobilisation</t>
  </si>
  <si>
    <t>BILAN AUTOMATISÉ (Partie Double)</t>
  </si>
  <si>
    <t>ACTIF</t>
  </si>
  <si>
    <t>Montant (€)</t>
  </si>
  <si>
    <t>PASSIF</t>
  </si>
  <si>
    <t>ACTIF IMMOBILISÉ</t>
  </si>
  <si>
    <t>CAPITAUX PROPRES</t>
  </si>
  <si>
    <t>Immobilisations incorporelles</t>
  </si>
  <si>
    <t>Capital souscrit</t>
  </si>
  <si>
    <t>Immobilisations corporelles</t>
  </si>
  <si>
    <t>Réserves légales</t>
  </si>
  <si>
    <t>TOTAL ACTIF IMMOBILISÉ</t>
  </si>
  <si>
    <t>TOTAL CAPITAUX PROPRES</t>
  </si>
  <si>
    <t>ACTIF CIRCULANT</t>
  </si>
  <si>
    <t>Créances commerciales</t>
  </si>
  <si>
    <t>DETTES</t>
  </si>
  <si>
    <t>Banque</t>
  </si>
  <si>
    <t>Emprunts à long terme</t>
  </si>
  <si>
    <t>Fournisseurs</t>
  </si>
  <si>
    <t>TOTAL ACTIF CIRCULANT</t>
  </si>
  <si>
    <t>TOTAL DETTES</t>
  </si>
  <si>
    <t>TOTAL ACTIF GÉNÉRAL</t>
  </si>
  <si>
    <t>TOTAL PASSIF GÉNÉRAL</t>
  </si>
  <si>
    <t>Équilibre (Actif = Passif)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</si>
</sst>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1"/>
      <color rgb="FFFFFFFF"/>
      <name val="Calibri"/>
    </font>
    <font>
      <b/>
      <sz val="12"/>
      <name val="Calibri"/>
    </font>
    <font>
      <sz val="11"/>
      <color rgb="FFFF0000"/>
      <name val="Calibri"/>
      <family val="2"/>
      <scheme val="minor"/>
    </font>
    <font>
      <b/>
      <sz val="22"/>
      <color rgb="FFFF0000"/>
      <name val="Calibri"/>
      <family val="2"/>
    </font>
    <font>
      <b/>
      <sz val="1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/>
    </fill>
    <fill>
      <patternFill patternType="solid">
        <fgColor rgb="FFCCCCCC"/>
        <bgColor rgb="FFCCCCCC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0" xfId="0" applyFont="1" applyFill="1"/>
    <xf numFmtId="0" fontId="4" fillId="0" borderId="0" xfId="0" applyFont="1"/>
    <xf numFmtId="0" fontId="0" fillId="0" borderId="0" xfId="0"/>
    <xf numFmtId="0" fontId="3" fillId="2" borderId="0" xfId="0" applyFont="1" applyFill="1" applyAlignment="1">
      <alignment horizontal="left"/>
    </xf>
    <xf numFmtId="0" fontId="1" fillId="4" borderId="0" xfId="0" applyFont="1" applyFill="1"/>
    <xf numFmtId="0" fontId="0" fillId="4" borderId="0" xfId="0" applyFill="1"/>
    <xf numFmtId="0" fontId="6" fillId="0" borderId="0" xfId="0" applyFont="1"/>
    <xf numFmtId="0" fontId="0" fillId="4" borderId="0" xfId="0" applyFill="1"/>
    <xf numFmtId="0" fontId="5" fillId="5" borderId="0" xfId="0" applyFont="1" applyFill="1"/>
    <xf numFmtId="0" fontId="7" fillId="5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H14" sqref="H14"/>
    </sheetView>
  </sheetViews>
  <sheetFormatPr baseColWidth="10" defaultColWidth="9.140625" defaultRowHeight="15" x14ac:dyDescent="0.25"/>
  <cols>
    <col min="1" max="1" width="20.5703125" customWidth="1"/>
    <col min="2" max="2" width="21.42578125" customWidth="1"/>
    <col min="3" max="3" width="27.140625" customWidth="1"/>
    <col min="5" max="5" width="15.140625" customWidth="1"/>
    <col min="6" max="6" width="15" customWidth="1"/>
    <col min="7" max="7" width="30.28515625" customWidth="1"/>
    <col min="8" max="8" width="22" customWidth="1"/>
  </cols>
  <sheetData>
    <row r="1" spans="1:8" ht="35.2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ht="23.25" x14ac:dyDescent="0.35">
      <c r="A2" t="s">
        <v>8</v>
      </c>
      <c r="B2" s="10" t="s">
        <v>9</v>
      </c>
      <c r="C2" t="s">
        <v>10</v>
      </c>
      <c r="D2">
        <v>100000</v>
      </c>
      <c r="E2">
        <v>10000</v>
      </c>
      <c r="F2" t="s">
        <v>11</v>
      </c>
      <c r="G2" t="s">
        <v>12</v>
      </c>
    </row>
    <row r="3" spans="1:8" ht="23.25" x14ac:dyDescent="0.35">
      <c r="A3" t="s">
        <v>8</v>
      </c>
      <c r="B3" s="10" t="s">
        <v>13</v>
      </c>
      <c r="C3" t="s">
        <v>14</v>
      </c>
      <c r="D3">
        <v>101000</v>
      </c>
      <c r="E3">
        <v>2000</v>
      </c>
      <c r="F3" t="s">
        <v>11</v>
      </c>
      <c r="G3" t="s">
        <v>12</v>
      </c>
    </row>
    <row r="4" spans="1:8" ht="23.25" x14ac:dyDescent="0.35">
      <c r="A4" t="s">
        <v>15</v>
      </c>
      <c r="B4" s="10" t="s">
        <v>16</v>
      </c>
      <c r="C4" t="s">
        <v>17</v>
      </c>
      <c r="D4">
        <v>440000</v>
      </c>
      <c r="E4">
        <v>3000</v>
      </c>
      <c r="F4" t="s">
        <v>11</v>
      </c>
      <c r="G4" t="s">
        <v>12</v>
      </c>
    </row>
    <row r="5" spans="1:8" ht="23.25" x14ac:dyDescent="0.35">
      <c r="A5" t="s">
        <v>15</v>
      </c>
      <c r="B5" s="10" t="s">
        <v>18</v>
      </c>
      <c r="C5" t="s">
        <v>19</v>
      </c>
      <c r="D5">
        <v>550000</v>
      </c>
      <c r="E5">
        <v>5000</v>
      </c>
      <c r="F5" t="s">
        <v>11</v>
      </c>
      <c r="G5" t="s">
        <v>12</v>
      </c>
    </row>
    <row r="6" spans="1:8" ht="23.25" x14ac:dyDescent="0.35">
      <c r="A6" t="s">
        <v>15</v>
      </c>
      <c r="B6" s="10" t="s">
        <v>20</v>
      </c>
      <c r="C6" t="s">
        <v>21</v>
      </c>
      <c r="D6">
        <v>570000</v>
      </c>
      <c r="E6">
        <v>1000</v>
      </c>
      <c r="F6" t="s">
        <v>11</v>
      </c>
      <c r="G6" t="s">
        <v>12</v>
      </c>
    </row>
    <row r="7" spans="1:8" ht="23.25" x14ac:dyDescent="0.35">
      <c r="A7" t="s">
        <v>22</v>
      </c>
      <c r="B7" s="10" t="s">
        <v>23</v>
      </c>
      <c r="C7" t="s">
        <v>24</v>
      </c>
      <c r="D7">
        <v>220000</v>
      </c>
      <c r="E7">
        <v>4000</v>
      </c>
      <c r="F7" t="s">
        <v>11</v>
      </c>
      <c r="G7" t="s">
        <v>12</v>
      </c>
    </row>
    <row r="8" spans="1:8" ht="23.25" x14ac:dyDescent="0.35">
      <c r="A8" t="s">
        <v>22</v>
      </c>
      <c r="B8" s="10" t="s">
        <v>25</v>
      </c>
      <c r="C8" t="s">
        <v>26</v>
      </c>
      <c r="D8">
        <v>400000</v>
      </c>
      <c r="E8">
        <v>2000</v>
      </c>
      <c r="F8" t="s">
        <v>11</v>
      </c>
      <c r="G8" t="s">
        <v>12</v>
      </c>
    </row>
    <row r="9" spans="1:8" ht="23.25" x14ac:dyDescent="0.35">
      <c r="A9" t="s">
        <v>22</v>
      </c>
      <c r="B9" s="10" t="s">
        <v>27</v>
      </c>
      <c r="C9" t="s">
        <v>28</v>
      </c>
      <c r="D9">
        <v>109000</v>
      </c>
      <c r="E9">
        <v>3000</v>
      </c>
      <c r="F9" t="s">
        <v>11</v>
      </c>
      <c r="G9" t="s">
        <v>12</v>
      </c>
    </row>
    <row r="10" spans="1:8" ht="23.25" x14ac:dyDescent="0.35">
      <c r="A10" t="s">
        <v>22</v>
      </c>
      <c r="B10" s="10" t="s">
        <v>29</v>
      </c>
      <c r="C10" t="s">
        <v>30</v>
      </c>
      <c r="D10">
        <v>101000</v>
      </c>
      <c r="E10">
        <v>1500</v>
      </c>
      <c r="F10" t="s">
        <v>11</v>
      </c>
      <c r="G10" t="s">
        <v>12</v>
      </c>
    </row>
    <row r="11" spans="1:8" x14ac:dyDescent="0.25">
      <c r="B11" s="9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"/>
  <sheetViews>
    <sheetView workbookViewId="0">
      <selection activeCell="D24" sqref="D24"/>
    </sheetView>
  </sheetViews>
  <sheetFormatPr baseColWidth="10" defaultColWidth="9.140625" defaultRowHeight="15" x14ac:dyDescent="0.25"/>
  <cols>
    <col min="1" max="1" width="55" customWidth="1"/>
    <col min="2" max="2" width="30.7109375" customWidth="1"/>
    <col min="4" max="4" width="33.28515625" customWidth="1"/>
    <col min="5" max="5" width="35.7109375" customWidth="1"/>
  </cols>
  <sheetData>
    <row r="1" spans="1:5" ht="18.75" x14ac:dyDescent="0.3">
      <c r="A1" s="5" t="s">
        <v>31</v>
      </c>
      <c r="B1" s="6"/>
      <c r="C1" s="6"/>
    </row>
    <row r="2" spans="1:5" x14ac:dyDescent="0.25">
      <c r="A2" t="s">
        <v>32</v>
      </c>
      <c r="B2" t="s">
        <v>33</v>
      </c>
      <c r="D2" t="s">
        <v>34</v>
      </c>
      <c r="E2" t="s">
        <v>33</v>
      </c>
    </row>
    <row r="3" spans="1:5" x14ac:dyDescent="0.25">
      <c r="A3" s="4" t="s">
        <v>35</v>
      </c>
      <c r="B3" s="3"/>
      <c r="D3" s="4" t="s">
        <v>36</v>
      </c>
      <c r="E3" s="3"/>
    </row>
    <row r="4" spans="1:5" x14ac:dyDescent="0.25">
      <c r="A4" t="s">
        <v>37</v>
      </c>
      <c r="B4">
        <f>SUMIF(ECRITURES!D:D,100000,ECRITURES!E:E)</f>
        <v>10000</v>
      </c>
      <c r="D4" t="s">
        <v>38</v>
      </c>
      <c r="E4">
        <f>SUMIF(ECRITURES!D:D,100000,ECRITURES!E:E)</f>
        <v>10000</v>
      </c>
    </row>
    <row r="5" spans="1:5" x14ac:dyDescent="0.25">
      <c r="A5" t="s">
        <v>39</v>
      </c>
      <c r="B5">
        <f>SUMIF(ECRITURES!D:D,101000,ECRITURES!E:E)</f>
        <v>3500</v>
      </c>
      <c r="D5" t="s">
        <v>40</v>
      </c>
      <c r="E5">
        <f>SUMIF(ECRITURES!D:D,101000,ECRITURES!E:E)</f>
        <v>3500</v>
      </c>
    </row>
    <row r="6" spans="1:5" x14ac:dyDescent="0.25">
      <c r="A6" s="1" t="s">
        <v>41</v>
      </c>
      <c r="B6" s="1">
        <f>SUM(B4:B5)</f>
        <v>13500</v>
      </c>
      <c r="D6" t="s">
        <v>28</v>
      </c>
      <c r="E6">
        <f>SUMIF(ECRITURES!D:D,109000,ECRITURES!E:E)</f>
        <v>3000</v>
      </c>
    </row>
    <row r="7" spans="1:5" x14ac:dyDescent="0.25">
      <c r="D7" s="1" t="s">
        <v>42</v>
      </c>
      <c r="E7" s="1">
        <f>SUM(E4:E6)</f>
        <v>16500</v>
      </c>
    </row>
    <row r="8" spans="1:5" x14ac:dyDescent="0.25">
      <c r="A8" s="4" t="s">
        <v>43</v>
      </c>
      <c r="B8" s="3"/>
    </row>
    <row r="9" spans="1:5" x14ac:dyDescent="0.25">
      <c r="A9" t="s">
        <v>44</v>
      </c>
      <c r="B9">
        <f>SUMIF(ECRITURES!D:D,440000,ECRITURES!E:E)</f>
        <v>3000</v>
      </c>
      <c r="D9" s="4" t="s">
        <v>45</v>
      </c>
      <c r="E9" s="3"/>
    </row>
    <row r="10" spans="1:5" x14ac:dyDescent="0.25">
      <c r="A10" t="s">
        <v>46</v>
      </c>
      <c r="B10">
        <f>SUMIF(ECRITURES!D:D,550000,ECRITURES!E:E)</f>
        <v>5000</v>
      </c>
      <c r="D10" t="s">
        <v>47</v>
      </c>
      <c r="E10">
        <f>SUMIF(ECRITURES!D:D,200000,ECRITURES!E:E)+SUMIF(ECRITURES!D:D,220000,ECRITURES!E:E)</f>
        <v>4000</v>
      </c>
    </row>
    <row r="11" spans="1:5" x14ac:dyDescent="0.25">
      <c r="A11" t="s">
        <v>21</v>
      </c>
      <c r="B11">
        <f>SUMIF(ECRITURES!D:D,570000,ECRITURES!E:E)</f>
        <v>1000</v>
      </c>
      <c r="D11" t="s">
        <v>48</v>
      </c>
      <c r="E11">
        <f>SUMIF(ECRITURES!D:D,400000,ECRITURES!E:E)</f>
        <v>2000</v>
      </c>
    </row>
    <row r="12" spans="1:5" x14ac:dyDescent="0.25">
      <c r="A12" s="1" t="s">
        <v>49</v>
      </c>
      <c r="B12" s="1">
        <f>SUM(B9:B11)</f>
        <v>9000</v>
      </c>
      <c r="D12" s="1" t="s">
        <v>50</v>
      </c>
      <c r="E12" s="1">
        <f>SUM(E10:E11)</f>
        <v>6000</v>
      </c>
    </row>
    <row r="14" spans="1:5" ht="15.75" x14ac:dyDescent="0.25">
      <c r="A14" s="2" t="s">
        <v>51</v>
      </c>
      <c r="B14" s="2">
        <f>SUM(B6,B12)</f>
        <v>22500</v>
      </c>
      <c r="D14" s="2" t="s">
        <v>52</v>
      </c>
      <c r="E14" s="2">
        <f>SUM(E7,E12)</f>
        <v>22500</v>
      </c>
    </row>
    <row r="16" spans="1:5" ht="28.5" x14ac:dyDescent="0.45">
      <c r="A16" s="7" t="s">
        <v>53</v>
      </c>
      <c r="B16" s="7" t="str">
        <f>IF(B14=E14,"✅ Équilibré","❌ Déséquilibre")</f>
        <v>✅ Équilibré</v>
      </c>
    </row>
  </sheetData>
  <mergeCells count="5">
    <mergeCell ref="A1:C1"/>
    <mergeCell ref="A3:B3"/>
    <mergeCell ref="A8:B8"/>
    <mergeCell ref="D3:E3"/>
    <mergeCell ref="D9:E9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ECRITURES</vt:lpstr>
      <vt:lpstr>BILAN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2025-07-09T01:13:34Z</dcterms:created>
  <dcterms:modified xsi:type="dcterms:W3CDTF">2025-07-09T04:04:15Z</dcterms:modified>
</cp:coreProperties>
</file>