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ables/table1.xml" ContentType="application/vnd.openxmlformats-officedocument.spreadsheetml.table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1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RAMÈTRES" sheetId="1" state="visible" r:id="rId1"/>
    <sheet xmlns:r="http://schemas.openxmlformats.org/officeDocument/2006/relationships" name="CENTRES" sheetId="2" state="visible" r:id="rId2"/>
    <sheet xmlns:r="http://schemas.openxmlformats.org/officeDocument/2006/relationships" name="CHARGES" sheetId="3" state="visible" r:id="rId3"/>
    <sheet xmlns:r="http://schemas.openxmlformats.org/officeDocument/2006/relationships" name="RÉPARTITION" sheetId="4" state="visible" r:id="rId4"/>
    <sheet xmlns:r="http://schemas.openxmlformats.org/officeDocument/2006/relationships" name="ANALYSE" sheetId="5" state="visible" r:id="rId5"/>
    <sheet xmlns:r="http://schemas.openxmlformats.org/officeDocument/2006/relationships" name="RATIOS" sheetId="6" state="visible" r:id="rId6"/>
    <sheet xmlns:r="http://schemas.openxmlformats.org/officeDocument/2006/relationships" name="TCD_CENTRES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sz val="14"/>
    </font>
  </fonts>
  <fills count="3">
    <fill>
      <patternFill/>
    </fill>
    <fill>
      <patternFill patternType="gray125"/>
    </fill>
    <fill>
      <patternFill patternType="solid">
        <fgColor rgb="00FFD96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1" applyAlignment="1" pivotButton="0" quotePrefix="0" xfId="0">
      <alignment horizontal="center"/>
    </xf>
    <xf numFmtId="0" fontId="0" fillId="0" borderId="1" pivotButton="0" quotePrefix="0" xfId="0"/>
    <xf numFmtId="0" fontId="2" fillId="0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des Coûts Totaux par Centre</a:t>
            </a:r>
          </a:p>
        </rich>
      </tx>
    </title>
    <plotArea>
      <pieChart>
        <varyColors val="1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'ANALYSE'!$A$3:$A$4</f>
            </numRef>
          </cat>
          <val>
            <numRef>
              <f>'ANALYSE'!$D$3:$D$4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7</col>
      <colOff>0</colOff>
      <row>2</row>
      <rowOff>0</rowOff>
    </from>
    <ext cx="3600000" cy="25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ables/table1.xml><?xml version="1.0" encoding="utf-8"?>
<table xmlns="http://schemas.openxmlformats.org/spreadsheetml/2006/main" id="1" name="TableCharges" displayName="TableCharges" ref="A2:G12" headerRowCount="1">
  <autoFilter ref="A2:G12"/>
  <tableColumns count="7">
    <tableColumn id="1" name="Date"/>
    <tableColumn id="2" name="Libellé"/>
    <tableColumn id="3" name="Montant"/>
    <tableColumn id="4" name="Nature"/>
    <tableColumn id="5" name="Centre"/>
    <tableColumn id="6" name="Type"/>
    <tableColumn id="7" name="Remarques"/>
  </tableColumns>
  <tableStyleInfo name="TableStyleMedium9" showRow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5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2:D5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</cols>
  <sheetData>
    <row r="2">
      <c r="A2" s="1" t="inlineStr">
        <is>
          <t>Centre</t>
        </is>
      </c>
      <c r="B2" s="1" t="inlineStr">
        <is>
          <t>Type de clé</t>
        </is>
      </c>
      <c r="C2" s="1" t="inlineStr">
        <is>
          <t>Unité de mesure</t>
        </is>
      </c>
      <c r="D2" s="1" t="inlineStr">
        <is>
          <t>Description</t>
        </is>
      </c>
    </row>
    <row r="3">
      <c r="A3" s="2" t="inlineStr">
        <is>
          <t>PROD</t>
        </is>
      </c>
      <c r="B3" s="2" t="inlineStr">
        <is>
          <t>h-machine</t>
        </is>
      </c>
      <c r="C3" s="2" t="inlineStr">
        <is>
          <t>heures</t>
        </is>
      </c>
      <c r="D3" s="2" t="inlineStr">
        <is>
          <t>Centre de production</t>
        </is>
      </c>
    </row>
    <row r="4">
      <c r="A4" s="2" t="inlineStr">
        <is>
          <t>ADMIN</t>
        </is>
      </c>
      <c r="B4" s="2" t="inlineStr">
        <is>
          <t>CA</t>
        </is>
      </c>
      <c r="C4" s="2" t="inlineStr">
        <is>
          <t>€</t>
        </is>
      </c>
      <c r="D4" s="2" t="inlineStr">
        <is>
          <t>Centre administratif</t>
        </is>
      </c>
    </row>
    <row r="5">
      <c r="A5" s="2" t="inlineStr">
        <is>
          <t>RH</t>
        </is>
      </c>
      <c r="B5" s="2" t="inlineStr">
        <is>
          <t>ETP</t>
        </is>
      </c>
      <c r="C5" s="2" t="inlineStr">
        <is>
          <t>personnes</t>
        </is>
      </c>
      <c r="D5" s="2" t="inlineStr">
        <is>
          <t>Ressources humaines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2:C5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</cols>
  <sheetData>
    <row r="2">
      <c r="A2" s="1" t="inlineStr">
        <is>
          <t>Code</t>
        </is>
      </c>
      <c r="B2" s="1" t="inlineStr">
        <is>
          <t>Libellé</t>
        </is>
      </c>
      <c r="C2" s="1" t="inlineStr">
        <is>
          <t>Type</t>
        </is>
      </c>
    </row>
    <row r="3">
      <c r="A3" s="2" t="inlineStr">
        <is>
          <t>PROD</t>
        </is>
      </c>
      <c r="B3" s="2" t="inlineStr">
        <is>
          <t>Production</t>
        </is>
      </c>
      <c r="C3" s="2" t="inlineStr">
        <is>
          <t>Principal</t>
        </is>
      </c>
    </row>
    <row r="4">
      <c r="A4" s="2" t="inlineStr">
        <is>
          <t>ADMIN</t>
        </is>
      </c>
      <c r="B4" s="2" t="inlineStr">
        <is>
          <t>Administration</t>
        </is>
      </c>
      <c r="C4" s="2" t="inlineStr">
        <is>
          <t>Support</t>
        </is>
      </c>
    </row>
    <row r="5">
      <c r="A5" s="2" t="inlineStr">
        <is>
          <t>RH</t>
        </is>
      </c>
      <c r="B5" s="2" t="inlineStr">
        <is>
          <t>Ressources humaines</t>
        </is>
      </c>
      <c r="C5" s="2" t="inlineStr">
        <is>
          <t>Support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2:I12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</cols>
  <sheetData>
    <row r="2">
      <c r="A2" s="1" t="inlineStr">
        <is>
          <t>Date</t>
        </is>
      </c>
      <c r="B2" s="1" t="inlineStr">
        <is>
          <t>Libellé</t>
        </is>
      </c>
      <c r="C2" s="1" t="inlineStr">
        <is>
          <t>Montant</t>
        </is>
      </c>
      <c r="D2" s="1" t="inlineStr">
        <is>
          <t>Nature</t>
        </is>
      </c>
      <c r="E2" s="1" t="inlineStr">
        <is>
          <t>Centre</t>
        </is>
      </c>
      <c r="F2" s="1" t="inlineStr">
        <is>
          <t>Type</t>
        </is>
      </c>
      <c r="G2" s="1" t="inlineStr">
        <is>
          <t>Remarques</t>
        </is>
      </c>
      <c r="I2" t="inlineStr">
        <is>
          <t>Total Direct</t>
        </is>
      </c>
    </row>
    <row r="3">
      <c r="A3" s="2" t="inlineStr">
        <is>
          <t>01/01/2025</t>
        </is>
      </c>
      <c r="B3" s="2" t="inlineStr">
        <is>
          <t>Salaires prod</t>
        </is>
      </c>
      <c r="C3" s="2" t="n">
        <v>15000</v>
      </c>
      <c r="D3" s="2" t="inlineStr">
        <is>
          <t>Salaires</t>
        </is>
      </c>
      <c r="E3" s="2" t="inlineStr">
        <is>
          <t>PROD</t>
        </is>
      </c>
      <c r="F3" s="2" t="inlineStr">
        <is>
          <t>Direct</t>
        </is>
      </c>
      <c r="G3" s="2" t="inlineStr">
        <is>
          <t>Mensuel</t>
        </is>
      </c>
      <c r="I3">
        <f>SUMIF(F3:F1000,"Direct",C3:C1000)</f>
        <v/>
      </c>
    </row>
    <row r="4">
      <c r="A4" s="2" t="inlineStr">
        <is>
          <t>01/01/2025</t>
        </is>
      </c>
      <c r="B4" s="2" t="inlineStr">
        <is>
          <t>Loyer bureau</t>
        </is>
      </c>
      <c r="C4" s="2" t="n">
        <v>6000</v>
      </c>
      <c r="D4" s="2" t="inlineStr">
        <is>
          <t>Loyer</t>
        </is>
      </c>
      <c r="E4" s="2" t="inlineStr">
        <is>
          <t>ADMIN</t>
        </is>
      </c>
      <c r="F4" s="2" t="inlineStr">
        <is>
          <t>Indirect</t>
        </is>
      </c>
      <c r="G4" s="2" t="inlineStr">
        <is>
          <t>Trimestriel</t>
        </is>
      </c>
    </row>
    <row r="5">
      <c r="A5" t="inlineStr">
        <is>
          <t>05/01/2025</t>
        </is>
      </c>
      <c r="B5" t="inlineStr">
        <is>
          <t>Salaires RH</t>
        </is>
      </c>
      <c r="C5" t="n">
        <v>8000</v>
      </c>
      <c r="D5" t="inlineStr">
        <is>
          <t>Salaires</t>
        </is>
      </c>
      <c r="E5" t="inlineStr">
        <is>
          <t>RH</t>
        </is>
      </c>
      <c r="F5" t="inlineStr">
        <is>
          <t>Direct</t>
        </is>
      </c>
      <c r="G5" t="inlineStr">
        <is>
          <t>Mensuel</t>
        </is>
      </c>
    </row>
    <row r="6">
      <c r="A6" t="inlineStr">
        <is>
          <t>06/01/2025</t>
        </is>
      </c>
      <c r="B6" t="inlineStr">
        <is>
          <t>Électricité prod</t>
        </is>
      </c>
      <c r="C6" t="n">
        <v>2000</v>
      </c>
      <c r="D6" t="inlineStr">
        <is>
          <t>Énergie</t>
        </is>
      </c>
      <c r="E6" t="inlineStr">
        <is>
          <t>PROD</t>
        </is>
      </c>
      <c r="F6" t="inlineStr">
        <is>
          <t>Indirect</t>
        </is>
      </c>
      <c r="G6" t="inlineStr">
        <is>
          <t>Mensuel</t>
        </is>
      </c>
    </row>
    <row r="7">
      <c r="A7" t="inlineStr">
        <is>
          <t>07/01/2025</t>
        </is>
      </c>
      <c r="B7" t="inlineStr">
        <is>
          <t>Entretien bureaux</t>
        </is>
      </c>
      <c r="C7" t="n">
        <v>1200</v>
      </c>
      <c r="D7" t="inlineStr">
        <is>
          <t>Entretien</t>
        </is>
      </c>
      <c r="E7" t="inlineStr">
        <is>
          <t>ADMIN</t>
        </is>
      </c>
      <c r="F7" t="inlineStr">
        <is>
          <t>Indirect</t>
        </is>
      </c>
      <c r="G7" t="inlineStr">
        <is>
          <t>Mensuel</t>
        </is>
      </c>
    </row>
    <row r="8">
      <c r="A8" t="inlineStr">
        <is>
          <t>08/01/2025</t>
        </is>
      </c>
      <c r="B8" t="inlineStr">
        <is>
          <t>Frais de déplacement RH</t>
        </is>
      </c>
      <c r="C8" t="n">
        <v>500</v>
      </c>
      <c r="D8" t="inlineStr">
        <is>
          <t>Frais déplacement</t>
        </is>
      </c>
      <c r="E8" t="inlineStr">
        <is>
          <t>RH</t>
        </is>
      </c>
      <c r="F8" t="inlineStr">
        <is>
          <t>Direct</t>
        </is>
      </c>
      <c r="G8" t="inlineStr">
        <is>
          <t>Mensuel</t>
        </is>
      </c>
    </row>
    <row r="9">
      <c r="A9" t="inlineStr">
        <is>
          <t>09/01/2025</t>
        </is>
      </c>
      <c r="B9" t="inlineStr">
        <is>
          <t>Téléphone</t>
        </is>
      </c>
      <c r="C9" t="n">
        <v>700</v>
      </c>
      <c r="D9" t="inlineStr">
        <is>
          <t>Communication</t>
        </is>
      </c>
      <c r="E9" t="inlineStr">
        <is>
          <t>ADMIN</t>
        </is>
      </c>
      <c r="F9" t="inlineStr">
        <is>
          <t>Indirect</t>
        </is>
      </c>
      <c r="G9" t="inlineStr">
        <is>
          <t>Mensuel</t>
        </is>
      </c>
    </row>
    <row r="10">
      <c r="A10" t="inlineStr">
        <is>
          <t>10/01/2025</t>
        </is>
      </c>
      <c r="B10" t="inlineStr">
        <is>
          <t>Maintenance machines</t>
        </is>
      </c>
      <c r="C10" t="n">
        <v>3000</v>
      </c>
      <c r="D10" t="inlineStr">
        <is>
          <t>Maintenance</t>
        </is>
      </c>
      <c r="E10" t="inlineStr">
        <is>
          <t>PROD</t>
        </is>
      </c>
      <c r="F10" t="inlineStr">
        <is>
          <t>Direct</t>
        </is>
      </c>
      <c r="G10" t="inlineStr">
        <is>
          <t>Mensuel</t>
        </is>
      </c>
    </row>
    <row r="11">
      <c r="A11" t="inlineStr">
        <is>
          <t>11/01/2025</t>
        </is>
      </c>
      <c r="B11" t="inlineStr">
        <is>
          <t>Consultant RH</t>
        </is>
      </c>
      <c r="C11" t="n">
        <v>2500</v>
      </c>
      <c r="D11" t="inlineStr">
        <is>
          <t>Honoraires</t>
        </is>
      </c>
      <c r="E11" t="inlineStr">
        <is>
          <t>RH</t>
        </is>
      </c>
      <c r="F11" t="inlineStr">
        <is>
          <t>Indirect</t>
        </is>
      </c>
      <c r="G11" t="inlineStr">
        <is>
          <t>Ponctuel</t>
        </is>
      </c>
    </row>
    <row r="12">
      <c r="A12" t="inlineStr">
        <is>
          <t>12/01/2025</t>
        </is>
      </c>
      <c r="B12" t="inlineStr">
        <is>
          <t>Fournitures bureau</t>
        </is>
      </c>
      <c r="C12" t="n">
        <v>900</v>
      </c>
      <c r="D12" t="inlineStr">
        <is>
          <t>Fournitures</t>
        </is>
      </c>
      <c r="E12" t="inlineStr">
        <is>
          <t>ADMIN</t>
        </is>
      </c>
      <c r="F12" t="inlineStr">
        <is>
          <t>Indirect</t>
        </is>
      </c>
      <c r="G12" t="inlineStr">
        <is>
          <t>Mensuel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2:H3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</cols>
  <sheetData>
    <row r="2">
      <c r="A2" s="1" t="inlineStr">
        <is>
          <t>Centre support</t>
        </is>
      </c>
      <c r="B2" s="1" t="inlineStr">
        <is>
          <t>Charge indirecte</t>
        </is>
      </c>
      <c r="C2" s="1" t="inlineStr">
        <is>
          <t>Clé utilisée</t>
        </is>
      </c>
      <c r="D2" s="1" t="inlineStr">
        <is>
          <t>Total clé</t>
        </is>
      </c>
      <c r="E2" s="1" t="inlineStr">
        <is>
          <t>Taux unité</t>
        </is>
      </c>
      <c r="F2" s="1" t="inlineStr">
        <is>
          <t>PROD (h)</t>
        </is>
      </c>
      <c r="G2" s="1" t="inlineStr">
        <is>
          <t>ADMIN (€)</t>
        </is>
      </c>
      <c r="H2" s="1" t="inlineStr">
        <is>
          <t>RH (ETP)</t>
        </is>
      </c>
    </row>
    <row r="3">
      <c r="A3" s="2" t="inlineStr">
        <is>
          <t>ADMIN</t>
        </is>
      </c>
      <c r="B3" s="2" t="n">
        <v>6000</v>
      </c>
      <c r="C3" s="2" t="inlineStr">
        <is>
          <t>CA</t>
        </is>
      </c>
      <c r="D3" s="2" t="n">
        <v>100000</v>
      </c>
      <c r="E3" s="2">
        <f>B3/D3</f>
        <v/>
      </c>
      <c r="F3" s="2">
        <f>E3*20000</f>
        <v/>
      </c>
      <c r="G3" s="2">
        <f>E3*50000</f>
        <v/>
      </c>
      <c r="H3" s="2">
        <f>E3*10</f>
        <v/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4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</cols>
  <sheetData>
    <row r="1">
      <c r="A1" s="3" t="inlineStr">
        <is>
          <t>Tableau d'Analyse des Coûts par Centre</t>
        </is>
      </c>
    </row>
    <row r="2">
      <c r="A2" s="1" t="inlineStr">
        <is>
          <t>Centre</t>
        </is>
      </c>
      <c r="B2" s="1" t="inlineStr">
        <is>
          <t>Coûts directs</t>
        </is>
      </c>
      <c r="C2" s="1" t="inlineStr">
        <is>
          <t>Coûts indirects</t>
        </is>
      </c>
      <c r="D2" s="1" t="inlineStr">
        <is>
          <t>Total</t>
        </is>
      </c>
      <c r="E2" s="1" t="inlineStr">
        <is>
          <t>Chiffre d'affaires</t>
        </is>
      </c>
      <c r="F2" s="1" t="inlineStr">
        <is>
          <t>Résultat</t>
        </is>
      </c>
    </row>
    <row r="3">
      <c r="A3" s="2" t="inlineStr">
        <is>
          <t>PROD</t>
        </is>
      </c>
      <c r="B3" s="2" t="n">
        <v>18000</v>
      </c>
      <c r="C3" s="2" t="n">
        <v>3200</v>
      </c>
      <c r="D3" s="2">
        <f>B3+C3</f>
        <v/>
      </c>
      <c r="E3" s="2" t="n">
        <v>27000</v>
      </c>
      <c r="F3" s="2">
        <f>E3-D3</f>
        <v/>
      </c>
    </row>
    <row r="4">
      <c r="A4" s="2" t="inlineStr">
        <is>
          <t>RH</t>
        </is>
      </c>
      <c r="B4" s="2" t="n">
        <v>8500</v>
      </c>
      <c r="C4" s="2" t="n">
        <v>2500</v>
      </c>
      <c r="D4" s="2">
        <f>B4+C4</f>
        <v/>
      </c>
      <c r="E4" s="2" t="n">
        <v>12000</v>
      </c>
      <c r="F4" s="2">
        <f>E4-D4</f>
        <v/>
      </c>
    </row>
  </sheetData>
  <mergeCells count="1">
    <mergeCell ref="A1:F1"/>
  </mergeCells>
  <pageMargins left="0.75" right="0.75" top="1" bottom="1" header="0.5" footer="0.5"/>
  <drawing xmlns:r="http://schemas.openxmlformats.org/officeDocument/2006/relationships" r:id="rId1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2:C6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</cols>
  <sheetData>
    <row r="2">
      <c r="A2" s="1" t="inlineStr">
        <is>
          <t>Indicateur</t>
        </is>
      </c>
      <c r="B2" s="1" t="inlineStr">
        <is>
          <t>Formule</t>
        </is>
      </c>
      <c r="C2" s="1" t="inlineStr">
        <is>
          <t>Résultat</t>
        </is>
      </c>
    </row>
    <row r="3">
      <c r="A3" s="2" t="inlineStr">
        <is>
          <t>Coût moyen par unité PROD</t>
        </is>
      </c>
      <c r="B3" s="2">
        <f>ANALYSE!D3/1000</f>
        <v/>
      </c>
      <c r="C3" s="2" t="inlineStr"/>
    </row>
    <row r="4">
      <c r="A4" s="2" t="inlineStr">
        <is>
          <t>Marge brute</t>
        </is>
      </c>
      <c r="B4" s="2">
        <f>ANALYSE!E3 - ANALYSE!D3</f>
        <v/>
      </c>
      <c r="C4" s="2" t="inlineStr"/>
    </row>
    <row r="5">
      <c r="A5" s="2" t="inlineStr">
        <is>
          <t>Marge %</t>
        </is>
      </c>
      <c r="B5" s="2">
        <f>C3 / ANALYSE!E3</f>
        <v/>
      </c>
      <c r="C5" s="2" t="inlineStr"/>
    </row>
    <row r="6">
      <c r="A6" s="2" t="inlineStr">
        <is>
          <t>Taux de couverture indirects</t>
        </is>
      </c>
      <c r="B6" s="2">
        <f>ANALYSE!C3 / ANALYSE!D3</f>
        <v/>
      </c>
      <c r="C6" s="2" t="inlineStr"/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selection activeCell="A1" sqref="A1"/>
    </sheetView>
  </sheetViews>
  <sheetFormatPr baseColWidth="8" defaultRowHeight="15"/>
  <sheetData>
    <row r="1">
      <c r="A1" t="inlineStr">
        <is>
          <t>Centre</t>
        </is>
      </c>
      <c r="B1" t="inlineStr">
        <is>
          <t>Type</t>
        </is>
      </c>
      <c r="C1" t="inlineStr">
        <is>
          <t>Total Montant</t>
        </is>
      </c>
    </row>
    <row r="2">
      <c r="A2" t="inlineStr">
        <is>
          <t>PROD</t>
        </is>
      </c>
      <c r="C2">
        <f>SUMIF(CHARGES!E3:E1000,A2,CHARGES!C3:C1000)</f>
        <v/>
      </c>
    </row>
    <row r="3">
      <c r="A3" t="inlineStr">
        <is>
          <t>ADMIN</t>
        </is>
      </c>
      <c r="C3">
        <f>SUMIF(CHARGES!E3:E1000,A3,CHARGES!C3:C1000)</f>
        <v/>
      </c>
    </row>
    <row r="4">
      <c r="A4" t="inlineStr">
        <is>
          <t>RH</t>
        </is>
      </c>
      <c r="C4">
        <f>SUMIF(CHARGES!E3:E1000,A4,CHARGES!C3:C1000)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2025-07-08T04:31:10Z</dcterms:created>
  <dcterms:modified xmlns:dcterms="http://purl.org/dc/terms/" xmlns:xsi="http://www.w3.org/2001/XMLSchema-instance" xsi:type="dcterms:W3CDTF">2025-07-08T04:31:10Z</dcterms:modified>
</cp:coreProperties>
</file>