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757B547F-1469-4858-9DC3-1B070EBDFD8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Bilan DPE &amp; Rénovat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" i="1" l="1"/>
  <c r="B18" i="1"/>
  <c r="B17" i="1"/>
  <c r="B16" i="1"/>
  <c r="D4" i="1"/>
  <c r="B4" i="1"/>
  <c r="D3" i="1"/>
  <c r="B3" i="1"/>
</calcChain>
</file>

<file path=xl/sharedStrings.xml><?xml version="1.0" encoding="utf-8"?>
<sst xmlns="http://schemas.openxmlformats.org/spreadsheetml/2006/main" count="57" uniqueCount="48">
  <si>
    <t>Tableau de bord – Indicateurs de performance</t>
  </si>
  <si>
    <t>Nombre total de biens</t>
  </si>
  <si>
    <t>Coût total estimé (€)</t>
  </si>
  <si>
    <t>Consommation moyenne (kWh)</t>
  </si>
  <si>
    <t>Surface totale (m²)</t>
  </si>
  <si>
    <t>Bilan d’Exploitation – Diagnostic de Performance Énergétique</t>
  </si>
  <si>
    <t>Nom du bien</t>
  </si>
  <si>
    <t>Adresse</t>
  </si>
  <si>
    <t>Année de construction</t>
  </si>
  <si>
    <t>Surface habitable (m²)</t>
  </si>
  <si>
    <t>Type de chauffage</t>
  </si>
  <si>
    <t>Énergie utilisée</t>
  </si>
  <si>
    <t>Conso. annuelle (kWh)</t>
  </si>
  <si>
    <t>Classe DPE actuelle</t>
  </si>
  <si>
    <t>Objectif DPE</t>
  </si>
  <si>
    <t>Travaux à réaliser</t>
  </si>
  <si>
    <t>Coût estimé (€)</t>
  </si>
  <si>
    <t>Statut des travaux</t>
  </si>
  <si>
    <t>Maison A</t>
  </si>
  <si>
    <t>1 rue Verte</t>
  </si>
  <si>
    <t>Chaudière gaz</t>
  </si>
  <si>
    <t>Gaz naturel</t>
  </si>
  <si>
    <t>F</t>
  </si>
  <si>
    <t>C</t>
  </si>
  <si>
    <t>Isolation toiture + chaudière</t>
  </si>
  <si>
    <t>Planifié</t>
  </si>
  <si>
    <t>Appartement B</t>
  </si>
  <si>
    <t>12 av. Lumière</t>
  </si>
  <si>
    <t>Convecteurs électriques</t>
  </si>
  <si>
    <t>Électricité</t>
  </si>
  <si>
    <t>E</t>
  </si>
  <si>
    <t>Pompe à chaleur + VMC</t>
  </si>
  <si>
    <t>En cours</t>
  </si>
  <si>
    <t>Villa C</t>
  </si>
  <si>
    <t>5 imp. des Lilas</t>
  </si>
  <si>
    <t>PAC air/eau</t>
  </si>
  <si>
    <t>D</t>
  </si>
  <si>
    <t>B</t>
  </si>
  <si>
    <t>Isolation combles</t>
  </si>
  <si>
    <t>Non commencé</t>
  </si>
  <si>
    <t>Studio D</t>
  </si>
  <si>
    <t>22 bd Sud</t>
  </si>
  <si>
    <t>Radiateurs électriques</t>
  </si>
  <si>
    <t>G</t>
  </si>
  <si>
    <t>Réhabilitation globale</t>
  </si>
  <si>
    <t>Terminé</t>
  </si>
  <si>
    <t>Synthèse du Bilan DPE</t>
  </si>
  <si>
    <t>Nombre de biens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</si>
</sst>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name val="Calibri"/>
    </font>
    <font>
      <b/>
      <sz val="11"/>
      <name val="Calibri"/>
    </font>
    <font>
      <sz val="11"/>
      <color rgb="FF003366"/>
      <name val="Calibri"/>
    </font>
    <font>
      <b/>
      <sz val="14"/>
      <name val="Calibri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C9DAF8"/>
        <bgColor rgb="FFC9DAF8"/>
      </patternFill>
    </fill>
    <fill>
      <patternFill patternType="solid">
        <fgColor rgb="FFFFD966"/>
        <bgColor rgb="FFFFD966"/>
      </patternFill>
    </fill>
    <fill>
      <patternFill patternType="solid">
        <fgColor rgb="FFBDD7EE"/>
        <bgColor rgb="FFBDD7EE"/>
      </patternFill>
    </fill>
    <fill>
      <patternFill patternType="solid">
        <fgColor rgb="FFF8CBAD"/>
        <bgColor rgb="FFF8CBAD"/>
      </patternFill>
    </fill>
    <fill>
      <patternFill patternType="solid">
        <fgColor rgb="FFA9D08E"/>
        <bgColor rgb="FFA9D08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left"/>
    </xf>
    <xf numFmtId="4" fontId="3" fillId="2" borderId="0" xfId="0" applyNumberFormat="1" applyFont="1" applyFill="1" applyAlignment="1">
      <alignment horizontal="right"/>
    </xf>
    <xf numFmtId="0" fontId="2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Répartition des Statuts de Travaux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'Bilan DPE &amp; Rénovation'!$B$15</c:f>
              <c:strCache>
                <c:ptCount val="1"/>
                <c:pt idx="0">
                  <c:v>Nombre de biens</c:v>
                </c:pt>
              </c:strCache>
            </c:strRef>
          </c:tx>
          <c:spPr>
            <a:ln>
              <a:prstDash val="solid"/>
            </a:ln>
          </c:spPr>
          <c:invertIfNegative val="0"/>
          <c:cat>
            <c:strRef>
              <c:f>'Bilan DPE &amp; Rénovation'!$A$16:$A$19</c:f>
              <c:strCache>
                <c:ptCount val="4"/>
                <c:pt idx="0">
                  <c:v>Non commencé</c:v>
                </c:pt>
                <c:pt idx="1">
                  <c:v>Planifié</c:v>
                </c:pt>
                <c:pt idx="2">
                  <c:v>En cours</c:v>
                </c:pt>
                <c:pt idx="3">
                  <c:v>Terminé</c:v>
                </c:pt>
              </c:strCache>
            </c:strRef>
          </c:cat>
          <c:val>
            <c:numRef>
              <c:f>'Bilan DPE &amp; Rénovation'!$B$16:$B$19</c:f>
              <c:numCache>
                <c:formatCode>General</c:formatCode>
                <c:ptCount val="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5BC-4E2C-88C6-DBE53BE0C3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Statut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Nombre de biens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Répartition des biens par statut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'Bilan DPE &amp; Rénovation'!$B$15</c:f>
              <c:strCache>
                <c:ptCount val="1"/>
                <c:pt idx="0">
                  <c:v>Nombre de biens</c:v>
                </c:pt>
              </c:strCache>
            </c:strRef>
          </c:tx>
          <c:spPr>
            <a:ln>
              <a:prstDash val="solid"/>
            </a:ln>
          </c:spPr>
          <c:cat>
            <c:strRef>
              <c:f>'Bilan DPE &amp; Rénovation'!$A$16:$A$19</c:f>
              <c:strCache>
                <c:ptCount val="4"/>
                <c:pt idx="0">
                  <c:v>Non commencé</c:v>
                </c:pt>
                <c:pt idx="1">
                  <c:v>Planifié</c:v>
                </c:pt>
                <c:pt idx="2">
                  <c:v>En cours</c:v>
                </c:pt>
                <c:pt idx="3">
                  <c:v>Terminé</c:v>
                </c:pt>
              </c:strCache>
            </c:strRef>
          </c:cat>
          <c:val>
            <c:numRef>
              <c:f>'Bilan DPE &amp; Rénovation'!$B$16:$B$19</c:f>
              <c:numCache>
                <c:formatCode>General</c:formatCode>
                <c:ptCount val="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3E-46CC-9073-8FF4E93758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95250</xdr:colOff>
      <xdr:row>11</xdr:row>
      <xdr:rowOff>171450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5</xdr:col>
      <xdr:colOff>904875</xdr:colOff>
      <xdr:row>11</xdr:row>
      <xdr:rowOff>123825</xdr:rowOff>
    </xdr:from>
    <xdr:ext cx="5400000" cy="27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SyntheseStatuts" displayName="SyntheseStatuts" ref="A15:B19">
  <autoFilter ref="A15:B19" xr:uid="{00000000-0009-0000-0100-000001000000}"/>
  <tableColumns count="2">
    <tableColumn id="1" xr3:uid="{00000000-0010-0000-0000-000001000000}" name="Statut des travaux"/>
    <tableColumn id="2" xr3:uid="{00000000-0010-0000-0000-000002000000}" name="Nombre de bien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19"/>
  <sheetViews>
    <sheetView tabSelected="1" workbookViewId="0">
      <selection activeCell="D5" sqref="D5"/>
    </sheetView>
  </sheetViews>
  <sheetFormatPr baseColWidth="10" defaultColWidth="9.140625" defaultRowHeight="15" x14ac:dyDescent="0.25"/>
  <cols>
    <col min="1" max="1" width="17" customWidth="1"/>
    <col min="2" max="2" width="21" customWidth="1"/>
    <col min="3" max="4" width="21.42578125" customWidth="1"/>
    <col min="5" max="5" width="24.5703125" customWidth="1"/>
    <col min="6" max="6" width="17.28515625" customWidth="1"/>
    <col min="7" max="7" width="21.42578125" customWidth="1"/>
    <col min="8" max="8" width="23" customWidth="1"/>
    <col min="9" max="9" width="16" customWidth="1"/>
    <col min="10" max="10" width="33" customWidth="1"/>
    <col min="11" max="11" width="19" customWidth="1"/>
    <col min="12" max="12" width="22" customWidth="1"/>
  </cols>
  <sheetData>
    <row r="2" spans="1:12" ht="15.75" x14ac:dyDescent="0.25">
      <c r="A2" s="9" t="s">
        <v>0</v>
      </c>
      <c r="B2" s="10"/>
      <c r="C2" s="10"/>
      <c r="D2" s="10"/>
    </row>
    <row r="3" spans="1:12" x14ac:dyDescent="0.25">
      <c r="A3" s="1" t="s">
        <v>1</v>
      </c>
      <c r="B3" s="2">
        <f>COUNTA(A7:A100)</f>
        <v>11</v>
      </c>
      <c r="C3" s="1" t="s">
        <v>2</v>
      </c>
      <c r="D3" s="2">
        <f>SUM(K7:K100)</f>
        <v>44800</v>
      </c>
    </row>
    <row r="4" spans="1:12" x14ac:dyDescent="0.25">
      <c r="A4" s="1" t="s">
        <v>3</v>
      </c>
      <c r="B4" s="2">
        <f>AVERAGE(G7:G100)</f>
        <v>15625</v>
      </c>
      <c r="C4" s="1" t="s">
        <v>4</v>
      </c>
      <c r="D4" s="2">
        <f>SUM(D7:D100)</f>
        <v>430</v>
      </c>
    </row>
    <row r="6" spans="1:12" ht="18.75" x14ac:dyDescent="0.25">
      <c r="A6" s="11" t="s">
        <v>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x14ac:dyDescent="0.25">
      <c r="A7" s="3" t="s">
        <v>6</v>
      </c>
      <c r="B7" s="3" t="s">
        <v>7</v>
      </c>
      <c r="C7" s="3" t="s">
        <v>8</v>
      </c>
      <c r="D7" s="3" t="s">
        <v>9</v>
      </c>
      <c r="E7" s="3" t="s">
        <v>10</v>
      </c>
      <c r="F7" s="3" t="s">
        <v>11</v>
      </c>
      <c r="G7" s="3" t="s">
        <v>12</v>
      </c>
      <c r="H7" s="3" t="s">
        <v>13</v>
      </c>
      <c r="I7" s="3" t="s">
        <v>14</v>
      </c>
      <c r="J7" s="3" t="s">
        <v>15</v>
      </c>
      <c r="K7" s="3" t="s">
        <v>16</v>
      </c>
      <c r="L7" s="3" t="s">
        <v>17</v>
      </c>
    </row>
    <row r="8" spans="1:12" x14ac:dyDescent="0.25">
      <c r="A8" s="4" t="s">
        <v>18</v>
      </c>
      <c r="B8" s="4" t="s">
        <v>19</v>
      </c>
      <c r="C8" s="4">
        <v>1990</v>
      </c>
      <c r="D8" s="4">
        <v>120</v>
      </c>
      <c r="E8" s="4" t="s">
        <v>20</v>
      </c>
      <c r="F8" s="4" t="s">
        <v>21</v>
      </c>
      <c r="G8" s="4">
        <v>22000</v>
      </c>
      <c r="H8" s="4" t="s">
        <v>22</v>
      </c>
      <c r="I8" s="4" t="s">
        <v>23</v>
      </c>
      <c r="J8" s="4" t="s">
        <v>24</v>
      </c>
      <c r="K8" s="4">
        <v>9500</v>
      </c>
      <c r="L8" s="5" t="s">
        <v>25</v>
      </c>
    </row>
    <row r="9" spans="1:12" x14ac:dyDescent="0.25">
      <c r="A9" s="4" t="s">
        <v>26</v>
      </c>
      <c r="B9" s="4" t="s">
        <v>27</v>
      </c>
      <c r="C9" s="4">
        <v>1985</v>
      </c>
      <c r="D9" s="4">
        <v>75</v>
      </c>
      <c r="E9" s="4" t="s">
        <v>28</v>
      </c>
      <c r="F9" s="4" t="s">
        <v>29</v>
      </c>
      <c r="G9" s="4">
        <v>18000</v>
      </c>
      <c r="H9" s="4" t="s">
        <v>30</v>
      </c>
      <c r="I9" s="4" t="s">
        <v>23</v>
      </c>
      <c r="J9" s="4" t="s">
        <v>31</v>
      </c>
      <c r="K9" s="4">
        <v>12500</v>
      </c>
      <c r="L9" s="6" t="s">
        <v>32</v>
      </c>
    </row>
    <row r="10" spans="1:12" x14ac:dyDescent="0.25">
      <c r="A10" s="4" t="s">
        <v>33</v>
      </c>
      <c r="B10" s="4" t="s">
        <v>34</v>
      </c>
      <c r="C10" s="4">
        <v>2005</v>
      </c>
      <c r="D10" s="4">
        <v>200</v>
      </c>
      <c r="E10" s="4" t="s">
        <v>35</v>
      </c>
      <c r="F10" s="4" t="s">
        <v>29</v>
      </c>
      <c r="G10" s="4">
        <v>12000</v>
      </c>
      <c r="H10" s="4" t="s">
        <v>36</v>
      </c>
      <c r="I10" s="4" t="s">
        <v>37</v>
      </c>
      <c r="J10" s="4" t="s">
        <v>38</v>
      </c>
      <c r="K10" s="4">
        <v>4800</v>
      </c>
      <c r="L10" s="7" t="s">
        <v>39</v>
      </c>
    </row>
    <row r="11" spans="1:12" x14ac:dyDescent="0.25">
      <c r="A11" s="4" t="s">
        <v>40</v>
      </c>
      <c r="B11" s="4" t="s">
        <v>41</v>
      </c>
      <c r="C11" s="4">
        <v>1975</v>
      </c>
      <c r="D11" s="4">
        <v>35</v>
      </c>
      <c r="E11" s="4" t="s">
        <v>42</v>
      </c>
      <c r="F11" s="4" t="s">
        <v>29</v>
      </c>
      <c r="G11" s="4">
        <v>10500</v>
      </c>
      <c r="H11" s="4" t="s">
        <v>43</v>
      </c>
      <c r="I11" s="4" t="s">
        <v>36</v>
      </c>
      <c r="J11" s="4" t="s">
        <v>44</v>
      </c>
      <c r="K11" s="4">
        <v>18000</v>
      </c>
      <c r="L11" s="8" t="s">
        <v>45</v>
      </c>
    </row>
    <row r="14" spans="1:12" x14ac:dyDescent="0.25">
      <c r="A14" t="s">
        <v>46</v>
      </c>
    </row>
    <row r="15" spans="1:12" x14ac:dyDescent="0.25">
      <c r="A15" t="s">
        <v>17</v>
      </c>
      <c r="B15" t="s">
        <v>47</v>
      </c>
    </row>
    <row r="16" spans="1:12" x14ac:dyDescent="0.25">
      <c r="A16" t="s">
        <v>39</v>
      </c>
      <c r="B16">
        <f>COUNTIF(L8:L100, "Non commencé")</f>
        <v>1</v>
      </c>
    </row>
    <row r="17" spans="1:2" x14ac:dyDescent="0.25">
      <c r="A17" t="s">
        <v>25</v>
      </c>
      <c r="B17">
        <f>COUNTIF(L8:L100, "Planifié")</f>
        <v>1</v>
      </c>
    </row>
    <row r="18" spans="1:2" x14ac:dyDescent="0.25">
      <c r="A18" t="s">
        <v>32</v>
      </c>
      <c r="B18">
        <f>COUNTIF(L8:L100, "En cours")</f>
        <v>1</v>
      </c>
    </row>
    <row r="19" spans="1:2" x14ac:dyDescent="0.25">
      <c r="A19" t="s">
        <v>45</v>
      </c>
      <c r="B19">
        <f>COUNTIF(L8:L100, "Terminé")</f>
        <v>1</v>
      </c>
    </row>
  </sheetData>
  <mergeCells count="2">
    <mergeCell ref="A2:D2"/>
    <mergeCell ref="A6:L6"/>
  </mergeCells>
  <pageMargins left="0.75" right="0.75" top="1" bottom="1" header="0.5" footer="0.5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Bilan DPE &amp; Rénovation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2025-07-13T01:43:58Z</dcterms:created>
  <dcterms:modified xsi:type="dcterms:W3CDTF">2025-07-16T00:53:41Z</dcterms:modified>
</cp:coreProperties>
</file>