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 Structure Boi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  <sz val="12"/>
    </font>
  </fonts>
  <fills count="8">
    <fill>
      <patternFill/>
    </fill>
    <fill>
      <patternFill patternType="gray125"/>
    </fill>
    <fill>
      <patternFill patternType="solid">
        <fgColor rgb="0090EE90"/>
        <bgColor rgb="0090EE90"/>
      </patternFill>
    </fill>
    <fill>
      <patternFill patternType="solid">
        <fgColor rgb="00FFFACD"/>
        <bgColor rgb="00FFFACD"/>
      </patternFill>
    </fill>
    <fill>
      <patternFill patternType="solid">
        <fgColor rgb="00CCFFFF"/>
        <bgColor rgb="00CCFFFF"/>
      </patternFill>
    </fill>
    <fill>
      <patternFill patternType="solid">
        <fgColor rgb="00FFCCCC"/>
        <bgColor rgb="00FFCCCC"/>
      </patternFill>
    </fill>
    <fill>
      <patternFill patternType="solid">
        <fgColor rgb="00E6E6FA"/>
        <bgColor rgb="00E6E6FA"/>
      </patternFill>
    </fill>
    <fill>
      <patternFill patternType="solid">
        <fgColor rgb="00F0FFF0"/>
        <bgColor rgb="00F0FFF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0" fillId="0" borderId="0" applyAlignment="1" pivotButton="0" quotePrefix="0" xfId="0">
      <alignment horizontal="right"/>
    </xf>
    <xf numFmtId="0" fontId="0" fillId="3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2" fillId="4" borderId="0" applyAlignment="1" pivotButton="0" quotePrefix="0" xfId="0">
      <alignment horizontal="center"/>
    </xf>
    <xf numFmtId="0" fontId="2" fillId="5" borderId="0" applyAlignment="1" pivotButton="0" quotePrefix="0" xfId="0">
      <alignment horizontal="center"/>
    </xf>
    <xf numFmtId="0" fontId="2" fillId="6" borderId="0" applyAlignment="1" pivotButton="0" quotePrefix="0" xfId="0">
      <alignment horizontal="center"/>
    </xf>
    <xf numFmtId="0" fontId="0" fillId="7" borderId="0" applyAlignment="1" pivotButton="0" quotePrefix="0" xfId="0">
      <alignment horizontal="right"/>
    </xf>
    <xf numFmtId="0" fontId="0" fillId="7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0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</cols>
  <sheetData>
    <row r="1" ht="30" customHeight="1">
      <c r="A1" s="1" t="inlineStr">
        <is>
          <t>🪵 Application de Calcul Structure Bois - Poutre, Poteau, Chevron</t>
        </is>
      </c>
    </row>
    <row r="3">
      <c r="A3" s="2" t="inlineStr">
        <is>
          <t>POUTRE (Flexion)</t>
        </is>
      </c>
    </row>
    <row r="4">
      <c r="B4" s="3" t="inlineStr">
        <is>
          <t>Longueur (m)</t>
        </is>
      </c>
      <c r="D4" s="4" t="n">
        <v>4</v>
      </c>
    </row>
    <row r="5">
      <c r="B5" s="3" t="inlineStr">
        <is>
          <t>Section largeur b (mm)</t>
        </is>
      </c>
      <c r="D5" s="4" t="n">
        <v>100</v>
      </c>
    </row>
    <row r="6">
      <c r="B6" s="3" t="inlineStr">
        <is>
          <t>Section hauteur h (mm)</t>
        </is>
      </c>
      <c r="D6" s="4" t="n">
        <v>200</v>
      </c>
    </row>
    <row r="7">
      <c r="B7" s="3" t="inlineStr">
        <is>
          <t>Charge permanente (kN/m)</t>
        </is>
      </c>
      <c r="D7" s="4" t="n">
        <v>0.2</v>
      </c>
    </row>
    <row r="8">
      <c r="B8" s="3" t="inlineStr">
        <is>
          <t>Charge d'exploitation (kN/m²)</t>
        </is>
      </c>
      <c r="D8" s="4" t="n">
        <v>2</v>
      </c>
    </row>
    <row r="9">
      <c r="B9" s="3" t="inlineStr">
        <is>
          <t>Largeur chargée (m)</t>
        </is>
      </c>
      <c r="D9" s="4" t="n">
        <v>1</v>
      </c>
    </row>
    <row r="10">
      <c r="B10" s="3" t="inlineStr">
        <is>
          <t>Module E (MPa)</t>
        </is>
      </c>
      <c r="D10" s="4" t="n">
        <v>11000</v>
      </c>
    </row>
    <row r="11">
      <c r="B11" s="3" t="inlineStr">
        <is>
          <t>Résistance flexion admissible (MPa)</t>
        </is>
      </c>
      <c r="D11" s="4" t="n">
        <v>15</v>
      </c>
    </row>
    <row r="12">
      <c r="B12" s="3" t="inlineStr">
        <is>
          <t>Moment fléchissant M (kNm)</t>
        </is>
      </c>
      <c r="D12" s="5">
        <f>(D8+D7)/2*D4^2/8</f>
        <v/>
      </c>
    </row>
    <row r="13">
      <c r="B13" s="3" t="inlineStr">
        <is>
          <t>Inertie I (mm^4)</t>
        </is>
      </c>
      <c r="D13" s="5">
        <f>D5*D6^3/12</f>
        <v/>
      </c>
    </row>
    <row r="14">
      <c r="B14" s="3" t="inlineStr">
        <is>
          <t>Contrainte σ (MPa)</t>
        </is>
      </c>
      <c r="D14" s="5">
        <f>D12*1000000*(D6/2)/D13</f>
        <v/>
      </c>
    </row>
    <row r="15">
      <c r="B15" s="3" t="inlineStr">
        <is>
          <t>Flèche f (mm)</t>
        </is>
      </c>
      <c r="D15" s="5">
        <f>5*((D8+D7)/2)*(D4^4)/(384*D9*D13)</f>
        <v/>
      </c>
    </row>
    <row r="16">
      <c r="B16" s="3" t="inlineStr">
        <is>
          <t>Conforme ?</t>
        </is>
      </c>
      <c r="D16" s="5">
        <f>SI(D14&lt;=D10;"✅";"❌")</f>
        <v/>
      </c>
    </row>
    <row r="18">
      <c r="A18" s="6" t="inlineStr">
        <is>
          <t>POTEAU (Compression)</t>
        </is>
      </c>
    </row>
    <row r="19">
      <c r="B19" s="3" t="inlineStr">
        <is>
          <t>Hauteur (m)</t>
        </is>
      </c>
      <c r="D19" s="4" t="n">
        <v>3</v>
      </c>
    </row>
    <row r="20">
      <c r="B20" s="3" t="inlineStr">
        <is>
          <t>Section b (mm)</t>
        </is>
      </c>
      <c r="D20" s="4" t="n">
        <v>100</v>
      </c>
    </row>
    <row r="21">
      <c r="B21" s="3" t="inlineStr">
        <is>
          <t>Section h (mm)</t>
        </is>
      </c>
      <c r="D21" s="4" t="n">
        <v>100</v>
      </c>
    </row>
    <row r="22">
      <c r="B22" s="3" t="inlineStr">
        <is>
          <t>Charge axiale (kN)</t>
        </is>
      </c>
      <c r="D22" s="4" t="n">
        <v>30</v>
      </c>
    </row>
    <row r="23">
      <c r="B23" s="3" t="inlineStr">
        <is>
          <t>Module E (MPa)</t>
        </is>
      </c>
      <c r="D23" s="4" t="n">
        <v>12000</v>
      </c>
    </row>
    <row r="24">
      <c r="B24" s="3" t="inlineStr">
        <is>
          <t>Résistance compression admissible (MPa)</t>
        </is>
      </c>
      <c r="D24" s="4" t="n">
        <v>12</v>
      </c>
    </row>
    <row r="25">
      <c r="B25" s="3" t="inlineStr">
        <is>
          <t>Aire section A (mm²)</t>
        </is>
      </c>
      <c r="D25" s="5">
        <f>D19*D20</f>
        <v/>
      </c>
    </row>
    <row r="26">
      <c r="B26" s="3" t="inlineStr">
        <is>
          <t>Contrainte σc (MPa)</t>
        </is>
      </c>
      <c r="D26" s="5">
        <f>D22*1000/D25</f>
        <v/>
      </c>
    </row>
    <row r="27">
      <c r="B27" s="3" t="inlineStr">
        <is>
          <t>Conforme ?</t>
        </is>
      </c>
      <c r="D27" s="5">
        <f>SI(D26&lt;=D21;"✅";"❌")</f>
        <v/>
      </c>
    </row>
    <row r="30">
      <c r="A30" s="7" t="inlineStr">
        <is>
          <t>CHEVRON (Incliné)</t>
        </is>
      </c>
    </row>
    <row r="31">
      <c r="B31" s="3" t="inlineStr">
        <is>
          <t>Longueur chevron (m)</t>
        </is>
      </c>
      <c r="D31" s="4" t="n">
        <v>5</v>
      </c>
    </row>
    <row r="32">
      <c r="B32" s="3" t="inlineStr">
        <is>
          <t>Inclinaison (°)</t>
        </is>
      </c>
      <c r="D32" s="4" t="n">
        <v>35</v>
      </c>
    </row>
    <row r="33">
      <c r="B33" s="3" t="inlineStr">
        <is>
          <t>Charge neige/vent (kN/m²)</t>
        </is>
      </c>
      <c r="D33" s="4" t="n">
        <v>1.2</v>
      </c>
    </row>
    <row r="34">
      <c r="B34" s="3" t="inlineStr">
        <is>
          <t>Charge permanente (kN/m²)</t>
        </is>
      </c>
      <c r="D34" s="4" t="n">
        <v>0.8</v>
      </c>
    </row>
    <row r="35">
      <c r="B35" s="3" t="inlineStr">
        <is>
          <t>Entraxe (m)</t>
        </is>
      </c>
      <c r="D35" s="4" t="n">
        <v>0.6</v>
      </c>
    </row>
    <row r="36">
      <c r="B36" s="3" t="inlineStr">
        <is>
          <t>Section b (mm)</t>
        </is>
      </c>
      <c r="D36" s="4" t="n">
        <v>80</v>
      </c>
    </row>
    <row r="37">
      <c r="B37" s="3" t="inlineStr">
        <is>
          <t>Section h (mm)</t>
        </is>
      </c>
      <c r="D37" s="4" t="n">
        <v>180</v>
      </c>
    </row>
    <row r="38">
      <c r="B38" s="3" t="inlineStr">
        <is>
          <t>Module E (MPa)</t>
        </is>
      </c>
      <c r="D38" s="4" t="n">
        <v>11000</v>
      </c>
    </row>
    <row r="39">
      <c r="B39" s="3" t="inlineStr">
        <is>
          <t>Résistance admissible flexion (MPa)</t>
        </is>
      </c>
      <c r="D39" s="4">
        <f>(D33+D34)*D35</f>
        <v/>
      </c>
    </row>
    <row r="40">
      <c r="B40" s="3" t="inlineStr">
        <is>
          <t>Charge répartie (kN/m)</t>
        </is>
      </c>
      <c r="D40" s="5">
        <f>D39*D31^2/8</f>
        <v/>
      </c>
    </row>
    <row r="41">
      <c r="B41" s="3" t="inlineStr">
        <is>
          <t>Moment fléchissant M (kNm)</t>
        </is>
      </c>
      <c r="D41" s="5">
        <f>D36*D37^3/12</f>
        <v/>
      </c>
    </row>
    <row r="42">
      <c r="B42" s="3" t="inlineStr">
        <is>
          <t>Inertie I (mm^4)</t>
        </is>
      </c>
      <c r="D42" s="5">
        <f>D40*1000000*(D37/2)/D41</f>
        <v/>
      </c>
    </row>
    <row r="43">
      <c r="B43" s="3" t="inlineStr">
        <is>
          <t>Contrainte σ (MPa)</t>
        </is>
      </c>
      <c r="D43" s="5">
        <f>SI(D42&lt;=D38;"✅";"❌")</f>
        <v/>
      </c>
    </row>
    <row r="44">
      <c r="B44" s="3" t="inlineStr">
        <is>
          <t>Conforme ?</t>
        </is>
      </c>
      <c r="D44" s="5">
        <f>SI(D42&lt;=D38;"✅";"❌")</f>
        <v/>
      </c>
    </row>
    <row r="45">
      <c r="A45" s="8" t="inlineStr">
        <is>
          <t>CAS PARTICULIERS</t>
        </is>
      </c>
    </row>
    <row r="46">
      <c r="B46" s="9" t="inlineStr">
        <is>
          <t>Portée longue (&gt;6 m)</t>
        </is>
      </c>
      <c r="D46" s="10">
        <f>SI(D4&gt;6;"⚠️ Attention : portée longue";"OK")</f>
        <v/>
      </c>
    </row>
    <row r="47">
      <c r="B47" s="9" t="inlineStr">
        <is>
          <t>Zone neigeuse (&gt;2 kN/m²)</t>
        </is>
      </c>
      <c r="D47" s="10">
        <f>SI(D33&gt;2;"⚠️ Charge neige élevée";"OK")</f>
        <v/>
      </c>
    </row>
    <row r="48">
      <c r="B48" s="9" t="inlineStr">
        <is>
          <t>Faible section poteau (&lt;100x100 mm)</t>
        </is>
      </c>
      <c r="D48" s="10">
        <f>SI(ET(D19&lt;100;D20&lt;100);"⚠️ Risque de flambement";"OK")</f>
        <v/>
      </c>
    </row>
    <row r="49">
      <c r="B49" s="9" t="inlineStr">
        <is>
          <t>Flèche excessive (&gt;L/300)</t>
        </is>
      </c>
      <c r="D49" s="10">
        <f>SI(D15&gt;(D4*1000/300);"❌ Déformation excessive";"✅")</f>
        <v/>
      </c>
    </row>
    <row r="50">
      <c r="B50" s="9" t="inlineStr">
        <is>
          <t>Contrainte flexion élevée (&gt;80%)</t>
        </is>
      </c>
      <c r="D50" s="10">
        <f>SI(D14/D10&gt;0.8;"⚠️ Contrainte élevée";"OK")</f>
        <v/>
      </c>
    </row>
  </sheetData>
  <mergeCells count="5">
    <mergeCell ref="A1:F1"/>
    <mergeCell ref="A3:F3"/>
    <mergeCell ref="A18:F18"/>
    <mergeCell ref="A30:F30"/>
    <mergeCell ref="A45:F4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2025-06-30T22:53:18Z</dcterms:created>
  <dcterms:modified xmlns:dcterms="http://purl.org/dc/terms/" xmlns:xsi="http://www.w3.org/2001/XMLSchema-instance" xsi:type="dcterms:W3CDTF">2025-06-30T22:53:18Z</dcterms:modified>
</cp:coreProperties>
</file>