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worksheets/sheet7.xml" ContentType="application/vnd.openxmlformats-officedocument.spreadsheetml.worksheet+xml"/>
  <Override PartName="/xl/comments/comment1.xml" ContentType="application/vnd.openxmlformats-officedocument.spreadsheetml.comments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comments/comment2.xml" ContentType="application/vnd.openxmlformats-officedocument.spreadsheetml.comments+xml"/>
  <Override PartName="/xl/worksheets/sheet10.xml" ContentType="application/vnd.openxmlformats-officedocument.spreadsheetml.worksheet+xml"/>
  <Override PartName="/xl/comments/comment3.xml" ContentType="application/vnd.openxmlformats-officedocument.spreadsheetml.comments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drawings/drawing2.xml" ContentType="application/vnd.openxmlformats-officedocument.drawing+xml"/>
  <Override PartName="/xl/worksheets/sheet14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ge de Garde" sheetId="1" state="visible" r:id="rId1"/>
    <sheet xmlns:r="http://schemas.openxmlformats.org/officeDocument/2006/relationships" name="Données" sheetId="2" state="visible" r:id="rId2"/>
    <sheet xmlns:r="http://schemas.openxmlformats.org/officeDocument/2006/relationships" name="Gantt" sheetId="3" state="visible" r:id="rId3"/>
    <sheet xmlns:r="http://schemas.openxmlformats.org/officeDocument/2006/relationships" name="Suivi Journalier" sheetId="4" state="visible" r:id="rId4"/>
    <sheet xmlns:r="http://schemas.openxmlformats.org/officeDocument/2006/relationships" name="Synthèse Chantier" sheetId="5" state="visible" r:id="rId5"/>
    <sheet xmlns:r="http://schemas.openxmlformats.org/officeDocument/2006/relationships" name="Calendrier &amp; Jalons" sheetId="6" state="visible" r:id="rId6"/>
    <sheet xmlns:r="http://schemas.openxmlformats.org/officeDocument/2006/relationships" name="Calendrier Visuel" sheetId="7" state="visible" r:id="rId7"/>
    <sheet xmlns:r="http://schemas.openxmlformats.org/officeDocument/2006/relationships" name="Affichage Chantier" sheetId="8" state="visible" r:id="rId8"/>
    <sheet xmlns:r="http://schemas.openxmlformats.org/officeDocument/2006/relationships" name="July 2025" sheetId="9" state="visible" r:id="rId9"/>
    <sheet xmlns:r="http://schemas.openxmlformats.org/officeDocument/2006/relationships" name="August 2025" sheetId="10" state="visible" r:id="rId10"/>
    <sheet xmlns:r="http://schemas.openxmlformats.org/officeDocument/2006/relationships" name="September 2025" sheetId="11" state="visible" r:id="rId11"/>
    <sheet xmlns:r="http://schemas.openxmlformats.org/officeDocument/2006/relationships" name="Synthèse Visuelle" sheetId="12" state="visible" r:id="rId12"/>
    <sheet xmlns:r="http://schemas.openxmlformats.org/officeDocument/2006/relationships" name="Accueil" sheetId="13" state="visible" r:id="rId13"/>
    <sheet xmlns:r="http://schemas.openxmlformats.org/officeDocument/2006/relationships" name="Synthèse Suivi" sheetId="14" state="visible" r:id="rId14"/>
  </sheets>
  <definedNames>
    <definedName name="_xlnm._FilterDatabase" localSheetId="1" hidden="1">'Données'!$A$1:$H$21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DD/MM/YYYY"/>
  </numFmts>
  <fonts count="11">
    <font>
      <name val="Calibri"/>
      <family val="2"/>
      <color theme="1"/>
      <sz val="11"/>
      <scheme val="minor"/>
    </font>
    <font>
      <b val="1"/>
      <sz val="16"/>
    </font>
    <font>
      <b val="1"/>
    </font>
    <font>
      <b val="1"/>
      <sz val="14"/>
    </font>
    <font>
      <b val="1"/>
      <color rgb="001F4E78"/>
      <sz val="14"/>
    </font>
    <font>
      <b val="1"/>
      <sz val="9"/>
    </font>
    <font>
      <b val="1"/>
      <color rgb="001F4E78"/>
      <sz val="16"/>
    </font>
    <font>
      <b val="1"/>
      <color rgb="00FFFFFF"/>
    </font>
    <font>
      <b val="1"/>
      <color rgb="001F4E78"/>
      <sz val="12"/>
    </font>
    <font>
      <b val="1"/>
      <color rgb="009C0006"/>
    </font>
    <font>
      <name val="Calibri"/>
      <family val="2"/>
      <color theme="10"/>
      <sz val="12"/>
      <scheme val="minor"/>
    </font>
  </fonts>
  <fills count="14">
    <fill>
      <patternFill/>
    </fill>
    <fill>
      <patternFill patternType="gray125"/>
    </fill>
    <fill>
      <patternFill patternType="solid">
        <fgColor rgb="00BDD7EE"/>
      </patternFill>
    </fill>
    <fill>
      <patternFill patternType="solid">
        <fgColor rgb="00DDEBF7"/>
      </patternFill>
    </fill>
    <fill>
      <patternFill patternType="solid">
        <fgColor rgb="00C6EFCE"/>
      </patternFill>
    </fill>
    <fill>
      <patternFill patternType="solid">
        <fgColor rgb="00FCE4D6"/>
      </patternFill>
    </fill>
    <fill>
      <patternFill patternType="solid">
        <fgColor rgb="00D9E1F2"/>
      </patternFill>
    </fill>
    <fill>
      <patternFill patternType="solid">
        <fgColor rgb="00FFD966"/>
      </patternFill>
    </fill>
    <fill>
      <patternFill patternType="solid">
        <fgColor rgb="00B4C6E7"/>
      </patternFill>
    </fill>
    <fill>
      <patternFill patternType="solid">
        <fgColor rgb="00305496"/>
      </patternFill>
    </fill>
    <fill>
      <patternFill patternType="solid">
        <fgColor rgb="00F2F2F2"/>
      </patternFill>
    </fill>
    <fill>
      <patternFill patternType="solid">
        <fgColor rgb="00FFFFFF"/>
      </patternFill>
    </fill>
    <fill>
      <patternFill patternType="solid">
        <fgColor rgb="00DCE6F1"/>
      </patternFill>
    </fill>
    <fill>
      <patternFill patternType="solid">
        <fgColor rgb="00F9F9F9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0" fillId="0" borderId="0"/>
  </cellStyleXfs>
  <cellXfs count="37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0" applyAlignment="1" pivotButton="0" quotePrefix="0" xfId="0">
      <alignment horizontal="center"/>
    </xf>
    <xf numFmtId="0" fontId="3" fillId="0" borderId="0" applyAlignment="1" pivotButton="0" quotePrefix="0" xfId="0">
      <alignment horizontal="center"/>
    </xf>
    <xf numFmtId="0" fontId="0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/>
    </xf>
    <xf numFmtId="0" fontId="2" fillId="3" borderId="0" pivotButton="0" quotePrefix="0" xfId="0"/>
    <xf numFmtId="164" fontId="0" fillId="0" borderId="0" pivotButton="0" quotePrefix="0" xfId="0"/>
    <xf numFmtId="0" fontId="2" fillId="4" borderId="0" pivotButton="0" quotePrefix="0" xfId="0"/>
    <xf numFmtId="0" fontId="2" fillId="0" borderId="0" pivotButton="0" quotePrefix="0" xfId="0"/>
    <xf numFmtId="0" fontId="4" fillId="2" borderId="0" applyAlignment="1" pivotButton="0" quotePrefix="0" xfId="0">
      <alignment horizontal="center"/>
    </xf>
    <xf numFmtId="0" fontId="2" fillId="5" borderId="0" pivotButton="0" quotePrefix="0" xfId="0"/>
    <xf numFmtId="0" fontId="2" fillId="6" borderId="0" pivotButton="0" quotePrefix="0" xfId="0"/>
    <xf numFmtId="0" fontId="2" fillId="0" borderId="0" applyAlignment="1" pivotButton="0" quotePrefix="0" xfId="0">
      <alignment horizontal="center"/>
    </xf>
    <xf numFmtId="0" fontId="0" fillId="7" borderId="0" applyAlignment="1" pivotButton="0" quotePrefix="0" xfId="0">
      <alignment horizontal="center"/>
    </xf>
    <xf numFmtId="0" fontId="2" fillId="2" borderId="0" pivotButton="0" quotePrefix="0" xfId="0"/>
    <xf numFmtId="0" fontId="2" fillId="8" borderId="0" pivotButton="0" quotePrefix="0" xfId="0"/>
    <xf numFmtId="0" fontId="6" fillId="6" borderId="0" applyAlignment="1" pivotButton="0" quotePrefix="0" xfId="0">
      <alignment horizontal="center"/>
    </xf>
    <xf numFmtId="0" fontId="5" fillId="0" borderId="0" applyAlignment="1" pivotButton="0" quotePrefix="0" xfId="0">
      <alignment horizontal="center" vertical="center"/>
    </xf>
    <xf numFmtId="0" fontId="7" fillId="9" borderId="0" applyAlignment="1" pivotButton="0" quotePrefix="0" xfId="0">
      <alignment horizontal="center"/>
    </xf>
    <xf numFmtId="0" fontId="8" fillId="3" borderId="0" applyAlignment="1" pivotButton="0" quotePrefix="0" xfId="0">
      <alignment horizontal="center"/>
    </xf>
    <xf numFmtId="0" fontId="2" fillId="10" borderId="0" pivotButton="0" quotePrefix="0" xfId="0"/>
    <xf numFmtId="0" fontId="0" fillId="10" borderId="0" applyAlignment="1" pivotButton="0" quotePrefix="0" xfId="0">
      <alignment horizontal="center"/>
    </xf>
    <xf numFmtId="0" fontId="2" fillId="11" borderId="0" pivotButton="0" quotePrefix="0" xfId="0"/>
    <xf numFmtId="0" fontId="0" fillId="11" borderId="0" applyAlignment="1" pivotButton="0" quotePrefix="0" xfId="0">
      <alignment horizontal="center"/>
    </xf>
    <xf numFmtId="0" fontId="9" fillId="0" borderId="0" pivotButton="0" quotePrefix="0" xfId="0"/>
    <xf numFmtId="0" fontId="10" fillId="0" borderId="0" pivotButton="0" quotePrefix="0" xfId="1"/>
    <xf numFmtId="165" fontId="0" fillId="0" borderId="0" pivotButton="0" quotePrefix="0" xfId="0"/>
    <xf numFmtId="0" fontId="0" fillId="13" borderId="0" pivotButton="0" quotePrefix="0" xfId="0"/>
    <xf numFmtId="164" fontId="0" fillId="13" borderId="0" pivotButton="0" quotePrefix="0" xfId="0"/>
    <xf numFmtId="0" fontId="8" fillId="13" borderId="0" applyAlignment="1" pivotButton="0" quotePrefix="0" xfId="0">
      <alignment horizontal="center"/>
    </xf>
    <xf numFmtId="0" fontId="2" fillId="13" borderId="0" pivotButton="0" quotePrefix="0" xfId="0"/>
    <xf numFmtId="0" fontId="0" fillId="13" borderId="0" applyAlignment="1" pivotButton="0" quotePrefix="0" xfId="0">
      <alignment horizontal="center"/>
    </xf>
    <xf numFmtId="0" fontId="2" fillId="12" borderId="0" applyAlignment="1" pivotButton="0" quotePrefix="0" xfId="0">
      <alignment horizontal="center"/>
    </xf>
    <xf numFmtId="165" fontId="0" fillId="13" borderId="0" pivotButton="0" quotePrefix="0" xfId="0"/>
    <xf numFmtId="0" fontId="2" fillId="13" borderId="0" applyAlignment="1" pivotButton="0" quotePrefix="0" xfId="0">
      <alignment horizontal="center"/>
    </xf>
    <xf numFmtId="0" fontId="10" fillId="13" borderId="0" pivotButton="0" quotePrefix="0" xfId="1"/>
  </cellXfs>
  <cellStyles count="2">
    <cellStyle name="Normal" xfId="0" builtinId="0" hidden="0"/>
    <cellStyle name="Hyperlink" xfId="1" builtinId="8" hidden="0"/>
  </cellStyles>
  <dxfs count="6">
    <dxf>
      <font>
        <color rgb="00FFFFFF"/>
      </font>
      <fill>
        <patternFill patternType="solid">
          <fgColor rgb="00FF0000"/>
        </patternFill>
      </fill>
    </dxf>
    <dxf>
      <font>
        <color rgb="00006100"/>
      </font>
      <fill>
        <patternFill patternType="solid">
          <fgColor rgb="00C6EFCE"/>
        </patternFill>
      </fill>
    </dxf>
    <dxf>
      <font>
        <color rgb="009C0006"/>
      </font>
      <fill>
        <patternFill patternType="solid">
          <fgColor rgb="00FFC7CE"/>
        </patternFill>
      </fill>
    </dxf>
    <dxf>
      <fill>
        <patternFill patternType="solid">
          <fgColor rgb="00C6EFCE"/>
        </patternFill>
      </fill>
    </dxf>
    <dxf>
      <fill>
        <patternFill patternType="solid">
          <fgColor rgb="00FFF2CC"/>
        </patternFill>
      </fill>
    </dxf>
    <dxf>
      <fill>
        <patternFill patternType="solid">
          <fgColor rgb="00F4CC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Avancement par Tâche</a:t>
            </a:r>
          </a:p>
        </rich>
      </tx>
    </title>
    <plotArea>
      <barChart>
        <barDir val="bar"/>
        <grouping val="clustered"/>
        <ser>
          <idx val="0"/>
          <order val="0"/>
          <tx>
            <strRef>
              <f>'Calendrier &amp; Jalons'!E3</f>
            </strRef>
          </tx>
          <spPr>
            <a:ln xmlns:a="http://schemas.openxmlformats.org/drawingml/2006/main">
              <a:prstDash val="solid"/>
            </a:ln>
          </spPr>
          <cat>
            <numRef>
              <f>'Calendrier &amp; Jalons'!$A$4:$A$13</f>
            </numRef>
          </cat>
          <val>
            <numRef>
              <f>'Calendrier &amp; Jalons'!$E$4:$E$12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Avancement (%)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Tâches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des Tâches</a:t>
            </a:r>
          </a:p>
        </rich>
      </tx>
    </title>
    <plotArea>
      <pieChart>
        <varyColors val="1"/>
        <ser>
          <idx val="0"/>
          <order val="0"/>
          <tx>
            <strRef>
              <f>'Accueil'!F3</f>
            </strRef>
          </tx>
          <spPr>
            <a:ln xmlns:a="http://schemas.openxmlformats.org/drawingml/2006/main">
              <a:prstDash val="solid"/>
            </a:ln>
          </spPr>
          <cat>
            <numRef>
              <f>'Accueil'!$E$4:$E$7</f>
            </numRef>
          </cat>
          <val>
            <numRef>
              <f>'Accueil'!$F$4:$F$7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(Demi-cercle)</a:t>
            </a:r>
          </a:p>
        </rich>
      </tx>
    </title>
    <plotArea>
      <layout>
        <manualLayout>
          <wMode val="factor"/>
          <hMode val="factor"/>
          <x val="0.25"/>
          <y val="0.25"/>
          <w val="0.5"/>
          <h val="0.5"/>
        </manualLayout>
      </layout>
      <pieChart>
        <varyColors val="1"/>
        <ser>
          <idx val="0"/>
          <order val="0"/>
          <tx>
            <strRef>
              <f>'Accueil'!F3</f>
            </strRef>
          </tx>
          <spPr>
            <a:ln xmlns:a="http://schemas.openxmlformats.org/drawingml/2006/main">
              <a:prstDash val="solid"/>
            </a:ln>
          </spPr>
          <cat>
            <numRef>
              <f>'Accueil'!$E$4:$E$7</f>
            </numRef>
          </cat>
          <val>
            <numRef>
              <f>'Accueil'!$F$4:$F$7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harts/chart4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Avancement</a:t>
            </a:r>
          </a:p>
        </rich>
      </tx>
    </title>
    <plotArea>
      <pieChart>
        <varyColors val="1"/>
        <ser>
          <idx val="0"/>
          <order val="0"/>
          <tx>
            <strRef>
              <f>'Accueil'!F14</f>
            </strRef>
          </tx>
          <spPr>
            <a:ln xmlns:a="http://schemas.openxmlformats.org/drawingml/2006/main">
              <a:prstDash val="solid"/>
            </a:ln>
          </spPr>
          <cat>
            <numRef>
              <f>'Accueil'!$E$15:$E$17</f>
            </numRef>
          </cat>
          <val>
            <numRef>
              <f>'Accueil'!$F$15:$F$16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omments/comment1.xml><?xml version="1.0" encoding="utf-8"?>
<comments xmlns="http://schemas.openxmlformats.org/spreadsheetml/2006/main">
  <authors>
    <author>PlanningBot</author>
  </authors>
  <commentList>
    <comment ref="B3" authorId="0" shapeId="0">
      <text>
        <t>Préparation du site</t>
      </text>
    </comment>
    <comment ref="C3" authorId="0" shapeId="0">
      <text>
        <t>Préparation du site</t>
      </text>
    </comment>
    <comment ref="D3" authorId="0" shapeId="0">
      <text>
        <t>Préparation du site</t>
      </text>
    </comment>
    <comment ref="E3" authorId="0" shapeId="0">
      <text>
        <t>Terrassement</t>
      </text>
    </comment>
    <comment ref="F3" authorId="0" shapeId="0">
      <text>
        <t>Terrassement</t>
      </text>
    </comment>
    <comment ref="G3" authorId="0" shapeId="0">
      <text>
        <t>Terrassement</t>
      </text>
    </comment>
    <comment ref="A4" authorId="0" shapeId="0">
      <text>
        <t>Terrassement</t>
      </text>
    </comment>
    <comment ref="B4" authorId="0" shapeId="0">
      <text>
        <t>Fondations</t>
      </text>
    </comment>
    <comment ref="C4" authorId="0" shapeId="0">
      <text>
        <t>Fondations</t>
      </text>
    </comment>
    <comment ref="D4" authorId="0" shapeId="0">
      <text>
        <t>Fondations</t>
      </text>
    </comment>
    <comment ref="E4" authorId="0" shapeId="0">
      <text>
        <t>Fondations</t>
      </text>
    </comment>
    <comment ref="F4" authorId="0" shapeId="0">
      <text>
        <t>Fondations</t>
      </text>
    </comment>
    <comment ref="G4" authorId="0" shapeId="0">
      <text>
        <t>Fondations</t>
      </text>
    </comment>
    <comment ref="A5" authorId="0" shapeId="0">
      <text>
        <t>Fondations</t>
      </text>
    </comment>
    <comment ref="B5" authorId="0" shapeId="0">
      <text>
        <t>Élévation murs</t>
      </text>
    </comment>
    <comment ref="C5" authorId="0" shapeId="0">
      <text>
        <t>Élévation murs</t>
      </text>
    </comment>
    <comment ref="D5" authorId="0" shapeId="0">
      <text>
        <t>Élévation murs</t>
      </text>
    </comment>
    <comment ref="E5" authorId="0" shapeId="0">
      <text>
        <t>Élévation murs</t>
      </text>
    </comment>
    <comment ref="F5" authorId="0" shapeId="0">
      <text>
        <t>Élévation murs</t>
      </text>
    </comment>
    <comment ref="G5" authorId="0" shapeId="0">
      <text>
        <t>Élévation murs</t>
      </text>
    </comment>
    <comment ref="A6" authorId="0" shapeId="0">
      <text>
        <t>Élévation murs</t>
      </text>
    </comment>
    <comment ref="B6" authorId="0" shapeId="0">
      <text>
        <t>Élévation murs</t>
      </text>
    </comment>
    <comment ref="C6" authorId="0" shapeId="0">
      <text>
        <t>Charpente</t>
      </text>
    </comment>
    <comment ref="D6" authorId="0" shapeId="0">
      <text>
        <t>Charpente</t>
      </text>
    </comment>
    <comment ref="E6" authorId="0" shapeId="0">
      <text>
        <t>Charpente</t>
      </text>
    </comment>
    <comment ref="F6" authorId="0" shapeId="0">
      <text>
        <t>Charpente</t>
      </text>
    </comment>
    <comment ref="G6" authorId="0" shapeId="0">
      <text>
        <t>Charpente</t>
      </text>
    </comment>
    <comment ref="A7" authorId="0" shapeId="0">
      <text>
        <t>Couverture</t>
      </text>
    </comment>
    <comment ref="B7" authorId="0" shapeId="0">
      <text>
        <t>Couverture</t>
      </text>
    </comment>
    <comment ref="C7" authorId="0" shapeId="0">
      <text>
        <t>Couverture</t>
      </text>
    </comment>
    <comment ref="D7" authorId="0" shapeId="0">
      <text>
        <t>Couverture</t>
      </text>
    </comment>
  </commentList>
</comments>
</file>

<file path=xl/comments/comment2.xml><?xml version="1.0" encoding="utf-8"?>
<comments xmlns="http://schemas.openxmlformats.org/spreadsheetml/2006/main">
  <authors>
    <author>PlanningBot</author>
  </authors>
  <commentList>
    <comment ref="B3" authorId="0" shapeId="0">
      <text>
        <t>Préparation du site</t>
      </text>
    </comment>
    <comment ref="C3" authorId="0" shapeId="0">
      <text>
        <t>Préparation du site</t>
      </text>
    </comment>
    <comment ref="D3" authorId="0" shapeId="0">
      <text>
        <t>Préparation du site</t>
      </text>
    </comment>
    <comment ref="E3" authorId="0" shapeId="0">
      <text>
        <t>Terrassement</t>
      </text>
    </comment>
    <comment ref="F3" authorId="0" shapeId="0">
      <text>
        <t>Terrassement</t>
      </text>
    </comment>
    <comment ref="G3" authorId="0" shapeId="0">
      <text>
        <t>Terrassement</t>
      </text>
    </comment>
    <comment ref="A4" authorId="0" shapeId="0">
      <text>
        <t>Terrassement</t>
      </text>
    </comment>
    <comment ref="B4" authorId="0" shapeId="0">
      <text>
        <t>Fondations</t>
      </text>
    </comment>
    <comment ref="C4" authorId="0" shapeId="0">
      <text>
        <t>Fondations</t>
      </text>
    </comment>
    <comment ref="D4" authorId="0" shapeId="0">
      <text>
        <t>Fondations</t>
      </text>
    </comment>
    <comment ref="E4" authorId="0" shapeId="0">
      <text>
        <t>Fondations</t>
      </text>
    </comment>
    <comment ref="F4" authorId="0" shapeId="0">
      <text>
        <t>Fondations</t>
      </text>
    </comment>
    <comment ref="G4" authorId="0" shapeId="0">
      <text>
        <t>Fondations</t>
      </text>
    </comment>
    <comment ref="A5" authorId="0" shapeId="0">
      <text>
        <t>Fondations</t>
      </text>
    </comment>
    <comment ref="B5" authorId="0" shapeId="0">
      <text>
        <t>Élévation murs</t>
      </text>
    </comment>
    <comment ref="C5" authorId="0" shapeId="0">
      <text>
        <t>Élévation murs</t>
      </text>
    </comment>
    <comment ref="D5" authorId="0" shapeId="0">
      <text>
        <t>Élévation murs</t>
      </text>
    </comment>
    <comment ref="E5" authorId="0" shapeId="0">
      <text>
        <t>Élévation murs</t>
      </text>
    </comment>
    <comment ref="F5" authorId="0" shapeId="0">
      <text>
        <t>Élévation murs</t>
      </text>
    </comment>
    <comment ref="G5" authorId="0" shapeId="0">
      <text>
        <t>Élévation murs</t>
      </text>
    </comment>
    <comment ref="A6" authorId="0" shapeId="0">
      <text>
        <t>Élévation murs</t>
      </text>
    </comment>
    <comment ref="B6" authorId="0" shapeId="0">
      <text>
        <t>Élévation murs</t>
      </text>
    </comment>
    <comment ref="C6" authorId="0" shapeId="0">
      <text>
        <t>Charpente</t>
      </text>
    </comment>
    <comment ref="D6" authorId="0" shapeId="0">
      <text>
        <t>Charpente</t>
      </text>
    </comment>
    <comment ref="E6" authorId="0" shapeId="0">
      <text>
        <t>Charpente</t>
      </text>
    </comment>
    <comment ref="F6" authorId="0" shapeId="0">
      <text>
        <t>Charpente</t>
      </text>
    </comment>
    <comment ref="G6" authorId="0" shapeId="0">
      <text>
        <t>Charpente</t>
      </text>
    </comment>
    <comment ref="A7" authorId="0" shapeId="0">
      <text>
        <t>Couverture</t>
      </text>
    </comment>
    <comment ref="B7" authorId="0" shapeId="0">
      <text>
        <t>Couverture</t>
      </text>
    </comment>
    <comment ref="C7" authorId="0" shapeId="0">
      <text>
        <t>Couverture</t>
      </text>
    </comment>
    <comment ref="D7" authorId="0" shapeId="0">
      <text>
        <t>Couverture</t>
      </text>
    </comment>
  </commentList>
</comments>
</file>

<file path=xl/comments/comment3.xml><?xml version="1.0" encoding="utf-8"?>
<comments xmlns="http://schemas.openxmlformats.org/spreadsheetml/2006/main">
  <authors>
    <author>PlanningBot</author>
  </authors>
  <commentList>
    <comment ref="E3" authorId="0" shapeId="0">
      <text>
        <t>Menuiseries</t>
      </text>
    </comment>
    <comment ref="F3" authorId="0" shapeId="0">
      <text>
        <t>Menuiseries</t>
      </text>
    </comment>
    <comment ref="G3" authorId="0" shapeId="0">
      <text>
        <t>Menuiseries</t>
      </text>
    </comment>
    <comment ref="A4" authorId="0" shapeId="0">
      <text>
        <t>Menuiseries</t>
      </text>
    </comment>
    <comment ref="B4" authorId="0" shapeId="0">
      <text>
        <t>Électricité</t>
      </text>
    </comment>
    <comment ref="C4" authorId="0" shapeId="0">
      <text>
        <t>Électricité</t>
      </text>
    </comment>
    <comment ref="D4" authorId="0" shapeId="0">
      <text>
        <t>Électricité</t>
      </text>
    </comment>
    <comment ref="E4" authorId="0" shapeId="0">
      <text>
        <t>Électricité</t>
      </text>
    </comment>
    <comment ref="F4" authorId="0" shapeId="0">
      <text>
        <t>Électricité</t>
      </text>
    </comment>
    <comment ref="G4" authorId="0" shapeId="0">
      <text>
        <t>Plomberie</t>
      </text>
    </comment>
    <comment ref="A5" authorId="0" shapeId="0">
      <text>
        <t>Plomberie</t>
      </text>
    </comment>
    <comment ref="B5" authorId="0" shapeId="0">
      <text>
        <t>Plomberie</t>
      </text>
    </comment>
    <comment ref="C5" authorId="0" shapeId="0">
      <text>
        <t>Plomberie</t>
      </text>
    </comment>
    <comment ref="D5" authorId="0" shapeId="0">
      <text>
        <t>Finitions</t>
      </text>
    </comment>
    <comment ref="E5" authorId="0" shapeId="0">
      <text>
        <t>Finitions</t>
      </text>
    </comment>
    <comment ref="F5" authorId="0" shapeId="0">
      <text>
        <t>Finitions</t>
      </text>
    </comment>
    <comment ref="G5" authorId="0" shapeId="0">
      <text>
        <t>Finitions</t>
      </text>
    </comment>
    <comment ref="A6" authorId="0" shapeId="0">
      <text>
        <t>Finitions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_rels/drawing2.xml.rels><Relationships xmlns="http://schemas.openxmlformats.org/package/2006/relationships"><Relationship Type="http://schemas.openxmlformats.org/officeDocument/2006/relationships/chart" Target="/xl/charts/chart2.xml" Id="rId1"/><Relationship Type="http://schemas.openxmlformats.org/officeDocument/2006/relationships/chart" Target="/xl/charts/chart3.xml" Id="rId2"/><Relationship Type="http://schemas.openxmlformats.org/officeDocument/2006/relationships/chart" Target="/xl/charts/chart4.xml" Id="rId3"/></Relationships>
</file>

<file path=xl/drawings/drawing1.xml><?xml version="1.0" encoding="utf-8"?>
<wsDr xmlns="http://schemas.openxmlformats.org/drawingml/2006/spreadsheetDrawing">
  <oneCellAnchor>
    <from>
      <col>6</col>
      <colOff>0</colOff>
      <row>3</row>
      <rowOff>0</rowOff>
    </from>
    <ext cx="576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7</col>
      <colOff>0</colOff>
      <row>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7</col>
      <colOff>0</colOff>
      <row>2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7</col>
      <colOff>0</colOff>
      <row>11</row>
      <rowOff>0</rowOff>
    </from>
    <ext cx="2880000" cy="288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7.xml.rels><Relationships xmlns="http://schemas.openxmlformats.org/package/2006/relationships"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_rels/sheet9.xml.rels><Relationships xmlns="http://schemas.openxmlformats.org/package/2006/relationships"><Relationship Type="http://schemas.openxmlformats.org/officeDocument/2006/relationships/comments" Target="/xl/comments/comment2.xml" Id="comments"/><Relationship Type="http://schemas.openxmlformats.org/officeDocument/2006/relationships/vmlDrawing" Target="/xl/drawings/commentsDrawing2.vml" Id="anysvml"/></Relationships>
</file>

<file path=xl/worksheets/_rels/sheet10.xml.rels><Relationships xmlns="http://schemas.openxmlformats.org/package/2006/relationships"><Relationship Type="http://schemas.openxmlformats.org/officeDocument/2006/relationships/comments" Target="/xl/comments/comment3.xml" Id="comments"/><Relationship Type="http://schemas.openxmlformats.org/officeDocument/2006/relationships/vmlDrawing" Target="/xl/drawings/commentsDrawing3.vml" Id="anysvml"/></Relationships>
</file>

<file path=xl/worksheets/_rels/sheet13.xml.rels><Relationships xmlns="http://schemas.openxmlformats.org/package/2006/relationships"><Relationship Type="http://schemas.openxmlformats.org/officeDocument/2006/relationships/hyperlink" Target="#Gantt!A1" TargetMode="External" Id="rId1"/><Relationship Type="http://schemas.openxmlformats.org/officeDocument/2006/relationships/hyperlink" Target="#Donn&#233;es!A1" TargetMode="External" Id="rId2"/><Relationship Type="http://schemas.openxmlformats.org/officeDocument/2006/relationships/hyperlink" Target="#Synth&#232;se Visuelle!A1" TargetMode="External" Id="rId3"/><Relationship Type="http://schemas.openxmlformats.org/officeDocument/2006/relationships/drawing" Target="/xl/drawings/drawing2.xml" Id="rId4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PLANNING CHANTIER - APPLICATION GRATUITE</t>
        </is>
      </c>
    </row>
    <row r="2">
      <c r="A2" s="28" t="n"/>
      <c r="B2" s="28" t="n"/>
      <c r="C2" s="28" t="n"/>
      <c r="D2" s="28" t="n"/>
      <c r="E2" s="28" t="n"/>
      <c r="F2" s="28" t="n"/>
      <c r="G2" s="28" t="n"/>
      <c r="H2" s="28" t="n"/>
    </row>
    <row r="3">
      <c r="A3" t="inlineStr">
        <is>
          <t>Projet :</t>
        </is>
      </c>
      <c r="B3" t="inlineStr">
        <is>
          <t>____________________________</t>
        </is>
      </c>
    </row>
    <row r="4">
      <c r="A4" s="28" t="n"/>
      <c r="B4" s="28" t="n"/>
      <c r="C4" s="28" t="n"/>
      <c r="D4" s="28" t="n"/>
      <c r="E4" s="28" t="n"/>
      <c r="F4" s="28" t="n"/>
      <c r="G4" s="28" t="n"/>
      <c r="H4" s="28" t="n"/>
    </row>
    <row r="5">
      <c r="A5" t="inlineStr">
        <is>
          <t>Responsable :</t>
        </is>
      </c>
      <c r="B5" t="inlineStr">
        <is>
          <t>____________________________</t>
        </is>
      </c>
    </row>
    <row r="6">
      <c r="A6" s="28" t="n"/>
      <c r="B6" s="28" t="n"/>
      <c r="C6" s="28" t="n"/>
      <c r="D6" s="28" t="n"/>
      <c r="E6" s="28" t="n"/>
      <c r="F6" s="28" t="n"/>
      <c r="G6" s="28" t="n"/>
      <c r="H6" s="28" t="n"/>
    </row>
    <row r="7">
      <c r="A7" t="inlineStr">
        <is>
          <t>Date de création :</t>
        </is>
      </c>
      <c r="B7" t="inlineStr">
        <is>
          <t>2025-06-22</t>
        </is>
      </c>
    </row>
    <row r="8">
      <c r="A8" s="28" t="n"/>
      <c r="B8" s="28" t="n"/>
      <c r="C8" s="28" t="n"/>
      <c r="D8" s="28" t="n"/>
      <c r="E8" s="28" t="n"/>
      <c r="F8" s="28" t="n"/>
      <c r="G8" s="28" t="n"/>
      <c r="H8" s="28" t="n"/>
    </row>
    <row r="9">
      <c r="A9" t="inlineStr">
        <is>
          <t>Description :</t>
        </is>
      </c>
      <c r="B9" t="inlineStr">
        <is>
          <t>Cette application Excel gratuite permet de planifier les travaux d’un chantier, avec un diagramme de Gantt automatisé, une base de données claire, et des feuilles de suivi pratiques.</t>
        </is>
      </c>
    </row>
    <row r="10">
      <c r="A10" s="28" t="n"/>
      <c r="G10" s="28" t="n"/>
      <c r="H10" s="28" t="n"/>
    </row>
    <row r="11"/>
    <row r="12">
      <c r="A12" s="28" t="n"/>
      <c r="G12" s="28" t="n"/>
      <c r="H12" s="28" t="n"/>
    </row>
    <row r="13"/>
    <row r="14">
      <c r="A14" s="28" t="n"/>
      <c r="B14" s="28" t="n"/>
      <c r="C14" s="28" t="n"/>
      <c r="D14" s="28" t="n"/>
      <c r="E14" s="28" t="n"/>
      <c r="F14" s="28" t="n"/>
      <c r="G14" s="28" t="n"/>
      <c r="H14" s="28" t="n"/>
    </row>
    <row r="16">
      <c r="A16" s="28" t="n"/>
      <c r="B16" s="28" t="n"/>
      <c r="C16" s="28" t="n"/>
      <c r="D16" s="28" t="n"/>
      <c r="E16" s="28" t="n"/>
      <c r="F16" s="28" t="n"/>
      <c r="G16" s="28" t="n"/>
      <c r="H16" s="28" t="n"/>
    </row>
    <row r="18">
      <c r="A18" s="28" t="n"/>
      <c r="B18" s="28" t="n"/>
      <c r="C18" s="28" t="n"/>
      <c r="D18" s="28" t="n"/>
      <c r="E18" s="28" t="n"/>
      <c r="F18" s="28" t="n"/>
      <c r="G18" s="28" t="n"/>
      <c r="H18" s="28" t="n"/>
    </row>
    <row r="20">
      <c r="A20" s="28" t="n"/>
      <c r="B20" s="28" t="n"/>
      <c r="C20" s="28" t="n"/>
      <c r="D20" s="28" t="n"/>
      <c r="E20" s="28" t="n"/>
      <c r="F20" s="28" t="n"/>
      <c r="G20" s="28" t="n"/>
      <c r="H20" s="28" t="n"/>
    </row>
  </sheetData>
  <mergeCells count="2">
    <mergeCell ref="A1:H1"/>
    <mergeCell ref="B9:F13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5" customWidth="1" min="3" max="3"/>
    <col width="20" customWidth="1" min="4" max="4"/>
    <col width="20" customWidth="1" min="5" max="5"/>
    <col width="20" customWidth="1" min="6" max="6"/>
    <col width="20" customWidth="1" min="7" max="7"/>
    <col width="15" customWidth="1" min="8" max="8"/>
    <col width="18" customWidth="1" min="10" max="10"/>
    <col width="18" customWidth="1" min="11" max="11"/>
  </cols>
  <sheetData>
    <row r="1">
      <c r="A1" s="19" t="inlineStr">
        <is>
          <t>Tâche</t>
        </is>
      </c>
      <c r="B1" s="19" t="inlineStr">
        <is>
          <t>Responsable</t>
        </is>
      </c>
      <c r="C1" s="19" t="inlineStr">
        <is>
          <t>Ressources affectées</t>
        </is>
      </c>
      <c r="D1" s="19" t="inlineStr">
        <is>
          <t>Responsable</t>
        </is>
      </c>
      <c r="E1" s="19" t="inlineStr">
        <is>
          <t>Début</t>
        </is>
      </c>
      <c r="F1" s="19" t="inlineStr">
        <is>
          <t>Durée (jours)</t>
        </is>
      </c>
      <c r="G1" s="19" t="inlineStr">
        <is>
          <t>Durée (jours)</t>
        </is>
      </c>
      <c r="H1" s="19" t="inlineStr">
        <is>
          <t>Statut Gantt</t>
        </is>
      </c>
      <c r="I1" s="19" t="inlineStr">
        <is>
          <t>Commentaire</t>
        </is>
      </c>
      <c r="J1" s="19" t="inlineStr">
        <is>
          <t>Coût prévu (€)</t>
        </is>
      </c>
      <c r="K1" s="19" t="inlineStr">
        <is>
          <t>Coût réel (€)</t>
        </is>
      </c>
    </row>
    <row r="2">
      <c r="A2" s="28" t="inlineStr">
        <is>
          <t>Préparation du site</t>
        </is>
      </c>
      <c r="B2" s="28" t="inlineStr">
        <is>
          <t>Jean</t>
        </is>
      </c>
      <c r="C2" s="28" t="inlineStr">
        <is>
          <t>3 ouvriers + 1 chef</t>
        </is>
      </c>
      <c r="D2" s="29" t="n">
        <v>45839</v>
      </c>
      <c r="E2" s="29" t="n">
        <v>45841</v>
      </c>
      <c r="F2" s="28">
        <f>E2-D2+1</f>
        <v/>
      </c>
      <c r="G2" s="28" t="inlineStr">
        <is>
          <t>Prévu</t>
        </is>
      </c>
      <c r="H2" s="28">
        <f>F2</f>
        <v/>
      </c>
      <c r="I2" s="28" t="n"/>
      <c r="J2" s="28" t="n">
        <v>1000</v>
      </c>
      <c r="K2" s="28" t="n">
        <v>1200</v>
      </c>
    </row>
    <row r="3">
      <c r="A3" t="inlineStr">
        <is>
          <t>Terrassement</t>
        </is>
      </c>
      <c r="B3" t="inlineStr">
        <is>
          <t>Ahmed</t>
        </is>
      </c>
      <c r="C3" t="inlineStr">
        <is>
          <t>4 ouvriers</t>
        </is>
      </c>
      <c r="D3" s="7" t="n">
        <v>45842</v>
      </c>
      <c r="E3" s="7" t="n">
        <v>45845</v>
      </c>
      <c r="F3">
        <f>E3-D3+1</f>
        <v/>
      </c>
      <c r="G3" t="inlineStr">
        <is>
          <t>Prévu</t>
        </is>
      </c>
      <c r="H3">
        <f>F3</f>
        <v/>
      </c>
      <c r="J3" t="n">
        <v>1500</v>
      </c>
      <c r="K3" t="n">
        <v>1500</v>
      </c>
    </row>
    <row r="4">
      <c r="A4" s="28" t="inlineStr">
        <is>
          <t>Fondations</t>
        </is>
      </c>
      <c r="B4" s="28" t="inlineStr">
        <is>
          <t>Julie</t>
        </is>
      </c>
      <c r="C4" s="28" t="inlineStr">
        <is>
          <t>5 maçons</t>
        </is>
      </c>
      <c r="D4" s="29" t="n">
        <v>45846</v>
      </c>
      <c r="E4" s="29" t="n">
        <v>45852</v>
      </c>
      <c r="F4" s="28">
        <f>E4-D4+1</f>
        <v/>
      </c>
      <c r="G4" s="28" t="inlineStr">
        <is>
          <t>Prévu</t>
        </is>
      </c>
      <c r="H4" s="28">
        <f>F4</f>
        <v/>
      </c>
      <c r="I4" s="28" t="n"/>
      <c r="J4" s="28" t="n">
        <v>3000</v>
      </c>
      <c r="K4" s="28" t="n">
        <v>3100</v>
      </c>
    </row>
    <row r="5">
      <c r="A5" t="inlineStr">
        <is>
          <t>Élévation murs</t>
        </is>
      </c>
      <c r="B5" t="inlineStr">
        <is>
          <t>Paul</t>
        </is>
      </c>
      <c r="C5" t="inlineStr">
        <is>
          <t>3 maçons + 1 grue</t>
        </is>
      </c>
      <c r="D5" s="7" t="n">
        <v>45853</v>
      </c>
      <c r="E5" s="7" t="n">
        <v>45860</v>
      </c>
      <c r="F5">
        <f>E5-D5+1</f>
        <v/>
      </c>
      <c r="G5" t="inlineStr">
        <is>
          <t>Prévu</t>
        </is>
      </c>
      <c r="H5">
        <f>F5</f>
        <v/>
      </c>
      <c r="J5" t="n">
        <v>3500</v>
      </c>
      <c r="K5" t="n">
        <v>3700</v>
      </c>
    </row>
    <row r="6">
      <c r="A6" s="28" t="inlineStr">
        <is>
          <t>Charpente</t>
        </is>
      </c>
      <c r="B6" s="28" t="inlineStr">
        <is>
          <t>Marie</t>
        </is>
      </c>
      <c r="C6" s="28" t="inlineStr">
        <is>
          <t>2 charpentiers</t>
        </is>
      </c>
      <c r="D6" s="29" t="n">
        <v>45861</v>
      </c>
      <c r="E6" s="29" t="n">
        <v>45865</v>
      </c>
      <c r="F6" s="28">
        <f>E6-D6+1</f>
        <v/>
      </c>
      <c r="G6" s="28" t="inlineStr">
        <is>
          <t>Prévu</t>
        </is>
      </c>
      <c r="H6" s="28">
        <f>F6</f>
        <v/>
      </c>
      <c r="I6" s="28" t="n"/>
      <c r="J6" s="28" t="n">
        <v>2500</v>
      </c>
      <c r="K6" s="28" t="n">
        <v>2500</v>
      </c>
    </row>
    <row r="7">
      <c r="A7" t="inlineStr">
        <is>
          <t>Couverture</t>
        </is>
      </c>
      <c r="B7" t="inlineStr">
        <is>
          <t>Luc</t>
        </is>
      </c>
      <c r="C7" t="inlineStr">
        <is>
          <t>2 couvreurs</t>
        </is>
      </c>
      <c r="D7" s="7" t="n">
        <v>45866</v>
      </c>
      <c r="E7" s="7" t="n">
        <v>45869</v>
      </c>
      <c r="F7">
        <f>E7-D7+1</f>
        <v/>
      </c>
      <c r="G7" t="inlineStr">
        <is>
          <t>Prévu</t>
        </is>
      </c>
      <c r="H7">
        <f>F7</f>
        <v/>
      </c>
      <c r="J7" t="n">
        <v>2000</v>
      </c>
      <c r="K7" t="n">
        <v>2100</v>
      </c>
    </row>
    <row r="8">
      <c r="A8" s="28" t="inlineStr">
        <is>
          <t>Menuiseries</t>
        </is>
      </c>
      <c r="B8" s="28" t="inlineStr">
        <is>
          <t>Inès</t>
        </is>
      </c>
      <c r="C8" s="28" t="inlineStr">
        <is>
          <t>2 menuisiers</t>
        </is>
      </c>
      <c r="D8" s="29" t="n">
        <v>45870</v>
      </c>
      <c r="E8" s="29" t="n">
        <v>45873</v>
      </c>
      <c r="F8" s="28">
        <f>E8-D8+1</f>
        <v/>
      </c>
      <c r="G8" s="28" t="inlineStr">
        <is>
          <t>Prévu</t>
        </is>
      </c>
      <c r="H8" s="28">
        <f>F8</f>
        <v/>
      </c>
      <c r="I8" s="28" t="n"/>
      <c r="J8" s="28" t="n">
        <v>1800</v>
      </c>
      <c r="K8" s="28" t="n">
        <v>2000</v>
      </c>
    </row>
    <row r="9">
      <c r="A9" t="inlineStr">
        <is>
          <t>Électricité</t>
        </is>
      </c>
      <c r="B9" t="inlineStr">
        <is>
          <t>Omar</t>
        </is>
      </c>
      <c r="C9" t="inlineStr">
        <is>
          <t>2 électriciens</t>
        </is>
      </c>
      <c r="D9" s="7" t="n">
        <v>45874</v>
      </c>
      <c r="E9" s="7" t="n">
        <v>45878</v>
      </c>
      <c r="F9">
        <f>E9-D9+1</f>
        <v/>
      </c>
      <c r="G9" t="inlineStr">
        <is>
          <t>Prévu</t>
        </is>
      </c>
      <c r="H9">
        <f>F9</f>
        <v/>
      </c>
      <c r="J9" t="n">
        <v>2200</v>
      </c>
      <c r="K9" t="n">
        <v>2200</v>
      </c>
    </row>
    <row r="10">
      <c r="A10" s="28" t="inlineStr">
        <is>
          <t>Plomberie</t>
        </is>
      </c>
      <c r="B10" s="28" t="inlineStr">
        <is>
          <t>Ali</t>
        </is>
      </c>
      <c r="C10" s="28" t="inlineStr">
        <is>
          <t>2 plombiers</t>
        </is>
      </c>
      <c r="D10" s="29" t="n">
        <v>45879</v>
      </c>
      <c r="E10" s="29" t="n">
        <v>45882</v>
      </c>
      <c r="F10" s="28">
        <f>E10-D10+1</f>
        <v/>
      </c>
      <c r="G10" s="28" t="inlineStr">
        <is>
          <t>Prévu</t>
        </is>
      </c>
      <c r="H10" s="28">
        <f>F10</f>
        <v/>
      </c>
      <c r="I10" s="28" t="n"/>
      <c r="J10" s="28" t="n">
        <v>2100</v>
      </c>
      <c r="K10" s="28" t="n">
        <v>2200</v>
      </c>
    </row>
    <row r="11">
      <c r="A11" t="inlineStr">
        <is>
          <t>Finitions</t>
        </is>
      </c>
      <c r="B11" t="inlineStr">
        <is>
          <t>Sophie</t>
        </is>
      </c>
      <c r="C11" t="inlineStr">
        <is>
          <t>3 peintres</t>
        </is>
      </c>
      <c r="D11" s="7" t="n">
        <v>45883</v>
      </c>
      <c r="E11" s="7" t="n">
        <v>45887</v>
      </c>
      <c r="F11">
        <f>E11-D11+1</f>
        <v/>
      </c>
      <c r="G11" t="inlineStr">
        <is>
          <t>Prévu</t>
        </is>
      </c>
      <c r="H11">
        <f>F11</f>
        <v/>
      </c>
      <c r="J11" t="n">
        <v>2400</v>
      </c>
      <c r="K11" t="n">
        <v>2600</v>
      </c>
    </row>
    <row r="12">
      <c r="A12" s="28" t="n"/>
      <c r="B12" s="28" t="n"/>
      <c r="C12" s="28" t="n"/>
      <c r="D12" s="28" t="n"/>
      <c r="E12" s="28" t="n"/>
      <c r="F12" s="28">
        <f>E12-D12+1</f>
        <v/>
      </c>
      <c r="G12" s="28" t="n"/>
      <c r="H12" s="28">
        <f>F12</f>
        <v/>
      </c>
      <c r="I12" s="28" t="n"/>
      <c r="J12" s="28" t="n"/>
      <c r="K12" s="28" t="n"/>
    </row>
    <row r="13">
      <c r="F13">
        <f>E13-D13+1</f>
        <v/>
      </c>
      <c r="H13">
        <f>F13</f>
        <v/>
      </c>
    </row>
    <row r="14">
      <c r="A14" s="28" t="n"/>
      <c r="B14" s="28" t="n"/>
      <c r="C14" s="28" t="n"/>
      <c r="D14" s="28" t="n"/>
      <c r="E14" s="28" t="n"/>
      <c r="F14" s="28">
        <f>E14-D14+1</f>
        <v/>
      </c>
      <c r="G14" s="28" t="n"/>
      <c r="H14" s="28">
        <f>F14</f>
        <v/>
      </c>
      <c r="I14" s="28" t="n"/>
      <c r="J14" s="28" t="n"/>
      <c r="K14" s="28" t="n"/>
    </row>
    <row r="15">
      <c r="F15">
        <f>E15-D15+1</f>
        <v/>
      </c>
      <c r="H15">
        <f>F15</f>
        <v/>
      </c>
    </row>
    <row r="16">
      <c r="A16" s="28" t="n"/>
      <c r="B16" s="28" t="n"/>
      <c r="C16" s="28" t="n"/>
      <c r="D16" s="28" t="n"/>
      <c r="E16" s="28" t="n"/>
      <c r="F16" s="28">
        <f>E16-D16+1</f>
        <v/>
      </c>
      <c r="G16" s="28" t="n"/>
      <c r="H16" s="28">
        <f>F16</f>
        <v/>
      </c>
      <c r="I16" s="28" t="n"/>
      <c r="J16" s="28" t="n"/>
      <c r="K16" s="28" t="n"/>
    </row>
    <row r="17">
      <c r="F17">
        <f>E17-D17+1</f>
        <v/>
      </c>
      <c r="H17">
        <f>F17</f>
        <v/>
      </c>
    </row>
    <row r="18">
      <c r="A18" s="28" t="n"/>
      <c r="B18" s="28" t="n"/>
      <c r="C18" s="28" t="n"/>
      <c r="D18" s="28" t="n"/>
      <c r="E18" s="28" t="n"/>
      <c r="F18" s="28">
        <f>E18-D18+1</f>
        <v/>
      </c>
      <c r="G18" s="28" t="n"/>
      <c r="H18" s="28">
        <f>F18</f>
        <v/>
      </c>
      <c r="I18" s="28" t="n"/>
      <c r="J18" s="28" t="n"/>
      <c r="K18" s="28" t="n"/>
    </row>
    <row r="19">
      <c r="F19">
        <f>E19-D19+1</f>
        <v/>
      </c>
      <c r="H19">
        <f>F19</f>
        <v/>
      </c>
    </row>
    <row r="20">
      <c r="A20" s="28" t="n"/>
      <c r="B20" s="28" t="n"/>
      <c r="C20" s="28" t="n"/>
      <c r="D20" s="28" t="n"/>
      <c r="E20" s="28" t="n"/>
      <c r="F20" s="28">
        <f>E20-D20+1</f>
        <v/>
      </c>
      <c r="G20" s="28" t="n"/>
      <c r="H20" s="28">
        <f>F20</f>
        <v/>
      </c>
      <c r="I20" s="28" t="n"/>
      <c r="J20" s="28" t="n"/>
      <c r="K20" s="28" t="n"/>
    </row>
    <row r="21">
      <c r="F21">
        <f>E21-D21+1</f>
        <v/>
      </c>
      <c r="H21">
        <f>F21</f>
        <v/>
      </c>
    </row>
  </sheetData>
  <autoFilter ref="A1:H21"/>
  <dataValidations count="2">
    <dataValidation sqref="F2:F21" showErrorMessage="1" showInputMessage="1" allowBlank="1" type="list">
      <formula1>"Prévu,En cours,Terminé,Retard"</formula1>
    </dataValidation>
    <dataValidation sqref="G2:G21" showErrorMessage="1" showInputMessage="1" allowBlank="1" type="list">
      <formula1>"Prévu,En cours,Terminé,Retard"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E25"/>
  <sheetViews>
    <sheetView workbookViewId="0">
      <selection activeCell="A1" sqref="A1"/>
    </sheetView>
  </sheetViews>
  <sheetFormatPr baseColWidth="8" defaultRowHeight="15"/>
  <cols>
    <col width="28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4" customWidth="1" min="7" max="7"/>
    <col width="4" customWidth="1" min="8" max="8"/>
    <col width="4" customWidth="1" min="9" max="9"/>
    <col width="4" customWidth="1" min="10" max="10"/>
    <col width="4" customWidth="1" min="11" max="11"/>
    <col width="4" customWidth="1" min="12" max="12"/>
    <col width="4" customWidth="1" min="13" max="13"/>
    <col width="4" customWidth="1" min="14" max="14"/>
    <col width="4" customWidth="1" min="15" max="15"/>
    <col width="4" customWidth="1" min="16" max="16"/>
    <col width="4" customWidth="1" min="17" max="17"/>
    <col width="4" customWidth="1" min="18" max="18"/>
    <col width="4" customWidth="1" min="19" max="19"/>
    <col width="4" customWidth="1" min="20" max="20"/>
    <col width="4" customWidth="1" min="21" max="21"/>
    <col width="4" customWidth="1" min="22" max="22"/>
    <col width="4" customWidth="1" min="23" max="23"/>
    <col width="4" customWidth="1" min="24" max="24"/>
    <col width="4" customWidth="1" min="25" max="25"/>
    <col width="4" customWidth="1" min="26" max="26"/>
    <col width="4" customWidth="1" min="27" max="27"/>
    <col width="4" customWidth="1" min="28" max="28"/>
    <col width="4" customWidth="1" min="29" max="29"/>
    <col width="4" customWidth="1" min="30" max="30"/>
    <col width="4" customWidth="1" min="31" max="31"/>
  </cols>
  <sheetData>
    <row r="1">
      <c r="A1" s="17" t="inlineStr">
        <is>
          <t>DIAGRAMME DE GANTT AUTOMATISÉ</t>
        </is>
      </c>
    </row>
    <row r="2">
      <c r="A2" s="30" t="inlineStr">
        <is>
          <t>Tâches du Chantier - Planning Dynamique</t>
        </is>
      </c>
    </row>
    <row r="3">
      <c r="A3" s="9" t="inlineStr">
        <is>
          <t>Tâche</t>
        </is>
      </c>
      <c r="B3" s="18" t="inlineStr">
        <is>
          <t>22/06</t>
        </is>
      </c>
      <c r="C3" s="18" t="inlineStr">
        <is>
          <t>23/06</t>
        </is>
      </c>
      <c r="D3" s="18" t="inlineStr">
        <is>
          <t>24/06</t>
        </is>
      </c>
      <c r="E3" s="18" t="inlineStr">
        <is>
          <t>25/06</t>
        </is>
      </c>
      <c r="F3" s="18" t="inlineStr">
        <is>
          <t>26/06</t>
        </is>
      </c>
      <c r="G3" s="18" t="inlineStr">
        <is>
          <t>27/06</t>
        </is>
      </c>
      <c r="H3" s="18" t="inlineStr">
        <is>
          <t>28/06</t>
        </is>
      </c>
      <c r="I3" s="18" t="inlineStr">
        <is>
          <t>29/06</t>
        </is>
      </c>
      <c r="J3" s="18" t="inlineStr">
        <is>
          <t>30/06</t>
        </is>
      </c>
      <c r="K3" s="18" t="inlineStr">
        <is>
          <t>01/07</t>
        </is>
      </c>
      <c r="L3" s="18" t="inlineStr">
        <is>
          <t>02/07</t>
        </is>
      </c>
      <c r="M3" s="18" t="inlineStr">
        <is>
          <t>03/07</t>
        </is>
      </c>
      <c r="N3" s="18" t="inlineStr">
        <is>
          <t>04/07</t>
        </is>
      </c>
      <c r="O3" s="18" t="inlineStr">
        <is>
          <t>05/07</t>
        </is>
      </c>
      <c r="P3" s="18" t="inlineStr">
        <is>
          <t>06/07</t>
        </is>
      </c>
      <c r="Q3" s="18" t="inlineStr">
        <is>
          <t>07/07</t>
        </is>
      </c>
      <c r="R3" s="18" t="inlineStr">
        <is>
          <t>08/07</t>
        </is>
      </c>
      <c r="S3" s="18" t="inlineStr">
        <is>
          <t>09/07</t>
        </is>
      </c>
      <c r="T3" s="18" t="inlineStr">
        <is>
          <t>10/07</t>
        </is>
      </c>
      <c r="U3" s="18" t="inlineStr">
        <is>
          <t>11/07</t>
        </is>
      </c>
      <c r="V3" s="18" t="inlineStr">
        <is>
          <t>12/07</t>
        </is>
      </c>
      <c r="W3" s="18" t="inlineStr">
        <is>
          <t>13/07</t>
        </is>
      </c>
      <c r="X3" s="18" t="inlineStr">
        <is>
          <t>14/07</t>
        </is>
      </c>
      <c r="Y3" s="18" t="inlineStr">
        <is>
          <t>15/07</t>
        </is>
      </c>
      <c r="Z3" s="18" t="inlineStr">
        <is>
          <t>16/07</t>
        </is>
      </c>
      <c r="AA3" s="18" t="inlineStr">
        <is>
          <t>17/07</t>
        </is>
      </c>
      <c r="AB3" s="18" t="inlineStr">
        <is>
          <t>18/07</t>
        </is>
      </c>
      <c r="AC3" s="18" t="inlineStr">
        <is>
          <t>19/07</t>
        </is>
      </c>
      <c r="AD3" s="18" t="inlineStr">
        <is>
          <t>20/07</t>
        </is>
      </c>
      <c r="AE3" s="18" t="inlineStr">
        <is>
          <t>21/07</t>
        </is>
      </c>
    </row>
    <row r="4">
      <c r="A4" s="31">
        <f>Données!A2</f>
        <v/>
      </c>
      <c r="B4" s="32">
        <f>IF(AND(Données!D2&lt;&gt;"",Données!E2&lt;&gt;""),IF(AND(Données!D2&lt;=(TODAY()+0),Données!E2&gt;=(TODAY()+0)), "■", ""), "")</f>
        <v/>
      </c>
      <c r="C4" s="32">
        <f>IF(AND(Données!D2&lt;&gt;"",Données!E2&lt;&gt;""),IF(AND(Données!D2&lt;=(TODAY()+1),Données!E2&gt;=(TODAY()+1)), "■", ""), "")</f>
        <v/>
      </c>
      <c r="D4" s="32">
        <f>IF(AND(Données!D2&lt;&gt;"",Données!E2&lt;&gt;""),IF(AND(Données!D2&lt;=(TODAY()+2),Données!E2&gt;=(TODAY()+2)), "■", ""), "")</f>
        <v/>
      </c>
      <c r="E4" s="32">
        <f>IF(AND(Données!D2&lt;&gt;"",Données!E2&lt;&gt;""),IF(AND(Données!D2&lt;=(TODAY()+3),Données!E2&gt;=(TODAY()+3)), "■", ""), "")</f>
        <v/>
      </c>
      <c r="F4" s="32">
        <f>IF(AND(Données!D2&lt;&gt;"",Données!E2&lt;&gt;""),IF(AND(Données!D2&lt;=(TODAY()+4),Données!E2&gt;=(TODAY()+4)), "■", ""), "")</f>
        <v/>
      </c>
      <c r="G4" s="32">
        <f>IF(AND(Données!D2&lt;&gt;"",Données!E2&lt;&gt;""),IF(AND(Données!D2&lt;=(TODAY()+5),Données!E2&gt;=(TODAY()+5)), "■", ""), "")</f>
        <v/>
      </c>
      <c r="H4" s="32">
        <f>IF(AND(Données!D2&lt;&gt;"",Données!E2&lt;&gt;""),IF(AND(Données!D2&lt;=(TODAY()+6),Données!E2&gt;=(TODAY()+6)), "■", ""), "")</f>
        <v/>
      </c>
      <c r="I4" s="32">
        <f>IF(AND(Données!D2&lt;&gt;"",Données!E2&lt;&gt;""),IF(AND(Données!D2&lt;=(TODAY()+7),Données!E2&gt;=(TODAY()+7)), "■", ""), "")</f>
        <v/>
      </c>
      <c r="J4" s="32">
        <f>IF(AND(Données!D2&lt;&gt;"",Données!E2&lt;&gt;""),IF(AND(Données!D2&lt;=(TODAY()+8),Données!E2&gt;=(TODAY()+8)), "■", ""), "")</f>
        <v/>
      </c>
      <c r="K4" s="32">
        <f>IF(AND(Données!D2&lt;&gt;"",Données!E2&lt;&gt;""),IF(AND(Données!D2&lt;=(TODAY()+9),Données!E2&gt;=(TODAY()+9)), "■", ""), "")</f>
        <v/>
      </c>
      <c r="L4" s="32">
        <f>IF(AND(Données!D2&lt;&gt;"",Données!E2&lt;&gt;""),IF(AND(Données!D2&lt;=(TODAY()+10),Données!E2&gt;=(TODAY()+10)), "■", ""), "")</f>
        <v/>
      </c>
      <c r="M4" s="32">
        <f>IF(AND(Données!D2&lt;&gt;"",Données!E2&lt;&gt;""),IF(AND(Données!D2&lt;=(TODAY()+11),Données!E2&gt;=(TODAY()+11)), "■", ""), "")</f>
        <v/>
      </c>
      <c r="N4" s="32">
        <f>IF(AND(Données!D2&lt;&gt;"",Données!E2&lt;&gt;""),IF(AND(Données!D2&lt;=(TODAY()+12),Données!E2&gt;=(TODAY()+12)), "■", ""), "")</f>
        <v/>
      </c>
      <c r="O4" s="32">
        <f>IF(AND(Données!D2&lt;&gt;"",Données!E2&lt;&gt;""),IF(AND(Données!D2&lt;=(TODAY()+13),Données!E2&gt;=(TODAY()+13)), "■", ""), "")</f>
        <v/>
      </c>
      <c r="P4" s="32">
        <f>IF(AND(Données!D2&lt;&gt;"",Données!E2&lt;&gt;""),IF(AND(Données!D2&lt;=(TODAY()+14),Données!E2&gt;=(TODAY()+14)), "■", ""), "")</f>
        <v/>
      </c>
      <c r="Q4" s="32">
        <f>IF(AND(Données!D2&lt;&gt;"",Données!E2&lt;&gt;""),IF(AND(Données!D2&lt;=(TODAY()+15),Données!E2&gt;=(TODAY()+15)), "■", ""), "")</f>
        <v/>
      </c>
      <c r="R4" s="32">
        <f>IF(AND(Données!D2&lt;&gt;"",Données!E2&lt;&gt;""),IF(AND(Données!D2&lt;=(TODAY()+16),Données!E2&gt;=(TODAY()+16)), "■", ""), "")</f>
        <v/>
      </c>
      <c r="S4" s="32">
        <f>IF(AND(Données!D2&lt;&gt;"",Données!E2&lt;&gt;""),IF(AND(Données!D2&lt;=(TODAY()+17),Données!E2&gt;=(TODAY()+17)), "■", ""), "")</f>
        <v/>
      </c>
      <c r="T4" s="32">
        <f>IF(AND(Données!D2&lt;&gt;"",Données!E2&lt;&gt;""),IF(AND(Données!D2&lt;=(TODAY()+18),Données!E2&gt;=(TODAY()+18)), "■", ""), "")</f>
        <v/>
      </c>
      <c r="U4" s="32">
        <f>IF(AND(Données!D2&lt;&gt;"",Données!E2&lt;&gt;""),IF(AND(Données!D2&lt;=(TODAY()+19),Données!E2&gt;=(TODAY()+19)), "■", ""), "")</f>
        <v/>
      </c>
      <c r="V4" s="32">
        <f>IF(AND(Données!D2&lt;&gt;"",Données!E2&lt;&gt;""),IF(AND(Données!D2&lt;=(TODAY()+20),Données!E2&gt;=(TODAY()+20)), "■", ""), "")</f>
        <v/>
      </c>
      <c r="W4" s="32">
        <f>IF(AND(Données!D2&lt;&gt;"",Données!E2&lt;&gt;""),IF(AND(Données!D2&lt;=(TODAY()+21),Données!E2&gt;=(TODAY()+21)), "■", ""), "")</f>
        <v/>
      </c>
      <c r="X4" s="32">
        <f>IF(AND(Données!D2&lt;&gt;"",Données!E2&lt;&gt;""),IF(AND(Données!D2&lt;=(TODAY()+22),Données!E2&gt;=(TODAY()+22)), "■", ""), "")</f>
        <v/>
      </c>
      <c r="Y4" s="32">
        <f>IF(AND(Données!D2&lt;&gt;"",Données!E2&lt;&gt;""),IF(AND(Données!D2&lt;=(TODAY()+23),Données!E2&gt;=(TODAY()+23)), "■", ""), "")</f>
        <v/>
      </c>
      <c r="Z4" s="32">
        <f>IF(AND(Données!D2&lt;&gt;"",Données!E2&lt;&gt;""),IF(AND(Données!D2&lt;=(TODAY()+24),Données!E2&gt;=(TODAY()+24)), "■", ""), "")</f>
        <v/>
      </c>
      <c r="AA4" s="32">
        <f>IF(AND(Données!D2&lt;&gt;"",Données!E2&lt;&gt;""),IF(AND(Données!D2&lt;=(TODAY()+25),Données!E2&gt;=(TODAY()+25)), "■", ""), "")</f>
        <v/>
      </c>
      <c r="AB4" s="32">
        <f>IF(AND(Données!D2&lt;&gt;"",Données!E2&lt;&gt;""),IF(AND(Données!D2&lt;=(TODAY()+26),Données!E2&gt;=(TODAY()+26)), "■", ""), "")</f>
        <v/>
      </c>
      <c r="AC4" s="32">
        <f>IF(AND(Données!D2&lt;&gt;"",Données!E2&lt;&gt;""),IF(AND(Données!D2&lt;=(TODAY()+27),Données!E2&gt;=(TODAY()+27)), "■", ""), "")</f>
        <v/>
      </c>
      <c r="AD4" s="32">
        <f>IF(AND(Données!D2&lt;&gt;"",Données!E2&lt;&gt;""),IF(AND(Données!D2&lt;=(TODAY()+28),Données!E2&gt;=(TODAY()+28)), "■", ""), "")</f>
        <v/>
      </c>
      <c r="AE4" s="32">
        <f>IF(AND(Données!D2&lt;&gt;"",Données!E2&lt;&gt;""),IF(AND(Données!D2&lt;=(TODAY()+29),Données!E2&gt;=(TODAY()+29)), "■", ""), "")</f>
        <v/>
      </c>
    </row>
    <row r="5">
      <c r="A5" s="23">
        <f>Données!A3</f>
        <v/>
      </c>
      <c r="B5" s="24">
        <f>IF(AND(Données!D3&lt;&gt;"",Données!E3&lt;&gt;""),IF(AND(Données!D3&lt;=(TODAY()+0),Données!E3&gt;=(TODAY()+0)), "■", ""), "")</f>
        <v/>
      </c>
      <c r="C5" s="24">
        <f>IF(AND(Données!D3&lt;&gt;"",Données!E3&lt;&gt;""),IF(AND(Données!D3&lt;=(TODAY()+1),Données!E3&gt;=(TODAY()+1)), "■", ""), "")</f>
        <v/>
      </c>
      <c r="D5" s="24">
        <f>IF(AND(Données!D3&lt;&gt;"",Données!E3&lt;&gt;""),IF(AND(Données!D3&lt;=(TODAY()+2),Données!E3&gt;=(TODAY()+2)), "■", ""), "")</f>
        <v/>
      </c>
      <c r="E5" s="24">
        <f>IF(AND(Données!D3&lt;&gt;"",Données!E3&lt;&gt;""),IF(AND(Données!D3&lt;=(TODAY()+3),Données!E3&gt;=(TODAY()+3)), "■", ""), "")</f>
        <v/>
      </c>
      <c r="F5" s="24">
        <f>IF(AND(Données!D3&lt;&gt;"",Données!E3&lt;&gt;""),IF(AND(Données!D3&lt;=(TODAY()+4),Données!E3&gt;=(TODAY()+4)), "■", ""), "")</f>
        <v/>
      </c>
      <c r="G5" s="24">
        <f>IF(AND(Données!D3&lt;&gt;"",Données!E3&lt;&gt;""),IF(AND(Données!D3&lt;=(TODAY()+5),Données!E3&gt;=(TODAY()+5)), "■", ""), "")</f>
        <v/>
      </c>
      <c r="H5" s="24">
        <f>IF(AND(Données!D3&lt;&gt;"",Données!E3&lt;&gt;""),IF(AND(Données!D3&lt;=(TODAY()+6),Données!E3&gt;=(TODAY()+6)), "■", ""), "")</f>
        <v/>
      </c>
      <c r="I5" s="24">
        <f>IF(AND(Données!D3&lt;&gt;"",Données!E3&lt;&gt;""),IF(AND(Données!D3&lt;=(TODAY()+7),Données!E3&gt;=(TODAY()+7)), "■", ""), "")</f>
        <v/>
      </c>
      <c r="J5" s="24">
        <f>IF(AND(Données!D3&lt;&gt;"",Données!E3&lt;&gt;""),IF(AND(Données!D3&lt;=(TODAY()+8),Données!E3&gt;=(TODAY()+8)), "■", ""), "")</f>
        <v/>
      </c>
      <c r="K5" s="24">
        <f>IF(AND(Données!D3&lt;&gt;"",Données!E3&lt;&gt;""),IF(AND(Données!D3&lt;=(TODAY()+9),Données!E3&gt;=(TODAY()+9)), "■", ""), "")</f>
        <v/>
      </c>
      <c r="L5" s="24">
        <f>IF(AND(Données!D3&lt;&gt;"",Données!E3&lt;&gt;""),IF(AND(Données!D3&lt;=(TODAY()+10),Données!E3&gt;=(TODAY()+10)), "■", ""), "")</f>
        <v/>
      </c>
      <c r="M5" s="24">
        <f>IF(AND(Données!D3&lt;&gt;"",Données!E3&lt;&gt;""),IF(AND(Données!D3&lt;=(TODAY()+11),Données!E3&gt;=(TODAY()+11)), "■", ""), "")</f>
        <v/>
      </c>
      <c r="N5" s="24">
        <f>IF(AND(Données!D3&lt;&gt;"",Données!E3&lt;&gt;""),IF(AND(Données!D3&lt;=(TODAY()+12),Données!E3&gt;=(TODAY()+12)), "■", ""), "")</f>
        <v/>
      </c>
      <c r="O5" s="24">
        <f>IF(AND(Données!D3&lt;&gt;"",Données!E3&lt;&gt;""),IF(AND(Données!D3&lt;=(TODAY()+13),Données!E3&gt;=(TODAY()+13)), "■", ""), "")</f>
        <v/>
      </c>
      <c r="P5" s="24">
        <f>IF(AND(Données!D3&lt;&gt;"",Données!E3&lt;&gt;""),IF(AND(Données!D3&lt;=(TODAY()+14),Données!E3&gt;=(TODAY()+14)), "■", ""), "")</f>
        <v/>
      </c>
      <c r="Q5" s="24">
        <f>IF(AND(Données!D3&lt;&gt;"",Données!E3&lt;&gt;""),IF(AND(Données!D3&lt;=(TODAY()+15),Données!E3&gt;=(TODAY()+15)), "■", ""), "")</f>
        <v/>
      </c>
      <c r="R5" s="24">
        <f>IF(AND(Données!D3&lt;&gt;"",Données!E3&lt;&gt;""),IF(AND(Données!D3&lt;=(TODAY()+16),Données!E3&gt;=(TODAY()+16)), "■", ""), "")</f>
        <v/>
      </c>
      <c r="S5" s="24">
        <f>IF(AND(Données!D3&lt;&gt;"",Données!E3&lt;&gt;""),IF(AND(Données!D3&lt;=(TODAY()+17),Données!E3&gt;=(TODAY()+17)), "■", ""), "")</f>
        <v/>
      </c>
      <c r="T5" s="24">
        <f>IF(AND(Données!D3&lt;&gt;"",Données!E3&lt;&gt;""),IF(AND(Données!D3&lt;=(TODAY()+18),Données!E3&gt;=(TODAY()+18)), "■", ""), "")</f>
        <v/>
      </c>
      <c r="U5" s="24">
        <f>IF(AND(Données!D3&lt;&gt;"",Données!E3&lt;&gt;""),IF(AND(Données!D3&lt;=(TODAY()+19),Données!E3&gt;=(TODAY()+19)), "■", ""), "")</f>
        <v/>
      </c>
      <c r="V5" s="24">
        <f>IF(AND(Données!D3&lt;&gt;"",Données!E3&lt;&gt;""),IF(AND(Données!D3&lt;=(TODAY()+20),Données!E3&gt;=(TODAY()+20)), "■", ""), "")</f>
        <v/>
      </c>
      <c r="W5" s="24">
        <f>IF(AND(Données!D3&lt;&gt;"",Données!E3&lt;&gt;""),IF(AND(Données!D3&lt;=(TODAY()+21),Données!E3&gt;=(TODAY()+21)), "■", ""), "")</f>
        <v/>
      </c>
      <c r="X5" s="24">
        <f>IF(AND(Données!D3&lt;&gt;"",Données!E3&lt;&gt;""),IF(AND(Données!D3&lt;=(TODAY()+22),Données!E3&gt;=(TODAY()+22)), "■", ""), "")</f>
        <v/>
      </c>
      <c r="Y5" s="24">
        <f>IF(AND(Données!D3&lt;&gt;"",Données!E3&lt;&gt;""),IF(AND(Données!D3&lt;=(TODAY()+23),Données!E3&gt;=(TODAY()+23)), "■", ""), "")</f>
        <v/>
      </c>
      <c r="Z5" s="24">
        <f>IF(AND(Données!D3&lt;&gt;"",Données!E3&lt;&gt;""),IF(AND(Données!D3&lt;=(TODAY()+24),Données!E3&gt;=(TODAY()+24)), "■", ""), "")</f>
        <v/>
      </c>
      <c r="AA5" s="24">
        <f>IF(AND(Données!D3&lt;&gt;"",Données!E3&lt;&gt;""),IF(AND(Données!D3&lt;=(TODAY()+25),Données!E3&gt;=(TODAY()+25)), "■", ""), "")</f>
        <v/>
      </c>
      <c r="AB5" s="24">
        <f>IF(AND(Données!D3&lt;&gt;"",Données!E3&lt;&gt;""),IF(AND(Données!D3&lt;=(TODAY()+26),Données!E3&gt;=(TODAY()+26)), "■", ""), "")</f>
        <v/>
      </c>
      <c r="AC5" s="24">
        <f>IF(AND(Données!D3&lt;&gt;"",Données!E3&lt;&gt;""),IF(AND(Données!D3&lt;=(TODAY()+27),Données!E3&gt;=(TODAY()+27)), "■", ""), "")</f>
        <v/>
      </c>
      <c r="AD5" s="24">
        <f>IF(AND(Données!D3&lt;&gt;"",Données!E3&lt;&gt;""),IF(AND(Données!D3&lt;=(TODAY()+28),Données!E3&gt;=(TODAY()+28)), "■", ""), "")</f>
        <v/>
      </c>
      <c r="AE5" s="24">
        <f>IF(AND(Données!D3&lt;&gt;"",Données!E3&lt;&gt;""),IF(AND(Données!D3&lt;=(TODAY()+29),Données!E3&gt;=(TODAY()+29)), "■", ""), "")</f>
        <v/>
      </c>
    </row>
    <row r="6">
      <c r="A6" s="31">
        <f>Données!A4</f>
        <v/>
      </c>
      <c r="B6" s="32">
        <f>IF(AND(Données!D4&lt;&gt;"",Données!E4&lt;&gt;""),IF(AND(Données!D4&lt;=(TODAY()+0),Données!E4&gt;=(TODAY()+0)), "■", ""), "")</f>
        <v/>
      </c>
      <c r="C6" s="32">
        <f>IF(AND(Données!D4&lt;&gt;"",Données!E4&lt;&gt;""),IF(AND(Données!D4&lt;=(TODAY()+1),Données!E4&gt;=(TODAY()+1)), "■", ""), "")</f>
        <v/>
      </c>
      <c r="D6" s="32">
        <f>IF(AND(Données!D4&lt;&gt;"",Données!E4&lt;&gt;""),IF(AND(Données!D4&lt;=(TODAY()+2),Données!E4&gt;=(TODAY()+2)), "■", ""), "")</f>
        <v/>
      </c>
      <c r="E6" s="32">
        <f>IF(AND(Données!D4&lt;&gt;"",Données!E4&lt;&gt;""),IF(AND(Données!D4&lt;=(TODAY()+3),Données!E4&gt;=(TODAY()+3)), "■", ""), "")</f>
        <v/>
      </c>
      <c r="F6" s="32">
        <f>IF(AND(Données!D4&lt;&gt;"",Données!E4&lt;&gt;""),IF(AND(Données!D4&lt;=(TODAY()+4),Données!E4&gt;=(TODAY()+4)), "■", ""), "")</f>
        <v/>
      </c>
      <c r="G6" s="32">
        <f>IF(AND(Données!D4&lt;&gt;"",Données!E4&lt;&gt;""),IF(AND(Données!D4&lt;=(TODAY()+5),Données!E4&gt;=(TODAY()+5)), "■", ""), "")</f>
        <v/>
      </c>
      <c r="H6" s="32">
        <f>IF(AND(Données!D4&lt;&gt;"",Données!E4&lt;&gt;""),IF(AND(Données!D4&lt;=(TODAY()+6),Données!E4&gt;=(TODAY()+6)), "■", ""), "")</f>
        <v/>
      </c>
      <c r="I6" s="32">
        <f>IF(AND(Données!D4&lt;&gt;"",Données!E4&lt;&gt;""),IF(AND(Données!D4&lt;=(TODAY()+7),Données!E4&gt;=(TODAY()+7)), "■", ""), "")</f>
        <v/>
      </c>
      <c r="J6" s="32">
        <f>IF(AND(Données!D4&lt;&gt;"",Données!E4&lt;&gt;""),IF(AND(Données!D4&lt;=(TODAY()+8),Données!E4&gt;=(TODAY()+8)), "■", ""), "")</f>
        <v/>
      </c>
      <c r="K6" s="32">
        <f>IF(AND(Données!D4&lt;&gt;"",Données!E4&lt;&gt;""),IF(AND(Données!D4&lt;=(TODAY()+9),Données!E4&gt;=(TODAY()+9)), "■", ""), "")</f>
        <v/>
      </c>
      <c r="L6" s="32">
        <f>IF(AND(Données!D4&lt;&gt;"",Données!E4&lt;&gt;""),IF(AND(Données!D4&lt;=(TODAY()+10),Données!E4&gt;=(TODAY()+10)), "■", ""), "")</f>
        <v/>
      </c>
      <c r="M6" s="32">
        <f>IF(AND(Données!D4&lt;&gt;"",Données!E4&lt;&gt;""),IF(AND(Données!D4&lt;=(TODAY()+11),Données!E4&gt;=(TODAY()+11)), "■", ""), "")</f>
        <v/>
      </c>
      <c r="N6" s="32">
        <f>IF(AND(Données!D4&lt;&gt;"",Données!E4&lt;&gt;""),IF(AND(Données!D4&lt;=(TODAY()+12),Données!E4&gt;=(TODAY()+12)), "■", ""), "")</f>
        <v/>
      </c>
      <c r="O6" s="32">
        <f>IF(AND(Données!D4&lt;&gt;"",Données!E4&lt;&gt;""),IF(AND(Données!D4&lt;=(TODAY()+13),Données!E4&gt;=(TODAY()+13)), "■", ""), "")</f>
        <v/>
      </c>
      <c r="P6" s="32">
        <f>IF(AND(Données!D4&lt;&gt;"",Données!E4&lt;&gt;""),IF(AND(Données!D4&lt;=(TODAY()+14),Données!E4&gt;=(TODAY()+14)), "■", ""), "")</f>
        <v/>
      </c>
      <c r="Q6" s="32">
        <f>IF(AND(Données!D4&lt;&gt;"",Données!E4&lt;&gt;""),IF(AND(Données!D4&lt;=(TODAY()+15),Données!E4&gt;=(TODAY()+15)), "■", ""), "")</f>
        <v/>
      </c>
      <c r="R6" s="32">
        <f>IF(AND(Données!D4&lt;&gt;"",Données!E4&lt;&gt;""),IF(AND(Données!D4&lt;=(TODAY()+16),Données!E4&gt;=(TODAY()+16)), "■", ""), "")</f>
        <v/>
      </c>
      <c r="S6" s="32">
        <f>IF(AND(Données!D4&lt;&gt;"",Données!E4&lt;&gt;""),IF(AND(Données!D4&lt;=(TODAY()+17),Données!E4&gt;=(TODAY()+17)), "■", ""), "")</f>
        <v/>
      </c>
      <c r="T6" s="32">
        <f>IF(AND(Données!D4&lt;&gt;"",Données!E4&lt;&gt;""),IF(AND(Données!D4&lt;=(TODAY()+18),Données!E4&gt;=(TODAY()+18)), "■", ""), "")</f>
        <v/>
      </c>
      <c r="U6" s="32">
        <f>IF(AND(Données!D4&lt;&gt;"",Données!E4&lt;&gt;""),IF(AND(Données!D4&lt;=(TODAY()+19),Données!E4&gt;=(TODAY()+19)), "■", ""), "")</f>
        <v/>
      </c>
      <c r="V6" s="32">
        <f>IF(AND(Données!D4&lt;&gt;"",Données!E4&lt;&gt;""),IF(AND(Données!D4&lt;=(TODAY()+20),Données!E4&gt;=(TODAY()+20)), "■", ""), "")</f>
        <v/>
      </c>
      <c r="W6" s="32">
        <f>IF(AND(Données!D4&lt;&gt;"",Données!E4&lt;&gt;""),IF(AND(Données!D4&lt;=(TODAY()+21),Données!E4&gt;=(TODAY()+21)), "■", ""), "")</f>
        <v/>
      </c>
      <c r="X6" s="32">
        <f>IF(AND(Données!D4&lt;&gt;"",Données!E4&lt;&gt;""),IF(AND(Données!D4&lt;=(TODAY()+22),Données!E4&gt;=(TODAY()+22)), "■", ""), "")</f>
        <v/>
      </c>
      <c r="Y6" s="32">
        <f>IF(AND(Données!D4&lt;&gt;"",Données!E4&lt;&gt;""),IF(AND(Données!D4&lt;=(TODAY()+23),Données!E4&gt;=(TODAY()+23)), "■", ""), "")</f>
        <v/>
      </c>
      <c r="Z6" s="32">
        <f>IF(AND(Données!D4&lt;&gt;"",Données!E4&lt;&gt;""),IF(AND(Données!D4&lt;=(TODAY()+24),Données!E4&gt;=(TODAY()+24)), "■", ""), "")</f>
        <v/>
      </c>
      <c r="AA6" s="32">
        <f>IF(AND(Données!D4&lt;&gt;"",Données!E4&lt;&gt;""),IF(AND(Données!D4&lt;=(TODAY()+25),Données!E4&gt;=(TODAY()+25)), "■", ""), "")</f>
        <v/>
      </c>
      <c r="AB6" s="32">
        <f>IF(AND(Données!D4&lt;&gt;"",Données!E4&lt;&gt;""),IF(AND(Données!D4&lt;=(TODAY()+26),Données!E4&gt;=(TODAY()+26)), "■", ""), "")</f>
        <v/>
      </c>
      <c r="AC6" s="32">
        <f>IF(AND(Données!D4&lt;&gt;"",Données!E4&lt;&gt;""),IF(AND(Données!D4&lt;=(TODAY()+27),Données!E4&gt;=(TODAY()+27)), "■", ""), "")</f>
        <v/>
      </c>
      <c r="AD6" s="32">
        <f>IF(AND(Données!D4&lt;&gt;"",Données!E4&lt;&gt;""),IF(AND(Données!D4&lt;=(TODAY()+28),Données!E4&gt;=(TODAY()+28)), "■", ""), "")</f>
        <v/>
      </c>
      <c r="AE6" s="32">
        <f>IF(AND(Données!D4&lt;&gt;"",Données!E4&lt;&gt;""),IF(AND(Données!D4&lt;=(TODAY()+29),Données!E4&gt;=(TODAY()+29)), "■", ""), "")</f>
        <v/>
      </c>
    </row>
    <row r="7">
      <c r="A7" s="23">
        <f>Données!A5</f>
        <v/>
      </c>
      <c r="B7" s="24">
        <f>IF(AND(Données!D5&lt;&gt;"",Données!E5&lt;&gt;""),IF(AND(Données!D5&lt;=(TODAY()+0),Données!E5&gt;=(TODAY()+0)), "■", ""), "")</f>
        <v/>
      </c>
      <c r="C7" s="24">
        <f>IF(AND(Données!D5&lt;&gt;"",Données!E5&lt;&gt;""),IF(AND(Données!D5&lt;=(TODAY()+1),Données!E5&gt;=(TODAY()+1)), "■", ""), "")</f>
        <v/>
      </c>
      <c r="D7" s="24">
        <f>IF(AND(Données!D5&lt;&gt;"",Données!E5&lt;&gt;""),IF(AND(Données!D5&lt;=(TODAY()+2),Données!E5&gt;=(TODAY()+2)), "■", ""), "")</f>
        <v/>
      </c>
      <c r="E7" s="24">
        <f>IF(AND(Données!D5&lt;&gt;"",Données!E5&lt;&gt;""),IF(AND(Données!D5&lt;=(TODAY()+3),Données!E5&gt;=(TODAY()+3)), "■", ""), "")</f>
        <v/>
      </c>
      <c r="F7" s="24">
        <f>IF(AND(Données!D5&lt;&gt;"",Données!E5&lt;&gt;""),IF(AND(Données!D5&lt;=(TODAY()+4),Données!E5&gt;=(TODAY()+4)), "■", ""), "")</f>
        <v/>
      </c>
      <c r="G7" s="24">
        <f>IF(AND(Données!D5&lt;&gt;"",Données!E5&lt;&gt;""),IF(AND(Données!D5&lt;=(TODAY()+5),Données!E5&gt;=(TODAY()+5)), "■", ""), "")</f>
        <v/>
      </c>
      <c r="H7" s="24">
        <f>IF(AND(Données!D5&lt;&gt;"",Données!E5&lt;&gt;""),IF(AND(Données!D5&lt;=(TODAY()+6),Données!E5&gt;=(TODAY()+6)), "■", ""), "")</f>
        <v/>
      </c>
      <c r="I7" s="24">
        <f>IF(AND(Données!D5&lt;&gt;"",Données!E5&lt;&gt;""),IF(AND(Données!D5&lt;=(TODAY()+7),Données!E5&gt;=(TODAY()+7)), "■", ""), "")</f>
        <v/>
      </c>
      <c r="J7" s="24">
        <f>IF(AND(Données!D5&lt;&gt;"",Données!E5&lt;&gt;""),IF(AND(Données!D5&lt;=(TODAY()+8),Données!E5&gt;=(TODAY()+8)), "■", ""), "")</f>
        <v/>
      </c>
      <c r="K7" s="24">
        <f>IF(AND(Données!D5&lt;&gt;"",Données!E5&lt;&gt;""),IF(AND(Données!D5&lt;=(TODAY()+9),Données!E5&gt;=(TODAY()+9)), "■", ""), "")</f>
        <v/>
      </c>
      <c r="L7" s="24">
        <f>IF(AND(Données!D5&lt;&gt;"",Données!E5&lt;&gt;""),IF(AND(Données!D5&lt;=(TODAY()+10),Données!E5&gt;=(TODAY()+10)), "■", ""), "")</f>
        <v/>
      </c>
      <c r="M7" s="24">
        <f>IF(AND(Données!D5&lt;&gt;"",Données!E5&lt;&gt;""),IF(AND(Données!D5&lt;=(TODAY()+11),Données!E5&gt;=(TODAY()+11)), "■", ""), "")</f>
        <v/>
      </c>
      <c r="N7" s="24">
        <f>IF(AND(Données!D5&lt;&gt;"",Données!E5&lt;&gt;""),IF(AND(Données!D5&lt;=(TODAY()+12),Données!E5&gt;=(TODAY()+12)), "■", ""), "")</f>
        <v/>
      </c>
      <c r="O7" s="24">
        <f>IF(AND(Données!D5&lt;&gt;"",Données!E5&lt;&gt;""),IF(AND(Données!D5&lt;=(TODAY()+13),Données!E5&gt;=(TODAY()+13)), "■", ""), "")</f>
        <v/>
      </c>
      <c r="P7" s="24">
        <f>IF(AND(Données!D5&lt;&gt;"",Données!E5&lt;&gt;""),IF(AND(Données!D5&lt;=(TODAY()+14),Données!E5&gt;=(TODAY()+14)), "■", ""), "")</f>
        <v/>
      </c>
      <c r="Q7" s="24">
        <f>IF(AND(Données!D5&lt;&gt;"",Données!E5&lt;&gt;""),IF(AND(Données!D5&lt;=(TODAY()+15),Données!E5&gt;=(TODAY()+15)), "■", ""), "")</f>
        <v/>
      </c>
      <c r="R7" s="24">
        <f>IF(AND(Données!D5&lt;&gt;"",Données!E5&lt;&gt;""),IF(AND(Données!D5&lt;=(TODAY()+16),Données!E5&gt;=(TODAY()+16)), "■", ""), "")</f>
        <v/>
      </c>
      <c r="S7" s="24">
        <f>IF(AND(Données!D5&lt;&gt;"",Données!E5&lt;&gt;""),IF(AND(Données!D5&lt;=(TODAY()+17),Données!E5&gt;=(TODAY()+17)), "■", ""), "")</f>
        <v/>
      </c>
      <c r="T7" s="24">
        <f>IF(AND(Données!D5&lt;&gt;"",Données!E5&lt;&gt;""),IF(AND(Données!D5&lt;=(TODAY()+18),Données!E5&gt;=(TODAY()+18)), "■", ""), "")</f>
        <v/>
      </c>
      <c r="U7" s="24">
        <f>IF(AND(Données!D5&lt;&gt;"",Données!E5&lt;&gt;""),IF(AND(Données!D5&lt;=(TODAY()+19),Données!E5&gt;=(TODAY()+19)), "■", ""), "")</f>
        <v/>
      </c>
      <c r="V7" s="24">
        <f>IF(AND(Données!D5&lt;&gt;"",Données!E5&lt;&gt;""),IF(AND(Données!D5&lt;=(TODAY()+20),Données!E5&gt;=(TODAY()+20)), "■", ""), "")</f>
        <v/>
      </c>
      <c r="W7" s="24">
        <f>IF(AND(Données!D5&lt;&gt;"",Données!E5&lt;&gt;""),IF(AND(Données!D5&lt;=(TODAY()+21),Données!E5&gt;=(TODAY()+21)), "■", ""), "")</f>
        <v/>
      </c>
      <c r="X7" s="24">
        <f>IF(AND(Données!D5&lt;&gt;"",Données!E5&lt;&gt;""),IF(AND(Données!D5&lt;=(TODAY()+22),Données!E5&gt;=(TODAY()+22)), "■", ""), "")</f>
        <v/>
      </c>
      <c r="Y7" s="24">
        <f>IF(AND(Données!D5&lt;&gt;"",Données!E5&lt;&gt;""),IF(AND(Données!D5&lt;=(TODAY()+23),Données!E5&gt;=(TODAY()+23)), "■", ""), "")</f>
        <v/>
      </c>
      <c r="Z7" s="24">
        <f>IF(AND(Données!D5&lt;&gt;"",Données!E5&lt;&gt;""),IF(AND(Données!D5&lt;=(TODAY()+24),Données!E5&gt;=(TODAY()+24)), "■", ""), "")</f>
        <v/>
      </c>
      <c r="AA7" s="24">
        <f>IF(AND(Données!D5&lt;&gt;"",Données!E5&lt;&gt;""),IF(AND(Données!D5&lt;=(TODAY()+25),Données!E5&gt;=(TODAY()+25)), "■", ""), "")</f>
        <v/>
      </c>
      <c r="AB7" s="24">
        <f>IF(AND(Données!D5&lt;&gt;"",Données!E5&lt;&gt;""),IF(AND(Données!D5&lt;=(TODAY()+26),Données!E5&gt;=(TODAY()+26)), "■", ""), "")</f>
        <v/>
      </c>
      <c r="AC7" s="24">
        <f>IF(AND(Données!D5&lt;&gt;"",Données!E5&lt;&gt;""),IF(AND(Données!D5&lt;=(TODAY()+27),Données!E5&gt;=(TODAY()+27)), "■", ""), "")</f>
        <v/>
      </c>
      <c r="AD7" s="24">
        <f>IF(AND(Données!D5&lt;&gt;"",Données!E5&lt;&gt;""),IF(AND(Données!D5&lt;=(TODAY()+28),Données!E5&gt;=(TODAY()+28)), "■", ""), "")</f>
        <v/>
      </c>
      <c r="AE7" s="24">
        <f>IF(AND(Données!D5&lt;&gt;"",Données!E5&lt;&gt;""),IF(AND(Données!D5&lt;=(TODAY()+29),Données!E5&gt;=(TODAY()+29)), "■", ""), "")</f>
        <v/>
      </c>
    </row>
    <row r="8">
      <c r="A8" s="31">
        <f>Données!A6</f>
        <v/>
      </c>
      <c r="B8" s="32">
        <f>IF(AND(Données!D6&lt;&gt;"",Données!E6&lt;&gt;""),IF(AND(Données!D6&lt;=(TODAY()+0),Données!E6&gt;=(TODAY()+0)), "■", ""), "")</f>
        <v/>
      </c>
      <c r="C8" s="32">
        <f>IF(AND(Données!D6&lt;&gt;"",Données!E6&lt;&gt;""),IF(AND(Données!D6&lt;=(TODAY()+1),Données!E6&gt;=(TODAY()+1)), "■", ""), "")</f>
        <v/>
      </c>
      <c r="D8" s="32">
        <f>IF(AND(Données!D6&lt;&gt;"",Données!E6&lt;&gt;""),IF(AND(Données!D6&lt;=(TODAY()+2),Données!E6&gt;=(TODAY()+2)), "■", ""), "")</f>
        <v/>
      </c>
      <c r="E8" s="32">
        <f>IF(AND(Données!D6&lt;&gt;"",Données!E6&lt;&gt;""),IF(AND(Données!D6&lt;=(TODAY()+3),Données!E6&gt;=(TODAY()+3)), "■", ""), "")</f>
        <v/>
      </c>
      <c r="F8" s="32">
        <f>IF(AND(Données!D6&lt;&gt;"",Données!E6&lt;&gt;""),IF(AND(Données!D6&lt;=(TODAY()+4),Données!E6&gt;=(TODAY()+4)), "■", ""), "")</f>
        <v/>
      </c>
      <c r="G8" s="32">
        <f>IF(AND(Données!D6&lt;&gt;"",Données!E6&lt;&gt;""),IF(AND(Données!D6&lt;=(TODAY()+5),Données!E6&gt;=(TODAY()+5)), "■", ""), "")</f>
        <v/>
      </c>
      <c r="H8" s="32">
        <f>IF(AND(Données!D6&lt;&gt;"",Données!E6&lt;&gt;""),IF(AND(Données!D6&lt;=(TODAY()+6),Données!E6&gt;=(TODAY()+6)), "■", ""), "")</f>
        <v/>
      </c>
      <c r="I8" s="32">
        <f>IF(AND(Données!D6&lt;&gt;"",Données!E6&lt;&gt;""),IF(AND(Données!D6&lt;=(TODAY()+7),Données!E6&gt;=(TODAY()+7)), "■", ""), "")</f>
        <v/>
      </c>
      <c r="J8" s="32">
        <f>IF(AND(Données!D6&lt;&gt;"",Données!E6&lt;&gt;""),IF(AND(Données!D6&lt;=(TODAY()+8),Données!E6&gt;=(TODAY()+8)), "■", ""), "")</f>
        <v/>
      </c>
      <c r="K8" s="32">
        <f>IF(AND(Données!D6&lt;&gt;"",Données!E6&lt;&gt;""),IF(AND(Données!D6&lt;=(TODAY()+9),Données!E6&gt;=(TODAY()+9)), "■", ""), "")</f>
        <v/>
      </c>
      <c r="L8" s="32">
        <f>IF(AND(Données!D6&lt;&gt;"",Données!E6&lt;&gt;""),IF(AND(Données!D6&lt;=(TODAY()+10),Données!E6&gt;=(TODAY()+10)), "■", ""), "")</f>
        <v/>
      </c>
      <c r="M8" s="32">
        <f>IF(AND(Données!D6&lt;&gt;"",Données!E6&lt;&gt;""),IF(AND(Données!D6&lt;=(TODAY()+11),Données!E6&gt;=(TODAY()+11)), "■", ""), "")</f>
        <v/>
      </c>
      <c r="N8" s="32">
        <f>IF(AND(Données!D6&lt;&gt;"",Données!E6&lt;&gt;""),IF(AND(Données!D6&lt;=(TODAY()+12),Données!E6&gt;=(TODAY()+12)), "■", ""), "")</f>
        <v/>
      </c>
      <c r="O8" s="32">
        <f>IF(AND(Données!D6&lt;&gt;"",Données!E6&lt;&gt;""),IF(AND(Données!D6&lt;=(TODAY()+13),Données!E6&gt;=(TODAY()+13)), "■", ""), "")</f>
        <v/>
      </c>
      <c r="P8" s="32">
        <f>IF(AND(Données!D6&lt;&gt;"",Données!E6&lt;&gt;""),IF(AND(Données!D6&lt;=(TODAY()+14),Données!E6&gt;=(TODAY()+14)), "■", ""), "")</f>
        <v/>
      </c>
      <c r="Q8" s="32">
        <f>IF(AND(Données!D6&lt;&gt;"",Données!E6&lt;&gt;""),IF(AND(Données!D6&lt;=(TODAY()+15),Données!E6&gt;=(TODAY()+15)), "■", ""), "")</f>
        <v/>
      </c>
      <c r="R8" s="32">
        <f>IF(AND(Données!D6&lt;&gt;"",Données!E6&lt;&gt;""),IF(AND(Données!D6&lt;=(TODAY()+16),Données!E6&gt;=(TODAY()+16)), "■", ""), "")</f>
        <v/>
      </c>
      <c r="S8" s="32">
        <f>IF(AND(Données!D6&lt;&gt;"",Données!E6&lt;&gt;""),IF(AND(Données!D6&lt;=(TODAY()+17),Données!E6&gt;=(TODAY()+17)), "■", ""), "")</f>
        <v/>
      </c>
      <c r="T8" s="32">
        <f>IF(AND(Données!D6&lt;&gt;"",Données!E6&lt;&gt;""),IF(AND(Données!D6&lt;=(TODAY()+18),Données!E6&gt;=(TODAY()+18)), "■", ""), "")</f>
        <v/>
      </c>
      <c r="U8" s="32">
        <f>IF(AND(Données!D6&lt;&gt;"",Données!E6&lt;&gt;""),IF(AND(Données!D6&lt;=(TODAY()+19),Données!E6&gt;=(TODAY()+19)), "■", ""), "")</f>
        <v/>
      </c>
      <c r="V8" s="32">
        <f>IF(AND(Données!D6&lt;&gt;"",Données!E6&lt;&gt;""),IF(AND(Données!D6&lt;=(TODAY()+20),Données!E6&gt;=(TODAY()+20)), "■", ""), "")</f>
        <v/>
      </c>
      <c r="W8" s="32">
        <f>IF(AND(Données!D6&lt;&gt;"",Données!E6&lt;&gt;""),IF(AND(Données!D6&lt;=(TODAY()+21),Données!E6&gt;=(TODAY()+21)), "■", ""), "")</f>
        <v/>
      </c>
      <c r="X8" s="32">
        <f>IF(AND(Données!D6&lt;&gt;"",Données!E6&lt;&gt;""),IF(AND(Données!D6&lt;=(TODAY()+22),Données!E6&gt;=(TODAY()+22)), "■", ""), "")</f>
        <v/>
      </c>
      <c r="Y8" s="32">
        <f>IF(AND(Données!D6&lt;&gt;"",Données!E6&lt;&gt;""),IF(AND(Données!D6&lt;=(TODAY()+23),Données!E6&gt;=(TODAY()+23)), "■", ""), "")</f>
        <v/>
      </c>
      <c r="Z8" s="32">
        <f>IF(AND(Données!D6&lt;&gt;"",Données!E6&lt;&gt;""),IF(AND(Données!D6&lt;=(TODAY()+24),Données!E6&gt;=(TODAY()+24)), "■", ""), "")</f>
        <v/>
      </c>
      <c r="AA8" s="32">
        <f>IF(AND(Données!D6&lt;&gt;"",Données!E6&lt;&gt;""),IF(AND(Données!D6&lt;=(TODAY()+25),Données!E6&gt;=(TODAY()+25)), "■", ""), "")</f>
        <v/>
      </c>
      <c r="AB8" s="32">
        <f>IF(AND(Données!D6&lt;&gt;"",Données!E6&lt;&gt;""),IF(AND(Données!D6&lt;=(TODAY()+26),Données!E6&gt;=(TODAY()+26)), "■", ""), "")</f>
        <v/>
      </c>
      <c r="AC8" s="32">
        <f>IF(AND(Données!D6&lt;&gt;"",Données!E6&lt;&gt;""),IF(AND(Données!D6&lt;=(TODAY()+27),Données!E6&gt;=(TODAY()+27)), "■", ""), "")</f>
        <v/>
      </c>
      <c r="AD8" s="32">
        <f>IF(AND(Données!D6&lt;&gt;"",Données!E6&lt;&gt;""),IF(AND(Données!D6&lt;=(TODAY()+28),Données!E6&gt;=(TODAY()+28)), "■", ""), "")</f>
        <v/>
      </c>
      <c r="AE8" s="32">
        <f>IF(AND(Données!D6&lt;&gt;"",Données!E6&lt;&gt;""),IF(AND(Données!D6&lt;=(TODAY()+29),Données!E6&gt;=(TODAY()+29)), "■", ""), "")</f>
        <v/>
      </c>
    </row>
    <row r="9">
      <c r="A9" s="23">
        <f>Données!A7</f>
        <v/>
      </c>
      <c r="B9" s="24">
        <f>IF(AND(Données!D7&lt;&gt;"",Données!E7&lt;&gt;""),IF(AND(Données!D7&lt;=(TODAY()+0),Données!E7&gt;=(TODAY()+0)), "■", ""), "")</f>
        <v/>
      </c>
      <c r="C9" s="24">
        <f>IF(AND(Données!D7&lt;&gt;"",Données!E7&lt;&gt;""),IF(AND(Données!D7&lt;=(TODAY()+1),Données!E7&gt;=(TODAY()+1)), "■", ""), "")</f>
        <v/>
      </c>
      <c r="D9" s="24">
        <f>IF(AND(Données!D7&lt;&gt;"",Données!E7&lt;&gt;""),IF(AND(Données!D7&lt;=(TODAY()+2),Données!E7&gt;=(TODAY()+2)), "■", ""), "")</f>
        <v/>
      </c>
      <c r="E9" s="24">
        <f>IF(AND(Données!D7&lt;&gt;"",Données!E7&lt;&gt;""),IF(AND(Données!D7&lt;=(TODAY()+3),Données!E7&gt;=(TODAY()+3)), "■", ""), "")</f>
        <v/>
      </c>
      <c r="F9" s="24">
        <f>IF(AND(Données!D7&lt;&gt;"",Données!E7&lt;&gt;""),IF(AND(Données!D7&lt;=(TODAY()+4),Données!E7&gt;=(TODAY()+4)), "■", ""), "")</f>
        <v/>
      </c>
      <c r="G9" s="24">
        <f>IF(AND(Données!D7&lt;&gt;"",Données!E7&lt;&gt;""),IF(AND(Données!D7&lt;=(TODAY()+5),Données!E7&gt;=(TODAY()+5)), "■", ""), "")</f>
        <v/>
      </c>
      <c r="H9" s="24">
        <f>IF(AND(Données!D7&lt;&gt;"",Données!E7&lt;&gt;""),IF(AND(Données!D7&lt;=(TODAY()+6),Données!E7&gt;=(TODAY()+6)), "■", ""), "")</f>
        <v/>
      </c>
      <c r="I9" s="24">
        <f>IF(AND(Données!D7&lt;&gt;"",Données!E7&lt;&gt;""),IF(AND(Données!D7&lt;=(TODAY()+7),Données!E7&gt;=(TODAY()+7)), "■", ""), "")</f>
        <v/>
      </c>
      <c r="J9" s="24">
        <f>IF(AND(Données!D7&lt;&gt;"",Données!E7&lt;&gt;""),IF(AND(Données!D7&lt;=(TODAY()+8),Données!E7&gt;=(TODAY()+8)), "■", ""), "")</f>
        <v/>
      </c>
      <c r="K9" s="24">
        <f>IF(AND(Données!D7&lt;&gt;"",Données!E7&lt;&gt;""),IF(AND(Données!D7&lt;=(TODAY()+9),Données!E7&gt;=(TODAY()+9)), "■", ""), "")</f>
        <v/>
      </c>
      <c r="L9" s="24">
        <f>IF(AND(Données!D7&lt;&gt;"",Données!E7&lt;&gt;""),IF(AND(Données!D7&lt;=(TODAY()+10),Données!E7&gt;=(TODAY()+10)), "■", ""), "")</f>
        <v/>
      </c>
      <c r="M9" s="24">
        <f>IF(AND(Données!D7&lt;&gt;"",Données!E7&lt;&gt;""),IF(AND(Données!D7&lt;=(TODAY()+11),Données!E7&gt;=(TODAY()+11)), "■", ""), "")</f>
        <v/>
      </c>
      <c r="N9" s="24">
        <f>IF(AND(Données!D7&lt;&gt;"",Données!E7&lt;&gt;""),IF(AND(Données!D7&lt;=(TODAY()+12),Données!E7&gt;=(TODAY()+12)), "■", ""), "")</f>
        <v/>
      </c>
      <c r="O9" s="24">
        <f>IF(AND(Données!D7&lt;&gt;"",Données!E7&lt;&gt;""),IF(AND(Données!D7&lt;=(TODAY()+13),Données!E7&gt;=(TODAY()+13)), "■", ""), "")</f>
        <v/>
      </c>
      <c r="P9" s="24">
        <f>IF(AND(Données!D7&lt;&gt;"",Données!E7&lt;&gt;""),IF(AND(Données!D7&lt;=(TODAY()+14),Données!E7&gt;=(TODAY()+14)), "■", ""), "")</f>
        <v/>
      </c>
      <c r="Q9" s="24">
        <f>IF(AND(Données!D7&lt;&gt;"",Données!E7&lt;&gt;""),IF(AND(Données!D7&lt;=(TODAY()+15),Données!E7&gt;=(TODAY()+15)), "■", ""), "")</f>
        <v/>
      </c>
      <c r="R9" s="24">
        <f>IF(AND(Données!D7&lt;&gt;"",Données!E7&lt;&gt;""),IF(AND(Données!D7&lt;=(TODAY()+16),Données!E7&gt;=(TODAY()+16)), "■", ""), "")</f>
        <v/>
      </c>
      <c r="S9" s="24">
        <f>IF(AND(Données!D7&lt;&gt;"",Données!E7&lt;&gt;""),IF(AND(Données!D7&lt;=(TODAY()+17),Données!E7&gt;=(TODAY()+17)), "■", ""), "")</f>
        <v/>
      </c>
      <c r="T9" s="24">
        <f>IF(AND(Données!D7&lt;&gt;"",Données!E7&lt;&gt;""),IF(AND(Données!D7&lt;=(TODAY()+18),Données!E7&gt;=(TODAY()+18)), "■", ""), "")</f>
        <v/>
      </c>
      <c r="U9" s="24">
        <f>IF(AND(Données!D7&lt;&gt;"",Données!E7&lt;&gt;""),IF(AND(Données!D7&lt;=(TODAY()+19),Données!E7&gt;=(TODAY()+19)), "■", ""), "")</f>
        <v/>
      </c>
      <c r="V9" s="24">
        <f>IF(AND(Données!D7&lt;&gt;"",Données!E7&lt;&gt;""),IF(AND(Données!D7&lt;=(TODAY()+20),Données!E7&gt;=(TODAY()+20)), "■", ""), "")</f>
        <v/>
      </c>
      <c r="W9" s="24">
        <f>IF(AND(Données!D7&lt;&gt;"",Données!E7&lt;&gt;""),IF(AND(Données!D7&lt;=(TODAY()+21),Données!E7&gt;=(TODAY()+21)), "■", ""), "")</f>
        <v/>
      </c>
      <c r="X9" s="24">
        <f>IF(AND(Données!D7&lt;&gt;"",Données!E7&lt;&gt;""),IF(AND(Données!D7&lt;=(TODAY()+22),Données!E7&gt;=(TODAY()+22)), "■", ""), "")</f>
        <v/>
      </c>
      <c r="Y9" s="24">
        <f>IF(AND(Données!D7&lt;&gt;"",Données!E7&lt;&gt;""),IF(AND(Données!D7&lt;=(TODAY()+23),Données!E7&gt;=(TODAY()+23)), "■", ""), "")</f>
        <v/>
      </c>
      <c r="Z9" s="24">
        <f>IF(AND(Données!D7&lt;&gt;"",Données!E7&lt;&gt;""),IF(AND(Données!D7&lt;=(TODAY()+24),Données!E7&gt;=(TODAY()+24)), "■", ""), "")</f>
        <v/>
      </c>
      <c r="AA9" s="24">
        <f>IF(AND(Données!D7&lt;&gt;"",Données!E7&lt;&gt;""),IF(AND(Données!D7&lt;=(TODAY()+25),Données!E7&gt;=(TODAY()+25)), "■", ""), "")</f>
        <v/>
      </c>
      <c r="AB9" s="24">
        <f>IF(AND(Données!D7&lt;&gt;"",Données!E7&lt;&gt;""),IF(AND(Données!D7&lt;=(TODAY()+26),Données!E7&gt;=(TODAY()+26)), "■", ""), "")</f>
        <v/>
      </c>
      <c r="AC9" s="24">
        <f>IF(AND(Données!D7&lt;&gt;"",Données!E7&lt;&gt;""),IF(AND(Données!D7&lt;=(TODAY()+27),Données!E7&gt;=(TODAY()+27)), "■", ""), "")</f>
        <v/>
      </c>
      <c r="AD9" s="24">
        <f>IF(AND(Données!D7&lt;&gt;"",Données!E7&lt;&gt;""),IF(AND(Données!D7&lt;=(TODAY()+28),Données!E7&gt;=(TODAY()+28)), "■", ""), "")</f>
        <v/>
      </c>
      <c r="AE9" s="24">
        <f>IF(AND(Données!D7&lt;&gt;"",Données!E7&lt;&gt;""),IF(AND(Données!D7&lt;=(TODAY()+29),Données!E7&gt;=(TODAY()+29)), "■", ""), "")</f>
        <v/>
      </c>
    </row>
    <row r="10">
      <c r="A10" s="31">
        <f>Données!A8</f>
        <v/>
      </c>
      <c r="B10" s="32">
        <f>IF(AND(Données!D8&lt;&gt;"",Données!E8&lt;&gt;""),IF(AND(Données!D8&lt;=(TODAY()+0),Données!E8&gt;=(TODAY()+0)), "■", ""), "")</f>
        <v/>
      </c>
      <c r="C10" s="32">
        <f>IF(AND(Données!D8&lt;&gt;"",Données!E8&lt;&gt;""),IF(AND(Données!D8&lt;=(TODAY()+1),Données!E8&gt;=(TODAY()+1)), "■", ""), "")</f>
        <v/>
      </c>
      <c r="D10" s="32">
        <f>IF(AND(Données!D8&lt;&gt;"",Données!E8&lt;&gt;""),IF(AND(Données!D8&lt;=(TODAY()+2),Données!E8&gt;=(TODAY()+2)), "■", ""), "")</f>
        <v/>
      </c>
      <c r="E10" s="32">
        <f>IF(AND(Données!D8&lt;&gt;"",Données!E8&lt;&gt;""),IF(AND(Données!D8&lt;=(TODAY()+3),Données!E8&gt;=(TODAY()+3)), "■", ""), "")</f>
        <v/>
      </c>
      <c r="F10" s="32">
        <f>IF(AND(Données!D8&lt;&gt;"",Données!E8&lt;&gt;""),IF(AND(Données!D8&lt;=(TODAY()+4),Données!E8&gt;=(TODAY()+4)), "■", ""), "")</f>
        <v/>
      </c>
      <c r="G10" s="32">
        <f>IF(AND(Données!D8&lt;&gt;"",Données!E8&lt;&gt;""),IF(AND(Données!D8&lt;=(TODAY()+5),Données!E8&gt;=(TODAY()+5)), "■", ""), "")</f>
        <v/>
      </c>
      <c r="H10" s="32">
        <f>IF(AND(Données!D8&lt;&gt;"",Données!E8&lt;&gt;""),IF(AND(Données!D8&lt;=(TODAY()+6),Données!E8&gt;=(TODAY()+6)), "■", ""), "")</f>
        <v/>
      </c>
      <c r="I10" s="32">
        <f>IF(AND(Données!D8&lt;&gt;"",Données!E8&lt;&gt;""),IF(AND(Données!D8&lt;=(TODAY()+7),Données!E8&gt;=(TODAY()+7)), "■", ""), "")</f>
        <v/>
      </c>
      <c r="J10" s="32">
        <f>IF(AND(Données!D8&lt;&gt;"",Données!E8&lt;&gt;""),IF(AND(Données!D8&lt;=(TODAY()+8),Données!E8&gt;=(TODAY()+8)), "■", ""), "")</f>
        <v/>
      </c>
      <c r="K10" s="32">
        <f>IF(AND(Données!D8&lt;&gt;"",Données!E8&lt;&gt;""),IF(AND(Données!D8&lt;=(TODAY()+9),Données!E8&gt;=(TODAY()+9)), "■", ""), "")</f>
        <v/>
      </c>
      <c r="L10" s="32">
        <f>IF(AND(Données!D8&lt;&gt;"",Données!E8&lt;&gt;""),IF(AND(Données!D8&lt;=(TODAY()+10),Données!E8&gt;=(TODAY()+10)), "■", ""), "")</f>
        <v/>
      </c>
      <c r="M10" s="32">
        <f>IF(AND(Données!D8&lt;&gt;"",Données!E8&lt;&gt;""),IF(AND(Données!D8&lt;=(TODAY()+11),Données!E8&gt;=(TODAY()+11)), "■", ""), "")</f>
        <v/>
      </c>
      <c r="N10" s="32">
        <f>IF(AND(Données!D8&lt;&gt;"",Données!E8&lt;&gt;""),IF(AND(Données!D8&lt;=(TODAY()+12),Données!E8&gt;=(TODAY()+12)), "■", ""), "")</f>
        <v/>
      </c>
      <c r="O10" s="32">
        <f>IF(AND(Données!D8&lt;&gt;"",Données!E8&lt;&gt;""),IF(AND(Données!D8&lt;=(TODAY()+13),Données!E8&gt;=(TODAY()+13)), "■", ""), "")</f>
        <v/>
      </c>
      <c r="P10" s="32">
        <f>IF(AND(Données!D8&lt;&gt;"",Données!E8&lt;&gt;""),IF(AND(Données!D8&lt;=(TODAY()+14),Données!E8&gt;=(TODAY()+14)), "■", ""), "")</f>
        <v/>
      </c>
      <c r="Q10" s="32">
        <f>IF(AND(Données!D8&lt;&gt;"",Données!E8&lt;&gt;""),IF(AND(Données!D8&lt;=(TODAY()+15),Données!E8&gt;=(TODAY()+15)), "■", ""), "")</f>
        <v/>
      </c>
      <c r="R10" s="32">
        <f>IF(AND(Données!D8&lt;&gt;"",Données!E8&lt;&gt;""),IF(AND(Données!D8&lt;=(TODAY()+16),Données!E8&gt;=(TODAY()+16)), "■", ""), "")</f>
        <v/>
      </c>
      <c r="S10" s="32">
        <f>IF(AND(Données!D8&lt;&gt;"",Données!E8&lt;&gt;""),IF(AND(Données!D8&lt;=(TODAY()+17),Données!E8&gt;=(TODAY()+17)), "■", ""), "")</f>
        <v/>
      </c>
      <c r="T10" s="32">
        <f>IF(AND(Données!D8&lt;&gt;"",Données!E8&lt;&gt;""),IF(AND(Données!D8&lt;=(TODAY()+18),Données!E8&gt;=(TODAY()+18)), "■", ""), "")</f>
        <v/>
      </c>
      <c r="U10" s="32">
        <f>IF(AND(Données!D8&lt;&gt;"",Données!E8&lt;&gt;""),IF(AND(Données!D8&lt;=(TODAY()+19),Données!E8&gt;=(TODAY()+19)), "■", ""), "")</f>
        <v/>
      </c>
      <c r="V10" s="32">
        <f>IF(AND(Données!D8&lt;&gt;"",Données!E8&lt;&gt;""),IF(AND(Données!D8&lt;=(TODAY()+20),Données!E8&gt;=(TODAY()+20)), "■", ""), "")</f>
        <v/>
      </c>
      <c r="W10" s="32">
        <f>IF(AND(Données!D8&lt;&gt;"",Données!E8&lt;&gt;""),IF(AND(Données!D8&lt;=(TODAY()+21),Données!E8&gt;=(TODAY()+21)), "■", ""), "")</f>
        <v/>
      </c>
      <c r="X10" s="32">
        <f>IF(AND(Données!D8&lt;&gt;"",Données!E8&lt;&gt;""),IF(AND(Données!D8&lt;=(TODAY()+22),Données!E8&gt;=(TODAY()+22)), "■", ""), "")</f>
        <v/>
      </c>
      <c r="Y10" s="32">
        <f>IF(AND(Données!D8&lt;&gt;"",Données!E8&lt;&gt;""),IF(AND(Données!D8&lt;=(TODAY()+23),Données!E8&gt;=(TODAY()+23)), "■", ""), "")</f>
        <v/>
      </c>
      <c r="Z10" s="32">
        <f>IF(AND(Données!D8&lt;&gt;"",Données!E8&lt;&gt;""),IF(AND(Données!D8&lt;=(TODAY()+24),Données!E8&gt;=(TODAY()+24)), "■", ""), "")</f>
        <v/>
      </c>
      <c r="AA10" s="32">
        <f>IF(AND(Données!D8&lt;&gt;"",Données!E8&lt;&gt;""),IF(AND(Données!D8&lt;=(TODAY()+25),Données!E8&gt;=(TODAY()+25)), "■", ""), "")</f>
        <v/>
      </c>
      <c r="AB10" s="32">
        <f>IF(AND(Données!D8&lt;&gt;"",Données!E8&lt;&gt;""),IF(AND(Données!D8&lt;=(TODAY()+26),Données!E8&gt;=(TODAY()+26)), "■", ""), "")</f>
        <v/>
      </c>
      <c r="AC10" s="32">
        <f>IF(AND(Données!D8&lt;&gt;"",Données!E8&lt;&gt;""),IF(AND(Données!D8&lt;=(TODAY()+27),Données!E8&gt;=(TODAY()+27)), "■", ""), "")</f>
        <v/>
      </c>
      <c r="AD10" s="32">
        <f>IF(AND(Données!D8&lt;&gt;"",Données!E8&lt;&gt;""),IF(AND(Données!D8&lt;=(TODAY()+28),Données!E8&gt;=(TODAY()+28)), "■", ""), "")</f>
        <v/>
      </c>
      <c r="AE10" s="32">
        <f>IF(AND(Données!D8&lt;&gt;"",Données!E8&lt;&gt;""),IF(AND(Données!D8&lt;=(TODAY()+29),Données!E8&gt;=(TODAY()+29)), "■", ""), "")</f>
        <v/>
      </c>
    </row>
    <row r="11">
      <c r="A11" s="23">
        <f>Données!A9</f>
        <v/>
      </c>
      <c r="B11" s="24">
        <f>IF(AND(Données!D9&lt;&gt;"",Données!E9&lt;&gt;""),IF(AND(Données!D9&lt;=(TODAY()+0),Données!E9&gt;=(TODAY()+0)), "■", ""), "")</f>
        <v/>
      </c>
      <c r="C11" s="24">
        <f>IF(AND(Données!D9&lt;&gt;"",Données!E9&lt;&gt;""),IF(AND(Données!D9&lt;=(TODAY()+1),Données!E9&gt;=(TODAY()+1)), "■", ""), "")</f>
        <v/>
      </c>
      <c r="D11" s="24">
        <f>IF(AND(Données!D9&lt;&gt;"",Données!E9&lt;&gt;""),IF(AND(Données!D9&lt;=(TODAY()+2),Données!E9&gt;=(TODAY()+2)), "■", ""), "")</f>
        <v/>
      </c>
      <c r="E11" s="24">
        <f>IF(AND(Données!D9&lt;&gt;"",Données!E9&lt;&gt;""),IF(AND(Données!D9&lt;=(TODAY()+3),Données!E9&gt;=(TODAY()+3)), "■", ""), "")</f>
        <v/>
      </c>
      <c r="F11" s="24">
        <f>IF(AND(Données!D9&lt;&gt;"",Données!E9&lt;&gt;""),IF(AND(Données!D9&lt;=(TODAY()+4),Données!E9&gt;=(TODAY()+4)), "■", ""), "")</f>
        <v/>
      </c>
      <c r="G11" s="24">
        <f>IF(AND(Données!D9&lt;&gt;"",Données!E9&lt;&gt;""),IF(AND(Données!D9&lt;=(TODAY()+5),Données!E9&gt;=(TODAY()+5)), "■", ""), "")</f>
        <v/>
      </c>
      <c r="H11" s="24">
        <f>IF(AND(Données!D9&lt;&gt;"",Données!E9&lt;&gt;""),IF(AND(Données!D9&lt;=(TODAY()+6),Données!E9&gt;=(TODAY()+6)), "■", ""), "")</f>
        <v/>
      </c>
      <c r="I11" s="24">
        <f>IF(AND(Données!D9&lt;&gt;"",Données!E9&lt;&gt;""),IF(AND(Données!D9&lt;=(TODAY()+7),Données!E9&gt;=(TODAY()+7)), "■", ""), "")</f>
        <v/>
      </c>
      <c r="J11" s="24">
        <f>IF(AND(Données!D9&lt;&gt;"",Données!E9&lt;&gt;""),IF(AND(Données!D9&lt;=(TODAY()+8),Données!E9&gt;=(TODAY()+8)), "■", ""), "")</f>
        <v/>
      </c>
      <c r="K11" s="24">
        <f>IF(AND(Données!D9&lt;&gt;"",Données!E9&lt;&gt;""),IF(AND(Données!D9&lt;=(TODAY()+9),Données!E9&gt;=(TODAY()+9)), "■", ""), "")</f>
        <v/>
      </c>
      <c r="L11" s="24">
        <f>IF(AND(Données!D9&lt;&gt;"",Données!E9&lt;&gt;""),IF(AND(Données!D9&lt;=(TODAY()+10),Données!E9&gt;=(TODAY()+10)), "■", ""), "")</f>
        <v/>
      </c>
      <c r="M11" s="24">
        <f>IF(AND(Données!D9&lt;&gt;"",Données!E9&lt;&gt;""),IF(AND(Données!D9&lt;=(TODAY()+11),Données!E9&gt;=(TODAY()+11)), "■", ""), "")</f>
        <v/>
      </c>
      <c r="N11" s="24">
        <f>IF(AND(Données!D9&lt;&gt;"",Données!E9&lt;&gt;""),IF(AND(Données!D9&lt;=(TODAY()+12),Données!E9&gt;=(TODAY()+12)), "■", ""), "")</f>
        <v/>
      </c>
      <c r="O11" s="24">
        <f>IF(AND(Données!D9&lt;&gt;"",Données!E9&lt;&gt;""),IF(AND(Données!D9&lt;=(TODAY()+13),Données!E9&gt;=(TODAY()+13)), "■", ""), "")</f>
        <v/>
      </c>
      <c r="P11" s="24">
        <f>IF(AND(Données!D9&lt;&gt;"",Données!E9&lt;&gt;""),IF(AND(Données!D9&lt;=(TODAY()+14),Données!E9&gt;=(TODAY()+14)), "■", ""), "")</f>
        <v/>
      </c>
      <c r="Q11" s="24">
        <f>IF(AND(Données!D9&lt;&gt;"",Données!E9&lt;&gt;""),IF(AND(Données!D9&lt;=(TODAY()+15),Données!E9&gt;=(TODAY()+15)), "■", ""), "")</f>
        <v/>
      </c>
      <c r="R11" s="24">
        <f>IF(AND(Données!D9&lt;&gt;"",Données!E9&lt;&gt;""),IF(AND(Données!D9&lt;=(TODAY()+16),Données!E9&gt;=(TODAY()+16)), "■", ""), "")</f>
        <v/>
      </c>
      <c r="S11" s="24">
        <f>IF(AND(Données!D9&lt;&gt;"",Données!E9&lt;&gt;""),IF(AND(Données!D9&lt;=(TODAY()+17),Données!E9&gt;=(TODAY()+17)), "■", ""), "")</f>
        <v/>
      </c>
      <c r="T11" s="24">
        <f>IF(AND(Données!D9&lt;&gt;"",Données!E9&lt;&gt;""),IF(AND(Données!D9&lt;=(TODAY()+18),Données!E9&gt;=(TODAY()+18)), "■", ""), "")</f>
        <v/>
      </c>
      <c r="U11" s="24">
        <f>IF(AND(Données!D9&lt;&gt;"",Données!E9&lt;&gt;""),IF(AND(Données!D9&lt;=(TODAY()+19),Données!E9&gt;=(TODAY()+19)), "■", ""), "")</f>
        <v/>
      </c>
      <c r="V11" s="24">
        <f>IF(AND(Données!D9&lt;&gt;"",Données!E9&lt;&gt;""),IF(AND(Données!D9&lt;=(TODAY()+20),Données!E9&gt;=(TODAY()+20)), "■", ""), "")</f>
        <v/>
      </c>
      <c r="W11" s="24">
        <f>IF(AND(Données!D9&lt;&gt;"",Données!E9&lt;&gt;""),IF(AND(Données!D9&lt;=(TODAY()+21),Données!E9&gt;=(TODAY()+21)), "■", ""), "")</f>
        <v/>
      </c>
      <c r="X11" s="24">
        <f>IF(AND(Données!D9&lt;&gt;"",Données!E9&lt;&gt;""),IF(AND(Données!D9&lt;=(TODAY()+22),Données!E9&gt;=(TODAY()+22)), "■", ""), "")</f>
        <v/>
      </c>
      <c r="Y11" s="24">
        <f>IF(AND(Données!D9&lt;&gt;"",Données!E9&lt;&gt;""),IF(AND(Données!D9&lt;=(TODAY()+23),Données!E9&gt;=(TODAY()+23)), "■", ""), "")</f>
        <v/>
      </c>
      <c r="Z11" s="24">
        <f>IF(AND(Données!D9&lt;&gt;"",Données!E9&lt;&gt;""),IF(AND(Données!D9&lt;=(TODAY()+24),Données!E9&gt;=(TODAY()+24)), "■", ""), "")</f>
        <v/>
      </c>
      <c r="AA11" s="24">
        <f>IF(AND(Données!D9&lt;&gt;"",Données!E9&lt;&gt;""),IF(AND(Données!D9&lt;=(TODAY()+25),Données!E9&gt;=(TODAY()+25)), "■", ""), "")</f>
        <v/>
      </c>
      <c r="AB11" s="24">
        <f>IF(AND(Données!D9&lt;&gt;"",Données!E9&lt;&gt;""),IF(AND(Données!D9&lt;=(TODAY()+26),Données!E9&gt;=(TODAY()+26)), "■", ""), "")</f>
        <v/>
      </c>
      <c r="AC11" s="24">
        <f>IF(AND(Données!D9&lt;&gt;"",Données!E9&lt;&gt;""),IF(AND(Données!D9&lt;=(TODAY()+27),Données!E9&gt;=(TODAY()+27)), "■", ""), "")</f>
        <v/>
      </c>
      <c r="AD11" s="24">
        <f>IF(AND(Données!D9&lt;&gt;"",Données!E9&lt;&gt;""),IF(AND(Données!D9&lt;=(TODAY()+28),Données!E9&gt;=(TODAY()+28)), "■", ""), "")</f>
        <v/>
      </c>
      <c r="AE11" s="24">
        <f>IF(AND(Données!D9&lt;&gt;"",Données!E9&lt;&gt;""),IF(AND(Données!D9&lt;=(TODAY()+29),Données!E9&gt;=(TODAY()+29)), "■", ""), "")</f>
        <v/>
      </c>
    </row>
    <row r="12">
      <c r="A12" s="31">
        <f>Données!A10</f>
        <v/>
      </c>
      <c r="B12" s="32">
        <f>IF(AND(Données!D10&lt;&gt;"",Données!E10&lt;&gt;""),IF(AND(Données!D10&lt;=(TODAY()+0),Données!E10&gt;=(TODAY()+0)), "■", ""), "")</f>
        <v/>
      </c>
      <c r="C12" s="32">
        <f>IF(AND(Données!D10&lt;&gt;"",Données!E10&lt;&gt;""),IF(AND(Données!D10&lt;=(TODAY()+1),Données!E10&gt;=(TODAY()+1)), "■", ""), "")</f>
        <v/>
      </c>
      <c r="D12" s="32">
        <f>IF(AND(Données!D10&lt;&gt;"",Données!E10&lt;&gt;""),IF(AND(Données!D10&lt;=(TODAY()+2),Données!E10&gt;=(TODAY()+2)), "■", ""), "")</f>
        <v/>
      </c>
      <c r="E12" s="32">
        <f>IF(AND(Données!D10&lt;&gt;"",Données!E10&lt;&gt;""),IF(AND(Données!D10&lt;=(TODAY()+3),Données!E10&gt;=(TODAY()+3)), "■", ""), "")</f>
        <v/>
      </c>
      <c r="F12" s="32">
        <f>IF(AND(Données!D10&lt;&gt;"",Données!E10&lt;&gt;""),IF(AND(Données!D10&lt;=(TODAY()+4),Données!E10&gt;=(TODAY()+4)), "■", ""), "")</f>
        <v/>
      </c>
      <c r="G12" s="32">
        <f>IF(AND(Données!D10&lt;&gt;"",Données!E10&lt;&gt;""),IF(AND(Données!D10&lt;=(TODAY()+5),Données!E10&gt;=(TODAY()+5)), "■", ""), "")</f>
        <v/>
      </c>
      <c r="H12" s="32">
        <f>IF(AND(Données!D10&lt;&gt;"",Données!E10&lt;&gt;""),IF(AND(Données!D10&lt;=(TODAY()+6),Données!E10&gt;=(TODAY()+6)), "■", ""), "")</f>
        <v/>
      </c>
      <c r="I12" s="32">
        <f>IF(AND(Données!D10&lt;&gt;"",Données!E10&lt;&gt;""),IF(AND(Données!D10&lt;=(TODAY()+7),Données!E10&gt;=(TODAY()+7)), "■", ""), "")</f>
        <v/>
      </c>
      <c r="J12" s="32">
        <f>IF(AND(Données!D10&lt;&gt;"",Données!E10&lt;&gt;""),IF(AND(Données!D10&lt;=(TODAY()+8),Données!E10&gt;=(TODAY()+8)), "■", ""), "")</f>
        <v/>
      </c>
      <c r="K12" s="32">
        <f>IF(AND(Données!D10&lt;&gt;"",Données!E10&lt;&gt;""),IF(AND(Données!D10&lt;=(TODAY()+9),Données!E10&gt;=(TODAY()+9)), "■", ""), "")</f>
        <v/>
      </c>
      <c r="L12" s="32">
        <f>IF(AND(Données!D10&lt;&gt;"",Données!E10&lt;&gt;""),IF(AND(Données!D10&lt;=(TODAY()+10),Données!E10&gt;=(TODAY()+10)), "■", ""), "")</f>
        <v/>
      </c>
      <c r="M12" s="32">
        <f>IF(AND(Données!D10&lt;&gt;"",Données!E10&lt;&gt;""),IF(AND(Données!D10&lt;=(TODAY()+11),Données!E10&gt;=(TODAY()+11)), "■", ""), "")</f>
        <v/>
      </c>
      <c r="N12" s="32">
        <f>IF(AND(Données!D10&lt;&gt;"",Données!E10&lt;&gt;""),IF(AND(Données!D10&lt;=(TODAY()+12),Données!E10&gt;=(TODAY()+12)), "■", ""), "")</f>
        <v/>
      </c>
      <c r="O12" s="32">
        <f>IF(AND(Données!D10&lt;&gt;"",Données!E10&lt;&gt;""),IF(AND(Données!D10&lt;=(TODAY()+13),Données!E10&gt;=(TODAY()+13)), "■", ""), "")</f>
        <v/>
      </c>
      <c r="P12" s="32">
        <f>IF(AND(Données!D10&lt;&gt;"",Données!E10&lt;&gt;""),IF(AND(Données!D10&lt;=(TODAY()+14),Données!E10&gt;=(TODAY()+14)), "■", ""), "")</f>
        <v/>
      </c>
      <c r="Q12" s="32">
        <f>IF(AND(Données!D10&lt;&gt;"",Données!E10&lt;&gt;""),IF(AND(Données!D10&lt;=(TODAY()+15),Données!E10&gt;=(TODAY()+15)), "■", ""), "")</f>
        <v/>
      </c>
      <c r="R12" s="32">
        <f>IF(AND(Données!D10&lt;&gt;"",Données!E10&lt;&gt;""),IF(AND(Données!D10&lt;=(TODAY()+16),Données!E10&gt;=(TODAY()+16)), "■", ""), "")</f>
        <v/>
      </c>
      <c r="S12" s="32">
        <f>IF(AND(Données!D10&lt;&gt;"",Données!E10&lt;&gt;""),IF(AND(Données!D10&lt;=(TODAY()+17),Données!E10&gt;=(TODAY()+17)), "■", ""), "")</f>
        <v/>
      </c>
      <c r="T12" s="32">
        <f>IF(AND(Données!D10&lt;&gt;"",Données!E10&lt;&gt;""),IF(AND(Données!D10&lt;=(TODAY()+18),Données!E10&gt;=(TODAY()+18)), "■", ""), "")</f>
        <v/>
      </c>
      <c r="U12" s="32">
        <f>IF(AND(Données!D10&lt;&gt;"",Données!E10&lt;&gt;""),IF(AND(Données!D10&lt;=(TODAY()+19),Données!E10&gt;=(TODAY()+19)), "■", ""), "")</f>
        <v/>
      </c>
      <c r="V12" s="32">
        <f>IF(AND(Données!D10&lt;&gt;"",Données!E10&lt;&gt;""),IF(AND(Données!D10&lt;=(TODAY()+20),Données!E10&gt;=(TODAY()+20)), "■", ""), "")</f>
        <v/>
      </c>
      <c r="W12" s="32">
        <f>IF(AND(Données!D10&lt;&gt;"",Données!E10&lt;&gt;""),IF(AND(Données!D10&lt;=(TODAY()+21),Données!E10&gt;=(TODAY()+21)), "■", ""), "")</f>
        <v/>
      </c>
      <c r="X12" s="32">
        <f>IF(AND(Données!D10&lt;&gt;"",Données!E10&lt;&gt;""),IF(AND(Données!D10&lt;=(TODAY()+22),Données!E10&gt;=(TODAY()+22)), "■", ""), "")</f>
        <v/>
      </c>
      <c r="Y12" s="32">
        <f>IF(AND(Données!D10&lt;&gt;"",Données!E10&lt;&gt;""),IF(AND(Données!D10&lt;=(TODAY()+23),Données!E10&gt;=(TODAY()+23)), "■", ""), "")</f>
        <v/>
      </c>
      <c r="Z12" s="32">
        <f>IF(AND(Données!D10&lt;&gt;"",Données!E10&lt;&gt;""),IF(AND(Données!D10&lt;=(TODAY()+24),Données!E10&gt;=(TODAY()+24)), "■", ""), "")</f>
        <v/>
      </c>
      <c r="AA12" s="32">
        <f>IF(AND(Données!D10&lt;&gt;"",Données!E10&lt;&gt;""),IF(AND(Données!D10&lt;=(TODAY()+25),Données!E10&gt;=(TODAY()+25)), "■", ""), "")</f>
        <v/>
      </c>
      <c r="AB12" s="32">
        <f>IF(AND(Données!D10&lt;&gt;"",Données!E10&lt;&gt;""),IF(AND(Données!D10&lt;=(TODAY()+26),Données!E10&gt;=(TODAY()+26)), "■", ""), "")</f>
        <v/>
      </c>
      <c r="AC12" s="32">
        <f>IF(AND(Données!D10&lt;&gt;"",Données!E10&lt;&gt;""),IF(AND(Données!D10&lt;=(TODAY()+27),Données!E10&gt;=(TODAY()+27)), "■", ""), "")</f>
        <v/>
      </c>
      <c r="AD12" s="32">
        <f>IF(AND(Données!D10&lt;&gt;"",Données!E10&lt;&gt;""),IF(AND(Données!D10&lt;=(TODAY()+28),Données!E10&gt;=(TODAY()+28)), "■", ""), "")</f>
        <v/>
      </c>
      <c r="AE12" s="32">
        <f>IF(AND(Données!D10&lt;&gt;"",Données!E10&lt;&gt;""),IF(AND(Données!D10&lt;=(TODAY()+29),Données!E10&gt;=(TODAY()+29)), "■", ""), "")</f>
        <v/>
      </c>
    </row>
    <row r="13">
      <c r="A13" s="23">
        <f>Données!A11</f>
        <v/>
      </c>
      <c r="B13" s="24">
        <f>IF(AND(Données!D11&lt;&gt;"",Données!E11&lt;&gt;""),IF(AND(Données!D11&lt;=(TODAY()+0),Données!E11&gt;=(TODAY()+0)), "■", ""), "")</f>
        <v/>
      </c>
      <c r="C13" s="24">
        <f>IF(AND(Données!D11&lt;&gt;"",Données!E11&lt;&gt;""),IF(AND(Données!D11&lt;=(TODAY()+1),Données!E11&gt;=(TODAY()+1)), "■", ""), "")</f>
        <v/>
      </c>
      <c r="D13" s="24">
        <f>IF(AND(Données!D11&lt;&gt;"",Données!E11&lt;&gt;""),IF(AND(Données!D11&lt;=(TODAY()+2),Données!E11&gt;=(TODAY()+2)), "■", ""), "")</f>
        <v/>
      </c>
      <c r="E13" s="24">
        <f>IF(AND(Données!D11&lt;&gt;"",Données!E11&lt;&gt;""),IF(AND(Données!D11&lt;=(TODAY()+3),Données!E11&gt;=(TODAY()+3)), "■", ""), "")</f>
        <v/>
      </c>
      <c r="F13" s="24">
        <f>IF(AND(Données!D11&lt;&gt;"",Données!E11&lt;&gt;""),IF(AND(Données!D11&lt;=(TODAY()+4),Données!E11&gt;=(TODAY()+4)), "■", ""), "")</f>
        <v/>
      </c>
      <c r="G13" s="24">
        <f>IF(AND(Données!D11&lt;&gt;"",Données!E11&lt;&gt;""),IF(AND(Données!D11&lt;=(TODAY()+5),Données!E11&gt;=(TODAY()+5)), "■", ""), "")</f>
        <v/>
      </c>
      <c r="H13" s="24">
        <f>IF(AND(Données!D11&lt;&gt;"",Données!E11&lt;&gt;""),IF(AND(Données!D11&lt;=(TODAY()+6),Données!E11&gt;=(TODAY()+6)), "■", ""), "")</f>
        <v/>
      </c>
      <c r="I13" s="24">
        <f>IF(AND(Données!D11&lt;&gt;"",Données!E11&lt;&gt;""),IF(AND(Données!D11&lt;=(TODAY()+7),Données!E11&gt;=(TODAY()+7)), "■", ""), "")</f>
        <v/>
      </c>
      <c r="J13" s="24">
        <f>IF(AND(Données!D11&lt;&gt;"",Données!E11&lt;&gt;""),IF(AND(Données!D11&lt;=(TODAY()+8),Données!E11&gt;=(TODAY()+8)), "■", ""), "")</f>
        <v/>
      </c>
      <c r="K13" s="24">
        <f>IF(AND(Données!D11&lt;&gt;"",Données!E11&lt;&gt;""),IF(AND(Données!D11&lt;=(TODAY()+9),Données!E11&gt;=(TODAY()+9)), "■", ""), "")</f>
        <v/>
      </c>
      <c r="L13" s="24">
        <f>IF(AND(Données!D11&lt;&gt;"",Données!E11&lt;&gt;""),IF(AND(Données!D11&lt;=(TODAY()+10),Données!E11&gt;=(TODAY()+10)), "■", ""), "")</f>
        <v/>
      </c>
      <c r="M13" s="24">
        <f>IF(AND(Données!D11&lt;&gt;"",Données!E11&lt;&gt;""),IF(AND(Données!D11&lt;=(TODAY()+11),Données!E11&gt;=(TODAY()+11)), "■", ""), "")</f>
        <v/>
      </c>
      <c r="N13" s="24">
        <f>IF(AND(Données!D11&lt;&gt;"",Données!E11&lt;&gt;""),IF(AND(Données!D11&lt;=(TODAY()+12),Données!E11&gt;=(TODAY()+12)), "■", ""), "")</f>
        <v/>
      </c>
      <c r="O13" s="24">
        <f>IF(AND(Données!D11&lt;&gt;"",Données!E11&lt;&gt;""),IF(AND(Données!D11&lt;=(TODAY()+13),Données!E11&gt;=(TODAY()+13)), "■", ""), "")</f>
        <v/>
      </c>
      <c r="P13" s="24">
        <f>IF(AND(Données!D11&lt;&gt;"",Données!E11&lt;&gt;""),IF(AND(Données!D11&lt;=(TODAY()+14),Données!E11&gt;=(TODAY()+14)), "■", ""), "")</f>
        <v/>
      </c>
      <c r="Q13" s="24">
        <f>IF(AND(Données!D11&lt;&gt;"",Données!E11&lt;&gt;""),IF(AND(Données!D11&lt;=(TODAY()+15),Données!E11&gt;=(TODAY()+15)), "■", ""), "")</f>
        <v/>
      </c>
      <c r="R13" s="24">
        <f>IF(AND(Données!D11&lt;&gt;"",Données!E11&lt;&gt;""),IF(AND(Données!D11&lt;=(TODAY()+16),Données!E11&gt;=(TODAY()+16)), "■", ""), "")</f>
        <v/>
      </c>
      <c r="S13" s="24">
        <f>IF(AND(Données!D11&lt;&gt;"",Données!E11&lt;&gt;""),IF(AND(Données!D11&lt;=(TODAY()+17),Données!E11&gt;=(TODAY()+17)), "■", ""), "")</f>
        <v/>
      </c>
      <c r="T13" s="24">
        <f>IF(AND(Données!D11&lt;&gt;"",Données!E11&lt;&gt;""),IF(AND(Données!D11&lt;=(TODAY()+18),Données!E11&gt;=(TODAY()+18)), "■", ""), "")</f>
        <v/>
      </c>
      <c r="U13" s="24">
        <f>IF(AND(Données!D11&lt;&gt;"",Données!E11&lt;&gt;""),IF(AND(Données!D11&lt;=(TODAY()+19),Données!E11&gt;=(TODAY()+19)), "■", ""), "")</f>
        <v/>
      </c>
      <c r="V13" s="24">
        <f>IF(AND(Données!D11&lt;&gt;"",Données!E11&lt;&gt;""),IF(AND(Données!D11&lt;=(TODAY()+20),Données!E11&gt;=(TODAY()+20)), "■", ""), "")</f>
        <v/>
      </c>
      <c r="W13" s="24">
        <f>IF(AND(Données!D11&lt;&gt;"",Données!E11&lt;&gt;""),IF(AND(Données!D11&lt;=(TODAY()+21),Données!E11&gt;=(TODAY()+21)), "■", ""), "")</f>
        <v/>
      </c>
      <c r="X13" s="24">
        <f>IF(AND(Données!D11&lt;&gt;"",Données!E11&lt;&gt;""),IF(AND(Données!D11&lt;=(TODAY()+22),Données!E11&gt;=(TODAY()+22)), "■", ""), "")</f>
        <v/>
      </c>
      <c r="Y13" s="24">
        <f>IF(AND(Données!D11&lt;&gt;"",Données!E11&lt;&gt;""),IF(AND(Données!D11&lt;=(TODAY()+23),Données!E11&gt;=(TODAY()+23)), "■", ""), "")</f>
        <v/>
      </c>
      <c r="Z13" s="24">
        <f>IF(AND(Données!D11&lt;&gt;"",Données!E11&lt;&gt;""),IF(AND(Données!D11&lt;=(TODAY()+24),Données!E11&gt;=(TODAY()+24)), "■", ""), "")</f>
        <v/>
      </c>
      <c r="AA13" s="24">
        <f>IF(AND(Données!D11&lt;&gt;"",Données!E11&lt;&gt;""),IF(AND(Données!D11&lt;=(TODAY()+25),Données!E11&gt;=(TODAY()+25)), "■", ""), "")</f>
        <v/>
      </c>
      <c r="AB13" s="24">
        <f>IF(AND(Données!D11&lt;&gt;"",Données!E11&lt;&gt;""),IF(AND(Données!D11&lt;=(TODAY()+26),Données!E11&gt;=(TODAY()+26)), "■", ""), "")</f>
        <v/>
      </c>
      <c r="AC13" s="24">
        <f>IF(AND(Données!D11&lt;&gt;"",Données!E11&lt;&gt;""),IF(AND(Données!D11&lt;=(TODAY()+27),Données!E11&gt;=(TODAY()+27)), "■", ""), "")</f>
        <v/>
      </c>
      <c r="AD13" s="24">
        <f>IF(AND(Données!D11&lt;&gt;"",Données!E11&lt;&gt;""),IF(AND(Données!D11&lt;=(TODAY()+28),Données!E11&gt;=(TODAY()+28)), "■", ""), "")</f>
        <v/>
      </c>
      <c r="AE13" s="24">
        <f>IF(AND(Données!D11&lt;&gt;"",Données!E11&lt;&gt;""),IF(AND(Données!D11&lt;=(TODAY()+29),Données!E11&gt;=(TODAY()+29)), "■", ""), "")</f>
        <v/>
      </c>
    </row>
    <row r="14">
      <c r="A14" s="31">
        <f>Données!A12</f>
        <v/>
      </c>
      <c r="B14" s="32">
        <f>IF(AND(Données!D12&lt;&gt;"",Données!E12&lt;&gt;""),IF(AND(Données!D12&lt;=(TODAY()+0),Données!E12&gt;=(TODAY()+0)), "■", ""), "")</f>
        <v/>
      </c>
      <c r="C14" s="32">
        <f>IF(AND(Données!D12&lt;&gt;"",Données!E12&lt;&gt;""),IF(AND(Données!D12&lt;=(TODAY()+1),Données!E12&gt;=(TODAY()+1)), "■", ""), "")</f>
        <v/>
      </c>
      <c r="D14" s="32">
        <f>IF(AND(Données!D12&lt;&gt;"",Données!E12&lt;&gt;""),IF(AND(Données!D12&lt;=(TODAY()+2),Données!E12&gt;=(TODAY()+2)), "■", ""), "")</f>
        <v/>
      </c>
      <c r="E14" s="32">
        <f>IF(AND(Données!D12&lt;&gt;"",Données!E12&lt;&gt;""),IF(AND(Données!D12&lt;=(TODAY()+3),Données!E12&gt;=(TODAY()+3)), "■", ""), "")</f>
        <v/>
      </c>
      <c r="F14" s="32">
        <f>IF(AND(Données!D12&lt;&gt;"",Données!E12&lt;&gt;""),IF(AND(Données!D12&lt;=(TODAY()+4),Données!E12&gt;=(TODAY()+4)), "■", ""), "")</f>
        <v/>
      </c>
      <c r="G14" s="32">
        <f>IF(AND(Données!D12&lt;&gt;"",Données!E12&lt;&gt;""),IF(AND(Données!D12&lt;=(TODAY()+5),Données!E12&gt;=(TODAY()+5)), "■", ""), "")</f>
        <v/>
      </c>
      <c r="H14" s="32">
        <f>IF(AND(Données!D12&lt;&gt;"",Données!E12&lt;&gt;""),IF(AND(Données!D12&lt;=(TODAY()+6),Données!E12&gt;=(TODAY()+6)), "■", ""), "")</f>
        <v/>
      </c>
      <c r="I14" s="32">
        <f>IF(AND(Données!D12&lt;&gt;"",Données!E12&lt;&gt;""),IF(AND(Données!D12&lt;=(TODAY()+7),Données!E12&gt;=(TODAY()+7)), "■", ""), "")</f>
        <v/>
      </c>
      <c r="J14" s="32">
        <f>IF(AND(Données!D12&lt;&gt;"",Données!E12&lt;&gt;""),IF(AND(Données!D12&lt;=(TODAY()+8),Données!E12&gt;=(TODAY()+8)), "■", ""), "")</f>
        <v/>
      </c>
      <c r="K14" s="32">
        <f>IF(AND(Données!D12&lt;&gt;"",Données!E12&lt;&gt;""),IF(AND(Données!D12&lt;=(TODAY()+9),Données!E12&gt;=(TODAY()+9)), "■", ""), "")</f>
        <v/>
      </c>
      <c r="L14" s="32">
        <f>IF(AND(Données!D12&lt;&gt;"",Données!E12&lt;&gt;""),IF(AND(Données!D12&lt;=(TODAY()+10),Données!E12&gt;=(TODAY()+10)), "■", ""), "")</f>
        <v/>
      </c>
      <c r="M14" s="32">
        <f>IF(AND(Données!D12&lt;&gt;"",Données!E12&lt;&gt;""),IF(AND(Données!D12&lt;=(TODAY()+11),Données!E12&gt;=(TODAY()+11)), "■", ""), "")</f>
        <v/>
      </c>
      <c r="N14" s="32">
        <f>IF(AND(Données!D12&lt;&gt;"",Données!E12&lt;&gt;""),IF(AND(Données!D12&lt;=(TODAY()+12),Données!E12&gt;=(TODAY()+12)), "■", ""), "")</f>
        <v/>
      </c>
      <c r="O14" s="32">
        <f>IF(AND(Données!D12&lt;&gt;"",Données!E12&lt;&gt;""),IF(AND(Données!D12&lt;=(TODAY()+13),Données!E12&gt;=(TODAY()+13)), "■", ""), "")</f>
        <v/>
      </c>
      <c r="P14" s="32">
        <f>IF(AND(Données!D12&lt;&gt;"",Données!E12&lt;&gt;""),IF(AND(Données!D12&lt;=(TODAY()+14),Données!E12&gt;=(TODAY()+14)), "■", ""), "")</f>
        <v/>
      </c>
      <c r="Q14" s="32">
        <f>IF(AND(Données!D12&lt;&gt;"",Données!E12&lt;&gt;""),IF(AND(Données!D12&lt;=(TODAY()+15),Données!E12&gt;=(TODAY()+15)), "■", ""), "")</f>
        <v/>
      </c>
      <c r="R14" s="32">
        <f>IF(AND(Données!D12&lt;&gt;"",Données!E12&lt;&gt;""),IF(AND(Données!D12&lt;=(TODAY()+16),Données!E12&gt;=(TODAY()+16)), "■", ""), "")</f>
        <v/>
      </c>
      <c r="S14" s="32">
        <f>IF(AND(Données!D12&lt;&gt;"",Données!E12&lt;&gt;""),IF(AND(Données!D12&lt;=(TODAY()+17),Données!E12&gt;=(TODAY()+17)), "■", ""), "")</f>
        <v/>
      </c>
      <c r="T14" s="32">
        <f>IF(AND(Données!D12&lt;&gt;"",Données!E12&lt;&gt;""),IF(AND(Données!D12&lt;=(TODAY()+18),Données!E12&gt;=(TODAY()+18)), "■", ""), "")</f>
        <v/>
      </c>
      <c r="U14" s="32">
        <f>IF(AND(Données!D12&lt;&gt;"",Données!E12&lt;&gt;""),IF(AND(Données!D12&lt;=(TODAY()+19),Données!E12&gt;=(TODAY()+19)), "■", ""), "")</f>
        <v/>
      </c>
      <c r="V14" s="32">
        <f>IF(AND(Données!D12&lt;&gt;"",Données!E12&lt;&gt;""),IF(AND(Données!D12&lt;=(TODAY()+20),Données!E12&gt;=(TODAY()+20)), "■", ""), "")</f>
        <v/>
      </c>
      <c r="W14" s="32">
        <f>IF(AND(Données!D12&lt;&gt;"",Données!E12&lt;&gt;""),IF(AND(Données!D12&lt;=(TODAY()+21),Données!E12&gt;=(TODAY()+21)), "■", ""), "")</f>
        <v/>
      </c>
      <c r="X14" s="32">
        <f>IF(AND(Données!D12&lt;&gt;"",Données!E12&lt;&gt;""),IF(AND(Données!D12&lt;=(TODAY()+22),Données!E12&gt;=(TODAY()+22)), "■", ""), "")</f>
        <v/>
      </c>
      <c r="Y14" s="32">
        <f>IF(AND(Données!D12&lt;&gt;"",Données!E12&lt;&gt;""),IF(AND(Données!D12&lt;=(TODAY()+23),Données!E12&gt;=(TODAY()+23)), "■", ""), "")</f>
        <v/>
      </c>
      <c r="Z14" s="32">
        <f>IF(AND(Données!D12&lt;&gt;"",Données!E12&lt;&gt;""),IF(AND(Données!D12&lt;=(TODAY()+24),Données!E12&gt;=(TODAY()+24)), "■", ""), "")</f>
        <v/>
      </c>
      <c r="AA14" s="32">
        <f>IF(AND(Données!D12&lt;&gt;"",Données!E12&lt;&gt;""),IF(AND(Données!D12&lt;=(TODAY()+25),Données!E12&gt;=(TODAY()+25)), "■", ""), "")</f>
        <v/>
      </c>
      <c r="AB14" s="32">
        <f>IF(AND(Données!D12&lt;&gt;"",Données!E12&lt;&gt;""),IF(AND(Données!D12&lt;=(TODAY()+26),Données!E12&gt;=(TODAY()+26)), "■", ""), "")</f>
        <v/>
      </c>
      <c r="AC14" s="32">
        <f>IF(AND(Données!D12&lt;&gt;"",Données!E12&lt;&gt;""),IF(AND(Données!D12&lt;=(TODAY()+27),Données!E12&gt;=(TODAY()+27)), "■", ""), "")</f>
        <v/>
      </c>
      <c r="AD14" s="32">
        <f>IF(AND(Données!D12&lt;&gt;"",Données!E12&lt;&gt;""),IF(AND(Données!D12&lt;=(TODAY()+28),Données!E12&gt;=(TODAY()+28)), "■", ""), "")</f>
        <v/>
      </c>
      <c r="AE14" s="32">
        <f>IF(AND(Données!D12&lt;&gt;"",Données!E12&lt;&gt;""),IF(AND(Données!D12&lt;=(TODAY()+29),Données!E12&gt;=(TODAY()+29)), "■", ""), "")</f>
        <v/>
      </c>
    </row>
    <row r="15">
      <c r="A15" s="23">
        <f>Données!A13</f>
        <v/>
      </c>
      <c r="B15" s="24">
        <f>IF(AND(Données!D13&lt;&gt;"",Données!E13&lt;&gt;""),IF(AND(Données!D13&lt;=(TODAY()+0),Données!E13&gt;=(TODAY()+0)), "■", ""), "")</f>
        <v/>
      </c>
      <c r="C15" s="24">
        <f>IF(AND(Données!D13&lt;&gt;"",Données!E13&lt;&gt;""),IF(AND(Données!D13&lt;=(TODAY()+1),Données!E13&gt;=(TODAY()+1)), "■", ""), "")</f>
        <v/>
      </c>
      <c r="D15" s="24">
        <f>IF(AND(Données!D13&lt;&gt;"",Données!E13&lt;&gt;""),IF(AND(Données!D13&lt;=(TODAY()+2),Données!E13&gt;=(TODAY()+2)), "■", ""), "")</f>
        <v/>
      </c>
      <c r="E15" s="24">
        <f>IF(AND(Données!D13&lt;&gt;"",Données!E13&lt;&gt;""),IF(AND(Données!D13&lt;=(TODAY()+3),Données!E13&gt;=(TODAY()+3)), "■", ""), "")</f>
        <v/>
      </c>
      <c r="F15" s="24">
        <f>IF(AND(Données!D13&lt;&gt;"",Données!E13&lt;&gt;""),IF(AND(Données!D13&lt;=(TODAY()+4),Données!E13&gt;=(TODAY()+4)), "■", ""), "")</f>
        <v/>
      </c>
      <c r="G15" s="24">
        <f>IF(AND(Données!D13&lt;&gt;"",Données!E13&lt;&gt;""),IF(AND(Données!D13&lt;=(TODAY()+5),Données!E13&gt;=(TODAY()+5)), "■", ""), "")</f>
        <v/>
      </c>
      <c r="H15" s="24">
        <f>IF(AND(Données!D13&lt;&gt;"",Données!E13&lt;&gt;""),IF(AND(Données!D13&lt;=(TODAY()+6),Données!E13&gt;=(TODAY()+6)), "■", ""), "")</f>
        <v/>
      </c>
      <c r="I15" s="24">
        <f>IF(AND(Données!D13&lt;&gt;"",Données!E13&lt;&gt;""),IF(AND(Données!D13&lt;=(TODAY()+7),Données!E13&gt;=(TODAY()+7)), "■", ""), "")</f>
        <v/>
      </c>
      <c r="J15" s="24">
        <f>IF(AND(Données!D13&lt;&gt;"",Données!E13&lt;&gt;""),IF(AND(Données!D13&lt;=(TODAY()+8),Données!E13&gt;=(TODAY()+8)), "■", ""), "")</f>
        <v/>
      </c>
      <c r="K15" s="24">
        <f>IF(AND(Données!D13&lt;&gt;"",Données!E13&lt;&gt;""),IF(AND(Données!D13&lt;=(TODAY()+9),Données!E13&gt;=(TODAY()+9)), "■", ""), "")</f>
        <v/>
      </c>
      <c r="L15" s="24">
        <f>IF(AND(Données!D13&lt;&gt;"",Données!E13&lt;&gt;""),IF(AND(Données!D13&lt;=(TODAY()+10),Données!E13&gt;=(TODAY()+10)), "■", ""), "")</f>
        <v/>
      </c>
      <c r="M15" s="24">
        <f>IF(AND(Données!D13&lt;&gt;"",Données!E13&lt;&gt;""),IF(AND(Données!D13&lt;=(TODAY()+11),Données!E13&gt;=(TODAY()+11)), "■", ""), "")</f>
        <v/>
      </c>
      <c r="N15" s="24">
        <f>IF(AND(Données!D13&lt;&gt;"",Données!E13&lt;&gt;""),IF(AND(Données!D13&lt;=(TODAY()+12),Données!E13&gt;=(TODAY()+12)), "■", ""), "")</f>
        <v/>
      </c>
      <c r="O15" s="24">
        <f>IF(AND(Données!D13&lt;&gt;"",Données!E13&lt;&gt;""),IF(AND(Données!D13&lt;=(TODAY()+13),Données!E13&gt;=(TODAY()+13)), "■", ""), "")</f>
        <v/>
      </c>
      <c r="P15" s="24">
        <f>IF(AND(Données!D13&lt;&gt;"",Données!E13&lt;&gt;""),IF(AND(Données!D13&lt;=(TODAY()+14),Données!E13&gt;=(TODAY()+14)), "■", ""), "")</f>
        <v/>
      </c>
      <c r="Q15" s="24">
        <f>IF(AND(Données!D13&lt;&gt;"",Données!E13&lt;&gt;""),IF(AND(Données!D13&lt;=(TODAY()+15),Données!E13&gt;=(TODAY()+15)), "■", ""), "")</f>
        <v/>
      </c>
      <c r="R15" s="24">
        <f>IF(AND(Données!D13&lt;&gt;"",Données!E13&lt;&gt;""),IF(AND(Données!D13&lt;=(TODAY()+16),Données!E13&gt;=(TODAY()+16)), "■", ""), "")</f>
        <v/>
      </c>
      <c r="S15" s="24">
        <f>IF(AND(Données!D13&lt;&gt;"",Données!E13&lt;&gt;""),IF(AND(Données!D13&lt;=(TODAY()+17),Données!E13&gt;=(TODAY()+17)), "■", ""), "")</f>
        <v/>
      </c>
      <c r="T15" s="24">
        <f>IF(AND(Données!D13&lt;&gt;"",Données!E13&lt;&gt;""),IF(AND(Données!D13&lt;=(TODAY()+18),Données!E13&gt;=(TODAY()+18)), "■", ""), "")</f>
        <v/>
      </c>
      <c r="U15" s="24">
        <f>IF(AND(Données!D13&lt;&gt;"",Données!E13&lt;&gt;""),IF(AND(Données!D13&lt;=(TODAY()+19),Données!E13&gt;=(TODAY()+19)), "■", ""), "")</f>
        <v/>
      </c>
      <c r="V15" s="24">
        <f>IF(AND(Données!D13&lt;&gt;"",Données!E13&lt;&gt;""),IF(AND(Données!D13&lt;=(TODAY()+20),Données!E13&gt;=(TODAY()+20)), "■", ""), "")</f>
        <v/>
      </c>
      <c r="W15" s="24">
        <f>IF(AND(Données!D13&lt;&gt;"",Données!E13&lt;&gt;""),IF(AND(Données!D13&lt;=(TODAY()+21),Données!E13&gt;=(TODAY()+21)), "■", ""), "")</f>
        <v/>
      </c>
      <c r="X15" s="24">
        <f>IF(AND(Données!D13&lt;&gt;"",Données!E13&lt;&gt;""),IF(AND(Données!D13&lt;=(TODAY()+22),Données!E13&gt;=(TODAY()+22)), "■", ""), "")</f>
        <v/>
      </c>
      <c r="Y15" s="24">
        <f>IF(AND(Données!D13&lt;&gt;"",Données!E13&lt;&gt;""),IF(AND(Données!D13&lt;=(TODAY()+23),Données!E13&gt;=(TODAY()+23)), "■", ""), "")</f>
        <v/>
      </c>
      <c r="Z15" s="24">
        <f>IF(AND(Données!D13&lt;&gt;"",Données!E13&lt;&gt;""),IF(AND(Données!D13&lt;=(TODAY()+24),Données!E13&gt;=(TODAY()+24)), "■", ""), "")</f>
        <v/>
      </c>
      <c r="AA15" s="24">
        <f>IF(AND(Données!D13&lt;&gt;"",Données!E13&lt;&gt;""),IF(AND(Données!D13&lt;=(TODAY()+25),Données!E13&gt;=(TODAY()+25)), "■", ""), "")</f>
        <v/>
      </c>
      <c r="AB15" s="24">
        <f>IF(AND(Données!D13&lt;&gt;"",Données!E13&lt;&gt;""),IF(AND(Données!D13&lt;=(TODAY()+26),Données!E13&gt;=(TODAY()+26)), "■", ""), "")</f>
        <v/>
      </c>
      <c r="AC15" s="24">
        <f>IF(AND(Données!D13&lt;&gt;"",Données!E13&lt;&gt;""),IF(AND(Données!D13&lt;=(TODAY()+27),Données!E13&gt;=(TODAY()+27)), "■", ""), "")</f>
        <v/>
      </c>
      <c r="AD15" s="24">
        <f>IF(AND(Données!D13&lt;&gt;"",Données!E13&lt;&gt;""),IF(AND(Données!D13&lt;=(TODAY()+28),Données!E13&gt;=(TODAY()+28)), "■", ""), "")</f>
        <v/>
      </c>
      <c r="AE15" s="24">
        <f>IF(AND(Données!D13&lt;&gt;"",Données!E13&lt;&gt;""),IF(AND(Données!D13&lt;=(TODAY()+29),Données!E13&gt;=(TODAY()+29)), "■", ""), "")</f>
        <v/>
      </c>
    </row>
    <row r="16">
      <c r="A16" s="31">
        <f>Données!A14</f>
        <v/>
      </c>
      <c r="B16" s="32">
        <f>IF(AND(Données!D14&lt;&gt;"",Données!E14&lt;&gt;""),IF(AND(Données!D14&lt;=(TODAY()+0),Données!E14&gt;=(TODAY()+0)), "■", ""), "")</f>
        <v/>
      </c>
      <c r="C16" s="32">
        <f>IF(AND(Données!D14&lt;&gt;"",Données!E14&lt;&gt;""),IF(AND(Données!D14&lt;=(TODAY()+1),Données!E14&gt;=(TODAY()+1)), "■", ""), "")</f>
        <v/>
      </c>
      <c r="D16" s="32">
        <f>IF(AND(Données!D14&lt;&gt;"",Données!E14&lt;&gt;""),IF(AND(Données!D14&lt;=(TODAY()+2),Données!E14&gt;=(TODAY()+2)), "■", ""), "")</f>
        <v/>
      </c>
      <c r="E16" s="32">
        <f>IF(AND(Données!D14&lt;&gt;"",Données!E14&lt;&gt;""),IF(AND(Données!D14&lt;=(TODAY()+3),Données!E14&gt;=(TODAY()+3)), "■", ""), "")</f>
        <v/>
      </c>
      <c r="F16" s="32">
        <f>IF(AND(Données!D14&lt;&gt;"",Données!E14&lt;&gt;""),IF(AND(Données!D14&lt;=(TODAY()+4),Données!E14&gt;=(TODAY()+4)), "■", ""), "")</f>
        <v/>
      </c>
      <c r="G16" s="32">
        <f>IF(AND(Données!D14&lt;&gt;"",Données!E14&lt;&gt;""),IF(AND(Données!D14&lt;=(TODAY()+5),Données!E14&gt;=(TODAY()+5)), "■", ""), "")</f>
        <v/>
      </c>
      <c r="H16" s="32">
        <f>IF(AND(Données!D14&lt;&gt;"",Données!E14&lt;&gt;""),IF(AND(Données!D14&lt;=(TODAY()+6),Données!E14&gt;=(TODAY()+6)), "■", ""), "")</f>
        <v/>
      </c>
      <c r="I16" s="32">
        <f>IF(AND(Données!D14&lt;&gt;"",Données!E14&lt;&gt;""),IF(AND(Données!D14&lt;=(TODAY()+7),Données!E14&gt;=(TODAY()+7)), "■", ""), "")</f>
        <v/>
      </c>
      <c r="J16" s="32">
        <f>IF(AND(Données!D14&lt;&gt;"",Données!E14&lt;&gt;""),IF(AND(Données!D14&lt;=(TODAY()+8),Données!E14&gt;=(TODAY()+8)), "■", ""), "")</f>
        <v/>
      </c>
      <c r="K16" s="32">
        <f>IF(AND(Données!D14&lt;&gt;"",Données!E14&lt;&gt;""),IF(AND(Données!D14&lt;=(TODAY()+9),Données!E14&gt;=(TODAY()+9)), "■", ""), "")</f>
        <v/>
      </c>
      <c r="L16" s="32">
        <f>IF(AND(Données!D14&lt;&gt;"",Données!E14&lt;&gt;""),IF(AND(Données!D14&lt;=(TODAY()+10),Données!E14&gt;=(TODAY()+10)), "■", ""), "")</f>
        <v/>
      </c>
      <c r="M16" s="32">
        <f>IF(AND(Données!D14&lt;&gt;"",Données!E14&lt;&gt;""),IF(AND(Données!D14&lt;=(TODAY()+11),Données!E14&gt;=(TODAY()+11)), "■", ""), "")</f>
        <v/>
      </c>
      <c r="N16" s="32">
        <f>IF(AND(Données!D14&lt;&gt;"",Données!E14&lt;&gt;""),IF(AND(Données!D14&lt;=(TODAY()+12),Données!E14&gt;=(TODAY()+12)), "■", ""), "")</f>
        <v/>
      </c>
      <c r="O16" s="32">
        <f>IF(AND(Données!D14&lt;&gt;"",Données!E14&lt;&gt;""),IF(AND(Données!D14&lt;=(TODAY()+13),Données!E14&gt;=(TODAY()+13)), "■", ""), "")</f>
        <v/>
      </c>
      <c r="P16" s="32">
        <f>IF(AND(Données!D14&lt;&gt;"",Données!E14&lt;&gt;""),IF(AND(Données!D14&lt;=(TODAY()+14),Données!E14&gt;=(TODAY()+14)), "■", ""), "")</f>
        <v/>
      </c>
      <c r="Q16" s="32">
        <f>IF(AND(Données!D14&lt;&gt;"",Données!E14&lt;&gt;""),IF(AND(Données!D14&lt;=(TODAY()+15),Données!E14&gt;=(TODAY()+15)), "■", ""), "")</f>
        <v/>
      </c>
      <c r="R16" s="32">
        <f>IF(AND(Données!D14&lt;&gt;"",Données!E14&lt;&gt;""),IF(AND(Données!D14&lt;=(TODAY()+16),Données!E14&gt;=(TODAY()+16)), "■", ""), "")</f>
        <v/>
      </c>
      <c r="S16" s="32">
        <f>IF(AND(Données!D14&lt;&gt;"",Données!E14&lt;&gt;""),IF(AND(Données!D14&lt;=(TODAY()+17),Données!E14&gt;=(TODAY()+17)), "■", ""), "")</f>
        <v/>
      </c>
      <c r="T16" s="32">
        <f>IF(AND(Données!D14&lt;&gt;"",Données!E14&lt;&gt;""),IF(AND(Données!D14&lt;=(TODAY()+18),Données!E14&gt;=(TODAY()+18)), "■", ""), "")</f>
        <v/>
      </c>
      <c r="U16" s="32">
        <f>IF(AND(Données!D14&lt;&gt;"",Données!E14&lt;&gt;""),IF(AND(Données!D14&lt;=(TODAY()+19),Données!E14&gt;=(TODAY()+19)), "■", ""), "")</f>
        <v/>
      </c>
      <c r="V16" s="32">
        <f>IF(AND(Données!D14&lt;&gt;"",Données!E14&lt;&gt;""),IF(AND(Données!D14&lt;=(TODAY()+20),Données!E14&gt;=(TODAY()+20)), "■", ""), "")</f>
        <v/>
      </c>
      <c r="W16" s="32">
        <f>IF(AND(Données!D14&lt;&gt;"",Données!E14&lt;&gt;""),IF(AND(Données!D14&lt;=(TODAY()+21),Données!E14&gt;=(TODAY()+21)), "■", ""), "")</f>
        <v/>
      </c>
      <c r="X16" s="32">
        <f>IF(AND(Données!D14&lt;&gt;"",Données!E14&lt;&gt;""),IF(AND(Données!D14&lt;=(TODAY()+22),Données!E14&gt;=(TODAY()+22)), "■", ""), "")</f>
        <v/>
      </c>
      <c r="Y16" s="32">
        <f>IF(AND(Données!D14&lt;&gt;"",Données!E14&lt;&gt;""),IF(AND(Données!D14&lt;=(TODAY()+23),Données!E14&gt;=(TODAY()+23)), "■", ""), "")</f>
        <v/>
      </c>
      <c r="Z16" s="32">
        <f>IF(AND(Données!D14&lt;&gt;"",Données!E14&lt;&gt;""),IF(AND(Données!D14&lt;=(TODAY()+24),Données!E14&gt;=(TODAY()+24)), "■", ""), "")</f>
        <v/>
      </c>
      <c r="AA16" s="32">
        <f>IF(AND(Données!D14&lt;&gt;"",Données!E14&lt;&gt;""),IF(AND(Données!D14&lt;=(TODAY()+25),Données!E14&gt;=(TODAY()+25)), "■", ""), "")</f>
        <v/>
      </c>
      <c r="AB16" s="32">
        <f>IF(AND(Données!D14&lt;&gt;"",Données!E14&lt;&gt;""),IF(AND(Données!D14&lt;=(TODAY()+26),Données!E14&gt;=(TODAY()+26)), "■", ""), "")</f>
        <v/>
      </c>
      <c r="AC16" s="32">
        <f>IF(AND(Données!D14&lt;&gt;"",Données!E14&lt;&gt;""),IF(AND(Données!D14&lt;=(TODAY()+27),Données!E14&gt;=(TODAY()+27)), "■", ""), "")</f>
        <v/>
      </c>
      <c r="AD16" s="32">
        <f>IF(AND(Données!D14&lt;&gt;"",Données!E14&lt;&gt;""),IF(AND(Données!D14&lt;=(TODAY()+28),Données!E14&gt;=(TODAY()+28)), "■", ""), "")</f>
        <v/>
      </c>
      <c r="AE16" s="32">
        <f>IF(AND(Données!D14&lt;&gt;"",Données!E14&lt;&gt;""),IF(AND(Données!D14&lt;=(TODAY()+29),Données!E14&gt;=(TODAY()+29)), "■", ""), "")</f>
        <v/>
      </c>
    </row>
    <row r="17">
      <c r="A17" s="23">
        <f>Données!A15</f>
        <v/>
      </c>
      <c r="B17" s="24">
        <f>IF(AND(Données!D15&lt;&gt;"",Données!E15&lt;&gt;""),IF(AND(Données!D15&lt;=(TODAY()+0),Données!E15&gt;=(TODAY()+0)), "■", ""), "")</f>
        <v/>
      </c>
      <c r="C17" s="24">
        <f>IF(AND(Données!D15&lt;&gt;"",Données!E15&lt;&gt;""),IF(AND(Données!D15&lt;=(TODAY()+1),Données!E15&gt;=(TODAY()+1)), "■", ""), "")</f>
        <v/>
      </c>
      <c r="D17" s="24">
        <f>IF(AND(Données!D15&lt;&gt;"",Données!E15&lt;&gt;""),IF(AND(Données!D15&lt;=(TODAY()+2),Données!E15&gt;=(TODAY()+2)), "■", ""), "")</f>
        <v/>
      </c>
      <c r="E17" s="24">
        <f>IF(AND(Données!D15&lt;&gt;"",Données!E15&lt;&gt;""),IF(AND(Données!D15&lt;=(TODAY()+3),Données!E15&gt;=(TODAY()+3)), "■", ""), "")</f>
        <v/>
      </c>
      <c r="F17" s="24">
        <f>IF(AND(Données!D15&lt;&gt;"",Données!E15&lt;&gt;""),IF(AND(Données!D15&lt;=(TODAY()+4),Données!E15&gt;=(TODAY()+4)), "■", ""), "")</f>
        <v/>
      </c>
      <c r="G17" s="24">
        <f>IF(AND(Données!D15&lt;&gt;"",Données!E15&lt;&gt;""),IF(AND(Données!D15&lt;=(TODAY()+5),Données!E15&gt;=(TODAY()+5)), "■", ""), "")</f>
        <v/>
      </c>
      <c r="H17" s="24">
        <f>IF(AND(Données!D15&lt;&gt;"",Données!E15&lt;&gt;""),IF(AND(Données!D15&lt;=(TODAY()+6),Données!E15&gt;=(TODAY()+6)), "■", ""), "")</f>
        <v/>
      </c>
      <c r="I17" s="24">
        <f>IF(AND(Données!D15&lt;&gt;"",Données!E15&lt;&gt;""),IF(AND(Données!D15&lt;=(TODAY()+7),Données!E15&gt;=(TODAY()+7)), "■", ""), "")</f>
        <v/>
      </c>
      <c r="J17" s="24">
        <f>IF(AND(Données!D15&lt;&gt;"",Données!E15&lt;&gt;""),IF(AND(Données!D15&lt;=(TODAY()+8),Données!E15&gt;=(TODAY()+8)), "■", ""), "")</f>
        <v/>
      </c>
      <c r="K17" s="24">
        <f>IF(AND(Données!D15&lt;&gt;"",Données!E15&lt;&gt;""),IF(AND(Données!D15&lt;=(TODAY()+9),Données!E15&gt;=(TODAY()+9)), "■", ""), "")</f>
        <v/>
      </c>
      <c r="L17" s="24">
        <f>IF(AND(Données!D15&lt;&gt;"",Données!E15&lt;&gt;""),IF(AND(Données!D15&lt;=(TODAY()+10),Données!E15&gt;=(TODAY()+10)), "■", ""), "")</f>
        <v/>
      </c>
      <c r="M17" s="24">
        <f>IF(AND(Données!D15&lt;&gt;"",Données!E15&lt;&gt;""),IF(AND(Données!D15&lt;=(TODAY()+11),Données!E15&gt;=(TODAY()+11)), "■", ""), "")</f>
        <v/>
      </c>
      <c r="N17" s="24">
        <f>IF(AND(Données!D15&lt;&gt;"",Données!E15&lt;&gt;""),IF(AND(Données!D15&lt;=(TODAY()+12),Données!E15&gt;=(TODAY()+12)), "■", ""), "")</f>
        <v/>
      </c>
      <c r="O17" s="24">
        <f>IF(AND(Données!D15&lt;&gt;"",Données!E15&lt;&gt;""),IF(AND(Données!D15&lt;=(TODAY()+13),Données!E15&gt;=(TODAY()+13)), "■", ""), "")</f>
        <v/>
      </c>
      <c r="P17" s="24">
        <f>IF(AND(Données!D15&lt;&gt;"",Données!E15&lt;&gt;""),IF(AND(Données!D15&lt;=(TODAY()+14),Données!E15&gt;=(TODAY()+14)), "■", ""), "")</f>
        <v/>
      </c>
      <c r="Q17" s="24">
        <f>IF(AND(Données!D15&lt;&gt;"",Données!E15&lt;&gt;""),IF(AND(Données!D15&lt;=(TODAY()+15),Données!E15&gt;=(TODAY()+15)), "■", ""), "")</f>
        <v/>
      </c>
      <c r="R17" s="24">
        <f>IF(AND(Données!D15&lt;&gt;"",Données!E15&lt;&gt;""),IF(AND(Données!D15&lt;=(TODAY()+16),Données!E15&gt;=(TODAY()+16)), "■", ""), "")</f>
        <v/>
      </c>
      <c r="S17" s="24">
        <f>IF(AND(Données!D15&lt;&gt;"",Données!E15&lt;&gt;""),IF(AND(Données!D15&lt;=(TODAY()+17),Données!E15&gt;=(TODAY()+17)), "■", ""), "")</f>
        <v/>
      </c>
      <c r="T17" s="24">
        <f>IF(AND(Données!D15&lt;&gt;"",Données!E15&lt;&gt;""),IF(AND(Données!D15&lt;=(TODAY()+18),Données!E15&gt;=(TODAY()+18)), "■", ""), "")</f>
        <v/>
      </c>
      <c r="U17" s="24">
        <f>IF(AND(Données!D15&lt;&gt;"",Données!E15&lt;&gt;""),IF(AND(Données!D15&lt;=(TODAY()+19),Données!E15&gt;=(TODAY()+19)), "■", ""), "")</f>
        <v/>
      </c>
      <c r="V17" s="24">
        <f>IF(AND(Données!D15&lt;&gt;"",Données!E15&lt;&gt;""),IF(AND(Données!D15&lt;=(TODAY()+20),Données!E15&gt;=(TODAY()+20)), "■", ""), "")</f>
        <v/>
      </c>
      <c r="W17" s="24">
        <f>IF(AND(Données!D15&lt;&gt;"",Données!E15&lt;&gt;""),IF(AND(Données!D15&lt;=(TODAY()+21),Données!E15&gt;=(TODAY()+21)), "■", ""), "")</f>
        <v/>
      </c>
      <c r="X17" s="24">
        <f>IF(AND(Données!D15&lt;&gt;"",Données!E15&lt;&gt;""),IF(AND(Données!D15&lt;=(TODAY()+22),Données!E15&gt;=(TODAY()+22)), "■", ""), "")</f>
        <v/>
      </c>
      <c r="Y17" s="24">
        <f>IF(AND(Données!D15&lt;&gt;"",Données!E15&lt;&gt;""),IF(AND(Données!D15&lt;=(TODAY()+23),Données!E15&gt;=(TODAY()+23)), "■", ""), "")</f>
        <v/>
      </c>
      <c r="Z17" s="24">
        <f>IF(AND(Données!D15&lt;&gt;"",Données!E15&lt;&gt;""),IF(AND(Données!D15&lt;=(TODAY()+24),Données!E15&gt;=(TODAY()+24)), "■", ""), "")</f>
        <v/>
      </c>
      <c r="AA17" s="24">
        <f>IF(AND(Données!D15&lt;&gt;"",Données!E15&lt;&gt;""),IF(AND(Données!D15&lt;=(TODAY()+25),Données!E15&gt;=(TODAY()+25)), "■", ""), "")</f>
        <v/>
      </c>
      <c r="AB17" s="24">
        <f>IF(AND(Données!D15&lt;&gt;"",Données!E15&lt;&gt;""),IF(AND(Données!D15&lt;=(TODAY()+26),Données!E15&gt;=(TODAY()+26)), "■", ""), "")</f>
        <v/>
      </c>
      <c r="AC17" s="24">
        <f>IF(AND(Données!D15&lt;&gt;"",Données!E15&lt;&gt;""),IF(AND(Données!D15&lt;=(TODAY()+27),Données!E15&gt;=(TODAY()+27)), "■", ""), "")</f>
        <v/>
      </c>
      <c r="AD17" s="24">
        <f>IF(AND(Données!D15&lt;&gt;"",Données!E15&lt;&gt;""),IF(AND(Données!D15&lt;=(TODAY()+28),Données!E15&gt;=(TODAY()+28)), "■", ""), "")</f>
        <v/>
      </c>
      <c r="AE17" s="24">
        <f>IF(AND(Données!D15&lt;&gt;"",Données!E15&lt;&gt;""),IF(AND(Données!D15&lt;=(TODAY()+29),Données!E15&gt;=(TODAY()+29)), "■", ""), "")</f>
        <v/>
      </c>
    </row>
    <row r="18">
      <c r="A18" s="31">
        <f>Données!A16</f>
        <v/>
      </c>
      <c r="B18" s="32">
        <f>IF(AND(Données!D16&lt;&gt;"",Données!E16&lt;&gt;""),IF(AND(Données!D16&lt;=(TODAY()+0),Données!E16&gt;=(TODAY()+0)), "■", ""), "")</f>
        <v/>
      </c>
      <c r="C18" s="32">
        <f>IF(AND(Données!D16&lt;&gt;"",Données!E16&lt;&gt;""),IF(AND(Données!D16&lt;=(TODAY()+1),Données!E16&gt;=(TODAY()+1)), "■", ""), "")</f>
        <v/>
      </c>
      <c r="D18" s="32">
        <f>IF(AND(Données!D16&lt;&gt;"",Données!E16&lt;&gt;""),IF(AND(Données!D16&lt;=(TODAY()+2),Données!E16&gt;=(TODAY()+2)), "■", ""), "")</f>
        <v/>
      </c>
      <c r="E18" s="32">
        <f>IF(AND(Données!D16&lt;&gt;"",Données!E16&lt;&gt;""),IF(AND(Données!D16&lt;=(TODAY()+3),Données!E16&gt;=(TODAY()+3)), "■", ""), "")</f>
        <v/>
      </c>
      <c r="F18" s="32">
        <f>IF(AND(Données!D16&lt;&gt;"",Données!E16&lt;&gt;""),IF(AND(Données!D16&lt;=(TODAY()+4),Données!E16&gt;=(TODAY()+4)), "■", ""), "")</f>
        <v/>
      </c>
      <c r="G18" s="32">
        <f>IF(AND(Données!D16&lt;&gt;"",Données!E16&lt;&gt;""),IF(AND(Données!D16&lt;=(TODAY()+5),Données!E16&gt;=(TODAY()+5)), "■", ""), "")</f>
        <v/>
      </c>
      <c r="H18" s="32">
        <f>IF(AND(Données!D16&lt;&gt;"",Données!E16&lt;&gt;""),IF(AND(Données!D16&lt;=(TODAY()+6),Données!E16&gt;=(TODAY()+6)), "■", ""), "")</f>
        <v/>
      </c>
      <c r="I18" s="32">
        <f>IF(AND(Données!D16&lt;&gt;"",Données!E16&lt;&gt;""),IF(AND(Données!D16&lt;=(TODAY()+7),Données!E16&gt;=(TODAY()+7)), "■", ""), "")</f>
        <v/>
      </c>
      <c r="J18" s="32">
        <f>IF(AND(Données!D16&lt;&gt;"",Données!E16&lt;&gt;""),IF(AND(Données!D16&lt;=(TODAY()+8),Données!E16&gt;=(TODAY()+8)), "■", ""), "")</f>
        <v/>
      </c>
      <c r="K18" s="32">
        <f>IF(AND(Données!D16&lt;&gt;"",Données!E16&lt;&gt;""),IF(AND(Données!D16&lt;=(TODAY()+9),Données!E16&gt;=(TODAY()+9)), "■", ""), "")</f>
        <v/>
      </c>
      <c r="L18" s="32">
        <f>IF(AND(Données!D16&lt;&gt;"",Données!E16&lt;&gt;""),IF(AND(Données!D16&lt;=(TODAY()+10),Données!E16&gt;=(TODAY()+10)), "■", ""), "")</f>
        <v/>
      </c>
      <c r="M18" s="32">
        <f>IF(AND(Données!D16&lt;&gt;"",Données!E16&lt;&gt;""),IF(AND(Données!D16&lt;=(TODAY()+11),Données!E16&gt;=(TODAY()+11)), "■", ""), "")</f>
        <v/>
      </c>
      <c r="N18" s="32">
        <f>IF(AND(Données!D16&lt;&gt;"",Données!E16&lt;&gt;""),IF(AND(Données!D16&lt;=(TODAY()+12),Données!E16&gt;=(TODAY()+12)), "■", ""), "")</f>
        <v/>
      </c>
      <c r="O18" s="32">
        <f>IF(AND(Données!D16&lt;&gt;"",Données!E16&lt;&gt;""),IF(AND(Données!D16&lt;=(TODAY()+13),Données!E16&gt;=(TODAY()+13)), "■", ""), "")</f>
        <v/>
      </c>
      <c r="P18" s="32">
        <f>IF(AND(Données!D16&lt;&gt;"",Données!E16&lt;&gt;""),IF(AND(Données!D16&lt;=(TODAY()+14),Données!E16&gt;=(TODAY()+14)), "■", ""), "")</f>
        <v/>
      </c>
      <c r="Q18" s="32">
        <f>IF(AND(Données!D16&lt;&gt;"",Données!E16&lt;&gt;""),IF(AND(Données!D16&lt;=(TODAY()+15),Données!E16&gt;=(TODAY()+15)), "■", ""), "")</f>
        <v/>
      </c>
      <c r="R18" s="32">
        <f>IF(AND(Données!D16&lt;&gt;"",Données!E16&lt;&gt;""),IF(AND(Données!D16&lt;=(TODAY()+16),Données!E16&gt;=(TODAY()+16)), "■", ""), "")</f>
        <v/>
      </c>
      <c r="S18" s="32">
        <f>IF(AND(Données!D16&lt;&gt;"",Données!E16&lt;&gt;""),IF(AND(Données!D16&lt;=(TODAY()+17),Données!E16&gt;=(TODAY()+17)), "■", ""), "")</f>
        <v/>
      </c>
      <c r="T18" s="32">
        <f>IF(AND(Données!D16&lt;&gt;"",Données!E16&lt;&gt;""),IF(AND(Données!D16&lt;=(TODAY()+18),Données!E16&gt;=(TODAY()+18)), "■", ""), "")</f>
        <v/>
      </c>
      <c r="U18" s="32">
        <f>IF(AND(Données!D16&lt;&gt;"",Données!E16&lt;&gt;""),IF(AND(Données!D16&lt;=(TODAY()+19),Données!E16&gt;=(TODAY()+19)), "■", ""), "")</f>
        <v/>
      </c>
      <c r="V18" s="32">
        <f>IF(AND(Données!D16&lt;&gt;"",Données!E16&lt;&gt;""),IF(AND(Données!D16&lt;=(TODAY()+20),Données!E16&gt;=(TODAY()+20)), "■", ""), "")</f>
        <v/>
      </c>
      <c r="W18" s="32">
        <f>IF(AND(Données!D16&lt;&gt;"",Données!E16&lt;&gt;""),IF(AND(Données!D16&lt;=(TODAY()+21),Données!E16&gt;=(TODAY()+21)), "■", ""), "")</f>
        <v/>
      </c>
      <c r="X18" s="32">
        <f>IF(AND(Données!D16&lt;&gt;"",Données!E16&lt;&gt;""),IF(AND(Données!D16&lt;=(TODAY()+22),Données!E16&gt;=(TODAY()+22)), "■", ""), "")</f>
        <v/>
      </c>
      <c r="Y18" s="32">
        <f>IF(AND(Données!D16&lt;&gt;"",Données!E16&lt;&gt;""),IF(AND(Données!D16&lt;=(TODAY()+23),Données!E16&gt;=(TODAY()+23)), "■", ""), "")</f>
        <v/>
      </c>
      <c r="Z18" s="32">
        <f>IF(AND(Données!D16&lt;&gt;"",Données!E16&lt;&gt;""),IF(AND(Données!D16&lt;=(TODAY()+24),Données!E16&gt;=(TODAY()+24)), "■", ""), "")</f>
        <v/>
      </c>
      <c r="AA18" s="32">
        <f>IF(AND(Données!D16&lt;&gt;"",Données!E16&lt;&gt;""),IF(AND(Données!D16&lt;=(TODAY()+25),Données!E16&gt;=(TODAY()+25)), "■", ""), "")</f>
        <v/>
      </c>
      <c r="AB18" s="32">
        <f>IF(AND(Données!D16&lt;&gt;"",Données!E16&lt;&gt;""),IF(AND(Données!D16&lt;=(TODAY()+26),Données!E16&gt;=(TODAY()+26)), "■", ""), "")</f>
        <v/>
      </c>
      <c r="AC18" s="32">
        <f>IF(AND(Données!D16&lt;&gt;"",Données!E16&lt;&gt;""),IF(AND(Données!D16&lt;=(TODAY()+27),Données!E16&gt;=(TODAY()+27)), "■", ""), "")</f>
        <v/>
      </c>
      <c r="AD18" s="32">
        <f>IF(AND(Données!D16&lt;&gt;"",Données!E16&lt;&gt;""),IF(AND(Données!D16&lt;=(TODAY()+28),Données!E16&gt;=(TODAY()+28)), "■", ""), "")</f>
        <v/>
      </c>
      <c r="AE18" s="32">
        <f>IF(AND(Données!D16&lt;&gt;"",Données!E16&lt;&gt;""),IF(AND(Données!D16&lt;=(TODAY()+29),Données!E16&gt;=(TODAY()+29)), "■", ""), "")</f>
        <v/>
      </c>
    </row>
    <row r="19">
      <c r="A19" s="23">
        <f>Données!A17</f>
        <v/>
      </c>
      <c r="B19" s="24">
        <f>IF(AND(Données!D17&lt;&gt;"",Données!E17&lt;&gt;""),IF(AND(Données!D17&lt;=(TODAY()+0),Données!E17&gt;=(TODAY()+0)), "■", ""), "")</f>
        <v/>
      </c>
      <c r="C19" s="24">
        <f>IF(AND(Données!D17&lt;&gt;"",Données!E17&lt;&gt;""),IF(AND(Données!D17&lt;=(TODAY()+1),Données!E17&gt;=(TODAY()+1)), "■", ""), "")</f>
        <v/>
      </c>
      <c r="D19" s="24">
        <f>IF(AND(Données!D17&lt;&gt;"",Données!E17&lt;&gt;""),IF(AND(Données!D17&lt;=(TODAY()+2),Données!E17&gt;=(TODAY()+2)), "■", ""), "")</f>
        <v/>
      </c>
      <c r="E19" s="24">
        <f>IF(AND(Données!D17&lt;&gt;"",Données!E17&lt;&gt;""),IF(AND(Données!D17&lt;=(TODAY()+3),Données!E17&gt;=(TODAY()+3)), "■", ""), "")</f>
        <v/>
      </c>
      <c r="F19" s="24">
        <f>IF(AND(Données!D17&lt;&gt;"",Données!E17&lt;&gt;""),IF(AND(Données!D17&lt;=(TODAY()+4),Données!E17&gt;=(TODAY()+4)), "■", ""), "")</f>
        <v/>
      </c>
      <c r="G19" s="24">
        <f>IF(AND(Données!D17&lt;&gt;"",Données!E17&lt;&gt;""),IF(AND(Données!D17&lt;=(TODAY()+5),Données!E17&gt;=(TODAY()+5)), "■", ""), "")</f>
        <v/>
      </c>
      <c r="H19" s="24">
        <f>IF(AND(Données!D17&lt;&gt;"",Données!E17&lt;&gt;""),IF(AND(Données!D17&lt;=(TODAY()+6),Données!E17&gt;=(TODAY()+6)), "■", ""), "")</f>
        <v/>
      </c>
      <c r="I19" s="24">
        <f>IF(AND(Données!D17&lt;&gt;"",Données!E17&lt;&gt;""),IF(AND(Données!D17&lt;=(TODAY()+7),Données!E17&gt;=(TODAY()+7)), "■", ""), "")</f>
        <v/>
      </c>
      <c r="J19" s="24">
        <f>IF(AND(Données!D17&lt;&gt;"",Données!E17&lt;&gt;""),IF(AND(Données!D17&lt;=(TODAY()+8),Données!E17&gt;=(TODAY()+8)), "■", ""), "")</f>
        <v/>
      </c>
      <c r="K19" s="24">
        <f>IF(AND(Données!D17&lt;&gt;"",Données!E17&lt;&gt;""),IF(AND(Données!D17&lt;=(TODAY()+9),Données!E17&gt;=(TODAY()+9)), "■", ""), "")</f>
        <v/>
      </c>
      <c r="L19" s="24">
        <f>IF(AND(Données!D17&lt;&gt;"",Données!E17&lt;&gt;""),IF(AND(Données!D17&lt;=(TODAY()+10),Données!E17&gt;=(TODAY()+10)), "■", ""), "")</f>
        <v/>
      </c>
      <c r="M19" s="24">
        <f>IF(AND(Données!D17&lt;&gt;"",Données!E17&lt;&gt;""),IF(AND(Données!D17&lt;=(TODAY()+11),Données!E17&gt;=(TODAY()+11)), "■", ""), "")</f>
        <v/>
      </c>
      <c r="N19" s="24">
        <f>IF(AND(Données!D17&lt;&gt;"",Données!E17&lt;&gt;""),IF(AND(Données!D17&lt;=(TODAY()+12),Données!E17&gt;=(TODAY()+12)), "■", ""), "")</f>
        <v/>
      </c>
      <c r="O19" s="24">
        <f>IF(AND(Données!D17&lt;&gt;"",Données!E17&lt;&gt;""),IF(AND(Données!D17&lt;=(TODAY()+13),Données!E17&gt;=(TODAY()+13)), "■", ""), "")</f>
        <v/>
      </c>
      <c r="P19" s="24">
        <f>IF(AND(Données!D17&lt;&gt;"",Données!E17&lt;&gt;""),IF(AND(Données!D17&lt;=(TODAY()+14),Données!E17&gt;=(TODAY()+14)), "■", ""), "")</f>
        <v/>
      </c>
      <c r="Q19" s="24">
        <f>IF(AND(Données!D17&lt;&gt;"",Données!E17&lt;&gt;""),IF(AND(Données!D17&lt;=(TODAY()+15),Données!E17&gt;=(TODAY()+15)), "■", ""), "")</f>
        <v/>
      </c>
      <c r="R19" s="24">
        <f>IF(AND(Données!D17&lt;&gt;"",Données!E17&lt;&gt;""),IF(AND(Données!D17&lt;=(TODAY()+16),Données!E17&gt;=(TODAY()+16)), "■", ""), "")</f>
        <v/>
      </c>
      <c r="S19" s="24">
        <f>IF(AND(Données!D17&lt;&gt;"",Données!E17&lt;&gt;""),IF(AND(Données!D17&lt;=(TODAY()+17),Données!E17&gt;=(TODAY()+17)), "■", ""), "")</f>
        <v/>
      </c>
      <c r="T19" s="24">
        <f>IF(AND(Données!D17&lt;&gt;"",Données!E17&lt;&gt;""),IF(AND(Données!D17&lt;=(TODAY()+18),Données!E17&gt;=(TODAY()+18)), "■", ""), "")</f>
        <v/>
      </c>
      <c r="U19" s="24">
        <f>IF(AND(Données!D17&lt;&gt;"",Données!E17&lt;&gt;""),IF(AND(Données!D17&lt;=(TODAY()+19),Données!E17&gt;=(TODAY()+19)), "■", ""), "")</f>
        <v/>
      </c>
      <c r="V19" s="24">
        <f>IF(AND(Données!D17&lt;&gt;"",Données!E17&lt;&gt;""),IF(AND(Données!D17&lt;=(TODAY()+20),Données!E17&gt;=(TODAY()+20)), "■", ""), "")</f>
        <v/>
      </c>
      <c r="W19" s="24">
        <f>IF(AND(Données!D17&lt;&gt;"",Données!E17&lt;&gt;""),IF(AND(Données!D17&lt;=(TODAY()+21),Données!E17&gt;=(TODAY()+21)), "■", ""), "")</f>
        <v/>
      </c>
      <c r="X19" s="24">
        <f>IF(AND(Données!D17&lt;&gt;"",Données!E17&lt;&gt;""),IF(AND(Données!D17&lt;=(TODAY()+22),Données!E17&gt;=(TODAY()+22)), "■", ""), "")</f>
        <v/>
      </c>
      <c r="Y19" s="24">
        <f>IF(AND(Données!D17&lt;&gt;"",Données!E17&lt;&gt;""),IF(AND(Données!D17&lt;=(TODAY()+23),Données!E17&gt;=(TODAY()+23)), "■", ""), "")</f>
        <v/>
      </c>
      <c r="Z19" s="24">
        <f>IF(AND(Données!D17&lt;&gt;"",Données!E17&lt;&gt;""),IF(AND(Données!D17&lt;=(TODAY()+24),Données!E17&gt;=(TODAY()+24)), "■", ""), "")</f>
        <v/>
      </c>
      <c r="AA19" s="24">
        <f>IF(AND(Données!D17&lt;&gt;"",Données!E17&lt;&gt;""),IF(AND(Données!D17&lt;=(TODAY()+25),Données!E17&gt;=(TODAY()+25)), "■", ""), "")</f>
        <v/>
      </c>
      <c r="AB19" s="24">
        <f>IF(AND(Données!D17&lt;&gt;"",Données!E17&lt;&gt;""),IF(AND(Données!D17&lt;=(TODAY()+26),Données!E17&gt;=(TODAY()+26)), "■", ""), "")</f>
        <v/>
      </c>
      <c r="AC19" s="24">
        <f>IF(AND(Données!D17&lt;&gt;"",Données!E17&lt;&gt;""),IF(AND(Données!D17&lt;=(TODAY()+27),Données!E17&gt;=(TODAY()+27)), "■", ""), "")</f>
        <v/>
      </c>
      <c r="AD19" s="24">
        <f>IF(AND(Données!D17&lt;&gt;"",Données!E17&lt;&gt;""),IF(AND(Données!D17&lt;=(TODAY()+28),Données!E17&gt;=(TODAY()+28)), "■", ""), "")</f>
        <v/>
      </c>
      <c r="AE19" s="24">
        <f>IF(AND(Données!D17&lt;&gt;"",Données!E17&lt;&gt;""),IF(AND(Données!D17&lt;=(TODAY()+29),Données!E17&gt;=(TODAY()+29)), "■", ""), "")</f>
        <v/>
      </c>
    </row>
    <row r="20">
      <c r="A20" s="31">
        <f>Données!A18</f>
        <v/>
      </c>
      <c r="B20" s="32">
        <f>IF(AND(Données!D18&lt;&gt;"",Données!E18&lt;&gt;""),IF(AND(Données!D18&lt;=(TODAY()+0),Données!E18&gt;=(TODAY()+0)), "■", ""), "")</f>
        <v/>
      </c>
      <c r="C20" s="32">
        <f>IF(AND(Données!D18&lt;&gt;"",Données!E18&lt;&gt;""),IF(AND(Données!D18&lt;=(TODAY()+1),Données!E18&gt;=(TODAY()+1)), "■", ""), "")</f>
        <v/>
      </c>
      <c r="D20" s="32">
        <f>IF(AND(Données!D18&lt;&gt;"",Données!E18&lt;&gt;""),IF(AND(Données!D18&lt;=(TODAY()+2),Données!E18&gt;=(TODAY()+2)), "■", ""), "")</f>
        <v/>
      </c>
      <c r="E20" s="32">
        <f>IF(AND(Données!D18&lt;&gt;"",Données!E18&lt;&gt;""),IF(AND(Données!D18&lt;=(TODAY()+3),Données!E18&gt;=(TODAY()+3)), "■", ""), "")</f>
        <v/>
      </c>
      <c r="F20" s="32">
        <f>IF(AND(Données!D18&lt;&gt;"",Données!E18&lt;&gt;""),IF(AND(Données!D18&lt;=(TODAY()+4),Données!E18&gt;=(TODAY()+4)), "■", ""), "")</f>
        <v/>
      </c>
      <c r="G20" s="32">
        <f>IF(AND(Données!D18&lt;&gt;"",Données!E18&lt;&gt;""),IF(AND(Données!D18&lt;=(TODAY()+5),Données!E18&gt;=(TODAY()+5)), "■", ""), "")</f>
        <v/>
      </c>
      <c r="H20" s="32">
        <f>IF(AND(Données!D18&lt;&gt;"",Données!E18&lt;&gt;""),IF(AND(Données!D18&lt;=(TODAY()+6),Données!E18&gt;=(TODAY()+6)), "■", ""), "")</f>
        <v/>
      </c>
      <c r="I20" s="32">
        <f>IF(AND(Données!D18&lt;&gt;"",Données!E18&lt;&gt;""),IF(AND(Données!D18&lt;=(TODAY()+7),Données!E18&gt;=(TODAY()+7)), "■", ""), "")</f>
        <v/>
      </c>
      <c r="J20" s="32">
        <f>IF(AND(Données!D18&lt;&gt;"",Données!E18&lt;&gt;""),IF(AND(Données!D18&lt;=(TODAY()+8),Données!E18&gt;=(TODAY()+8)), "■", ""), "")</f>
        <v/>
      </c>
      <c r="K20" s="32">
        <f>IF(AND(Données!D18&lt;&gt;"",Données!E18&lt;&gt;""),IF(AND(Données!D18&lt;=(TODAY()+9),Données!E18&gt;=(TODAY()+9)), "■", ""), "")</f>
        <v/>
      </c>
      <c r="L20" s="32">
        <f>IF(AND(Données!D18&lt;&gt;"",Données!E18&lt;&gt;""),IF(AND(Données!D18&lt;=(TODAY()+10),Données!E18&gt;=(TODAY()+10)), "■", ""), "")</f>
        <v/>
      </c>
      <c r="M20" s="32">
        <f>IF(AND(Données!D18&lt;&gt;"",Données!E18&lt;&gt;""),IF(AND(Données!D18&lt;=(TODAY()+11),Données!E18&gt;=(TODAY()+11)), "■", ""), "")</f>
        <v/>
      </c>
      <c r="N20" s="32">
        <f>IF(AND(Données!D18&lt;&gt;"",Données!E18&lt;&gt;""),IF(AND(Données!D18&lt;=(TODAY()+12),Données!E18&gt;=(TODAY()+12)), "■", ""), "")</f>
        <v/>
      </c>
      <c r="O20" s="32">
        <f>IF(AND(Données!D18&lt;&gt;"",Données!E18&lt;&gt;""),IF(AND(Données!D18&lt;=(TODAY()+13),Données!E18&gt;=(TODAY()+13)), "■", ""), "")</f>
        <v/>
      </c>
      <c r="P20" s="32">
        <f>IF(AND(Données!D18&lt;&gt;"",Données!E18&lt;&gt;""),IF(AND(Données!D18&lt;=(TODAY()+14),Données!E18&gt;=(TODAY()+14)), "■", ""), "")</f>
        <v/>
      </c>
      <c r="Q20" s="32">
        <f>IF(AND(Données!D18&lt;&gt;"",Données!E18&lt;&gt;""),IF(AND(Données!D18&lt;=(TODAY()+15),Données!E18&gt;=(TODAY()+15)), "■", ""), "")</f>
        <v/>
      </c>
      <c r="R20" s="32">
        <f>IF(AND(Données!D18&lt;&gt;"",Données!E18&lt;&gt;""),IF(AND(Données!D18&lt;=(TODAY()+16),Données!E18&gt;=(TODAY()+16)), "■", ""), "")</f>
        <v/>
      </c>
      <c r="S20" s="32">
        <f>IF(AND(Données!D18&lt;&gt;"",Données!E18&lt;&gt;""),IF(AND(Données!D18&lt;=(TODAY()+17),Données!E18&gt;=(TODAY()+17)), "■", ""), "")</f>
        <v/>
      </c>
      <c r="T20" s="32">
        <f>IF(AND(Données!D18&lt;&gt;"",Données!E18&lt;&gt;""),IF(AND(Données!D18&lt;=(TODAY()+18),Données!E18&gt;=(TODAY()+18)), "■", ""), "")</f>
        <v/>
      </c>
      <c r="U20" s="32">
        <f>IF(AND(Données!D18&lt;&gt;"",Données!E18&lt;&gt;""),IF(AND(Données!D18&lt;=(TODAY()+19),Données!E18&gt;=(TODAY()+19)), "■", ""), "")</f>
        <v/>
      </c>
      <c r="V20" s="32">
        <f>IF(AND(Données!D18&lt;&gt;"",Données!E18&lt;&gt;""),IF(AND(Données!D18&lt;=(TODAY()+20),Données!E18&gt;=(TODAY()+20)), "■", ""), "")</f>
        <v/>
      </c>
      <c r="W20" s="32">
        <f>IF(AND(Données!D18&lt;&gt;"",Données!E18&lt;&gt;""),IF(AND(Données!D18&lt;=(TODAY()+21),Données!E18&gt;=(TODAY()+21)), "■", ""), "")</f>
        <v/>
      </c>
      <c r="X20" s="32">
        <f>IF(AND(Données!D18&lt;&gt;"",Données!E18&lt;&gt;""),IF(AND(Données!D18&lt;=(TODAY()+22),Données!E18&gt;=(TODAY()+22)), "■", ""), "")</f>
        <v/>
      </c>
      <c r="Y20" s="32">
        <f>IF(AND(Données!D18&lt;&gt;"",Données!E18&lt;&gt;""),IF(AND(Données!D18&lt;=(TODAY()+23),Données!E18&gt;=(TODAY()+23)), "■", ""), "")</f>
        <v/>
      </c>
      <c r="Z20" s="32">
        <f>IF(AND(Données!D18&lt;&gt;"",Données!E18&lt;&gt;""),IF(AND(Données!D18&lt;=(TODAY()+24),Données!E18&gt;=(TODAY()+24)), "■", ""), "")</f>
        <v/>
      </c>
      <c r="AA20" s="32">
        <f>IF(AND(Données!D18&lt;&gt;"",Données!E18&lt;&gt;""),IF(AND(Données!D18&lt;=(TODAY()+25),Données!E18&gt;=(TODAY()+25)), "■", ""), "")</f>
        <v/>
      </c>
      <c r="AB20" s="32">
        <f>IF(AND(Données!D18&lt;&gt;"",Données!E18&lt;&gt;""),IF(AND(Données!D18&lt;=(TODAY()+26),Données!E18&gt;=(TODAY()+26)), "■", ""), "")</f>
        <v/>
      </c>
      <c r="AC20" s="32">
        <f>IF(AND(Données!D18&lt;&gt;"",Données!E18&lt;&gt;""),IF(AND(Données!D18&lt;=(TODAY()+27),Données!E18&gt;=(TODAY()+27)), "■", ""), "")</f>
        <v/>
      </c>
      <c r="AD20" s="32">
        <f>IF(AND(Données!D18&lt;&gt;"",Données!E18&lt;&gt;""),IF(AND(Données!D18&lt;=(TODAY()+28),Données!E18&gt;=(TODAY()+28)), "■", ""), "")</f>
        <v/>
      </c>
      <c r="AE20" s="32">
        <f>IF(AND(Données!D18&lt;&gt;"",Données!E18&lt;&gt;""),IF(AND(Données!D18&lt;=(TODAY()+29),Données!E18&gt;=(TODAY()+29)), "■", ""), "")</f>
        <v/>
      </c>
    </row>
    <row r="21">
      <c r="A21" s="23">
        <f>Données!A19</f>
        <v/>
      </c>
      <c r="B21" s="24">
        <f>IF(AND(Données!D19&lt;&gt;"",Données!E19&lt;&gt;""),IF(AND(Données!D19&lt;=(TODAY()+0),Données!E19&gt;=(TODAY()+0)), "■", ""), "")</f>
        <v/>
      </c>
      <c r="C21" s="24">
        <f>IF(AND(Données!D19&lt;&gt;"",Données!E19&lt;&gt;""),IF(AND(Données!D19&lt;=(TODAY()+1),Données!E19&gt;=(TODAY()+1)), "■", ""), "")</f>
        <v/>
      </c>
      <c r="D21" s="24">
        <f>IF(AND(Données!D19&lt;&gt;"",Données!E19&lt;&gt;""),IF(AND(Données!D19&lt;=(TODAY()+2),Données!E19&gt;=(TODAY()+2)), "■", ""), "")</f>
        <v/>
      </c>
      <c r="E21" s="24">
        <f>IF(AND(Données!D19&lt;&gt;"",Données!E19&lt;&gt;""),IF(AND(Données!D19&lt;=(TODAY()+3),Données!E19&gt;=(TODAY()+3)), "■", ""), "")</f>
        <v/>
      </c>
      <c r="F21" s="24">
        <f>IF(AND(Données!D19&lt;&gt;"",Données!E19&lt;&gt;""),IF(AND(Données!D19&lt;=(TODAY()+4),Données!E19&gt;=(TODAY()+4)), "■", ""), "")</f>
        <v/>
      </c>
      <c r="G21" s="24">
        <f>IF(AND(Données!D19&lt;&gt;"",Données!E19&lt;&gt;""),IF(AND(Données!D19&lt;=(TODAY()+5),Données!E19&gt;=(TODAY()+5)), "■", ""), "")</f>
        <v/>
      </c>
      <c r="H21" s="24">
        <f>IF(AND(Données!D19&lt;&gt;"",Données!E19&lt;&gt;""),IF(AND(Données!D19&lt;=(TODAY()+6),Données!E19&gt;=(TODAY()+6)), "■", ""), "")</f>
        <v/>
      </c>
      <c r="I21" s="24">
        <f>IF(AND(Données!D19&lt;&gt;"",Données!E19&lt;&gt;""),IF(AND(Données!D19&lt;=(TODAY()+7),Données!E19&gt;=(TODAY()+7)), "■", ""), "")</f>
        <v/>
      </c>
      <c r="J21" s="24">
        <f>IF(AND(Données!D19&lt;&gt;"",Données!E19&lt;&gt;""),IF(AND(Données!D19&lt;=(TODAY()+8),Données!E19&gt;=(TODAY()+8)), "■", ""), "")</f>
        <v/>
      </c>
      <c r="K21" s="24">
        <f>IF(AND(Données!D19&lt;&gt;"",Données!E19&lt;&gt;""),IF(AND(Données!D19&lt;=(TODAY()+9),Données!E19&gt;=(TODAY()+9)), "■", ""), "")</f>
        <v/>
      </c>
      <c r="L21" s="24">
        <f>IF(AND(Données!D19&lt;&gt;"",Données!E19&lt;&gt;""),IF(AND(Données!D19&lt;=(TODAY()+10),Données!E19&gt;=(TODAY()+10)), "■", ""), "")</f>
        <v/>
      </c>
      <c r="M21" s="24">
        <f>IF(AND(Données!D19&lt;&gt;"",Données!E19&lt;&gt;""),IF(AND(Données!D19&lt;=(TODAY()+11),Données!E19&gt;=(TODAY()+11)), "■", ""), "")</f>
        <v/>
      </c>
      <c r="N21" s="24">
        <f>IF(AND(Données!D19&lt;&gt;"",Données!E19&lt;&gt;""),IF(AND(Données!D19&lt;=(TODAY()+12),Données!E19&gt;=(TODAY()+12)), "■", ""), "")</f>
        <v/>
      </c>
      <c r="O21" s="24">
        <f>IF(AND(Données!D19&lt;&gt;"",Données!E19&lt;&gt;""),IF(AND(Données!D19&lt;=(TODAY()+13),Données!E19&gt;=(TODAY()+13)), "■", ""), "")</f>
        <v/>
      </c>
      <c r="P21" s="24">
        <f>IF(AND(Données!D19&lt;&gt;"",Données!E19&lt;&gt;""),IF(AND(Données!D19&lt;=(TODAY()+14),Données!E19&gt;=(TODAY()+14)), "■", ""), "")</f>
        <v/>
      </c>
      <c r="Q21" s="24">
        <f>IF(AND(Données!D19&lt;&gt;"",Données!E19&lt;&gt;""),IF(AND(Données!D19&lt;=(TODAY()+15),Données!E19&gt;=(TODAY()+15)), "■", ""), "")</f>
        <v/>
      </c>
      <c r="R21" s="24">
        <f>IF(AND(Données!D19&lt;&gt;"",Données!E19&lt;&gt;""),IF(AND(Données!D19&lt;=(TODAY()+16),Données!E19&gt;=(TODAY()+16)), "■", ""), "")</f>
        <v/>
      </c>
      <c r="S21" s="24">
        <f>IF(AND(Données!D19&lt;&gt;"",Données!E19&lt;&gt;""),IF(AND(Données!D19&lt;=(TODAY()+17),Données!E19&gt;=(TODAY()+17)), "■", ""), "")</f>
        <v/>
      </c>
      <c r="T21" s="24">
        <f>IF(AND(Données!D19&lt;&gt;"",Données!E19&lt;&gt;""),IF(AND(Données!D19&lt;=(TODAY()+18),Données!E19&gt;=(TODAY()+18)), "■", ""), "")</f>
        <v/>
      </c>
      <c r="U21" s="24">
        <f>IF(AND(Données!D19&lt;&gt;"",Données!E19&lt;&gt;""),IF(AND(Données!D19&lt;=(TODAY()+19),Données!E19&gt;=(TODAY()+19)), "■", ""), "")</f>
        <v/>
      </c>
      <c r="V21" s="24">
        <f>IF(AND(Données!D19&lt;&gt;"",Données!E19&lt;&gt;""),IF(AND(Données!D19&lt;=(TODAY()+20),Données!E19&gt;=(TODAY()+20)), "■", ""), "")</f>
        <v/>
      </c>
      <c r="W21" s="24">
        <f>IF(AND(Données!D19&lt;&gt;"",Données!E19&lt;&gt;""),IF(AND(Données!D19&lt;=(TODAY()+21),Données!E19&gt;=(TODAY()+21)), "■", ""), "")</f>
        <v/>
      </c>
      <c r="X21" s="24">
        <f>IF(AND(Données!D19&lt;&gt;"",Données!E19&lt;&gt;""),IF(AND(Données!D19&lt;=(TODAY()+22),Données!E19&gt;=(TODAY()+22)), "■", ""), "")</f>
        <v/>
      </c>
      <c r="Y21" s="24">
        <f>IF(AND(Données!D19&lt;&gt;"",Données!E19&lt;&gt;""),IF(AND(Données!D19&lt;=(TODAY()+23),Données!E19&gt;=(TODAY()+23)), "■", ""), "")</f>
        <v/>
      </c>
      <c r="Z21" s="24">
        <f>IF(AND(Données!D19&lt;&gt;"",Données!E19&lt;&gt;""),IF(AND(Données!D19&lt;=(TODAY()+24),Données!E19&gt;=(TODAY()+24)), "■", ""), "")</f>
        <v/>
      </c>
      <c r="AA21" s="24">
        <f>IF(AND(Données!D19&lt;&gt;"",Données!E19&lt;&gt;""),IF(AND(Données!D19&lt;=(TODAY()+25),Données!E19&gt;=(TODAY()+25)), "■", ""), "")</f>
        <v/>
      </c>
      <c r="AB21" s="24">
        <f>IF(AND(Données!D19&lt;&gt;"",Données!E19&lt;&gt;""),IF(AND(Données!D19&lt;=(TODAY()+26),Données!E19&gt;=(TODAY()+26)), "■", ""), "")</f>
        <v/>
      </c>
      <c r="AC21" s="24">
        <f>IF(AND(Données!D19&lt;&gt;"",Données!E19&lt;&gt;""),IF(AND(Données!D19&lt;=(TODAY()+27),Données!E19&gt;=(TODAY()+27)), "■", ""), "")</f>
        <v/>
      </c>
      <c r="AD21" s="24">
        <f>IF(AND(Données!D19&lt;&gt;"",Données!E19&lt;&gt;""),IF(AND(Données!D19&lt;=(TODAY()+28),Données!E19&gt;=(TODAY()+28)), "■", ""), "")</f>
        <v/>
      </c>
      <c r="AE21" s="24">
        <f>IF(AND(Données!D19&lt;&gt;"",Données!E19&lt;&gt;""),IF(AND(Données!D19&lt;=(TODAY()+29),Données!E19&gt;=(TODAY()+29)), "■", ""), "")</f>
        <v/>
      </c>
    </row>
    <row r="22">
      <c r="A22" s="21">
        <f>Données!A20</f>
        <v/>
      </c>
      <c r="B22" s="22">
        <f>IF(AND(Données!D20&lt;&gt;"",Données!E20&lt;&gt;""),IF(AND(Données!D20&lt;=(TODAY()+0),Données!E20&gt;=(TODAY()+0)), "■", ""), "")</f>
        <v/>
      </c>
      <c r="C22" s="22">
        <f>IF(AND(Données!D20&lt;&gt;"",Données!E20&lt;&gt;""),IF(AND(Données!D20&lt;=(TODAY()+1),Données!E20&gt;=(TODAY()+1)), "■", ""), "")</f>
        <v/>
      </c>
      <c r="D22" s="22">
        <f>IF(AND(Données!D20&lt;&gt;"",Données!E20&lt;&gt;""),IF(AND(Données!D20&lt;=(TODAY()+2),Données!E20&gt;=(TODAY()+2)), "■", ""), "")</f>
        <v/>
      </c>
      <c r="E22" s="22">
        <f>IF(AND(Données!D20&lt;&gt;"",Données!E20&lt;&gt;""),IF(AND(Données!D20&lt;=(TODAY()+3),Données!E20&gt;=(TODAY()+3)), "■", ""), "")</f>
        <v/>
      </c>
      <c r="F22" s="22">
        <f>IF(AND(Données!D20&lt;&gt;"",Données!E20&lt;&gt;""),IF(AND(Données!D20&lt;=(TODAY()+4),Données!E20&gt;=(TODAY()+4)), "■", ""), "")</f>
        <v/>
      </c>
      <c r="G22" s="22">
        <f>IF(AND(Données!D20&lt;&gt;"",Données!E20&lt;&gt;""),IF(AND(Données!D20&lt;=(TODAY()+5),Données!E20&gt;=(TODAY()+5)), "■", ""), "")</f>
        <v/>
      </c>
      <c r="H22" s="22">
        <f>IF(AND(Données!D20&lt;&gt;"",Données!E20&lt;&gt;""),IF(AND(Données!D20&lt;=(TODAY()+6),Données!E20&gt;=(TODAY()+6)), "■", ""), "")</f>
        <v/>
      </c>
      <c r="I22" s="22">
        <f>IF(AND(Données!D20&lt;&gt;"",Données!E20&lt;&gt;""),IF(AND(Données!D20&lt;=(TODAY()+7),Données!E20&gt;=(TODAY()+7)), "■", ""), "")</f>
        <v/>
      </c>
      <c r="J22" s="22">
        <f>IF(AND(Données!D20&lt;&gt;"",Données!E20&lt;&gt;""),IF(AND(Données!D20&lt;=(TODAY()+8),Données!E20&gt;=(TODAY()+8)), "■", ""), "")</f>
        <v/>
      </c>
      <c r="K22" s="22">
        <f>IF(AND(Données!D20&lt;&gt;"",Données!E20&lt;&gt;""),IF(AND(Données!D20&lt;=(TODAY()+9),Données!E20&gt;=(TODAY()+9)), "■", ""), "")</f>
        <v/>
      </c>
      <c r="L22" s="22">
        <f>IF(AND(Données!D20&lt;&gt;"",Données!E20&lt;&gt;""),IF(AND(Données!D20&lt;=(TODAY()+10),Données!E20&gt;=(TODAY()+10)), "■", ""), "")</f>
        <v/>
      </c>
      <c r="M22" s="22">
        <f>IF(AND(Données!D20&lt;&gt;"",Données!E20&lt;&gt;""),IF(AND(Données!D20&lt;=(TODAY()+11),Données!E20&gt;=(TODAY()+11)), "■", ""), "")</f>
        <v/>
      </c>
      <c r="N22" s="22">
        <f>IF(AND(Données!D20&lt;&gt;"",Données!E20&lt;&gt;""),IF(AND(Données!D20&lt;=(TODAY()+12),Données!E20&gt;=(TODAY()+12)), "■", ""), "")</f>
        <v/>
      </c>
      <c r="O22" s="22">
        <f>IF(AND(Données!D20&lt;&gt;"",Données!E20&lt;&gt;""),IF(AND(Données!D20&lt;=(TODAY()+13),Données!E20&gt;=(TODAY()+13)), "■", ""), "")</f>
        <v/>
      </c>
      <c r="P22" s="22">
        <f>IF(AND(Données!D20&lt;&gt;"",Données!E20&lt;&gt;""),IF(AND(Données!D20&lt;=(TODAY()+14),Données!E20&gt;=(TODAY()+14)), "■", ""), "")</f>
        <v/>
      </c>
      <c r="Q22" s="22">
        <f>IF(AND(Données!D20&lt;&gt;"",Données!E20&lt;&gt;""),IF(AND(Données!D20&lt;=(TODAY()+15),Données!E20&gt;=(TODAY()+15)), "■", ""), "")</f>
        <v/>
      </c>
      <c r="R22" s="22">
        <f>IF(AND(Données!D20&lt;&gt;"",Données!E20&lt;&gt;""),IF(AND(Données!D20&lt;=(TODAY()+16),Données!E20&gt;=(TODAY()+16)), "■", ""), "")</f>
        <v/>
      </c>
      <c r="S22" s="22">
        <f>IF(AND(Données!D20&lt;&gt;"",Données!E20&lt;&gt;""),IF(AND(Données!D20&lt;=(TODAY()+17),Données!E20&gt;=(TODAY()+17)), "■", ""), "")</f>
        <v/>
      </c>
      <c r="T22" s="22">
        <f>IF(AND(Données!D20&lt;&gt;"",Données!E20&lt;&gt;""),IF(AND(Données!D20&lt;=(TODAY()+18),Données!E20&gt;=(TODAY()+18)), "■", ""), "")</f>
        <v/>
      </c>
      <c r="U22" s="22">
        <f>IF(AND(Données!D20&lt;&gt;"",Données!E20&lt;&gt;""),IF(AND(Données!D20&lt;=(TODAY()+19),Données!E20&gt;=(TODAY()+19)), "■", ""), "")</f>
        <v/>
      </c>
      <c r="V22" s="22">
        <f>IF(AND(Données!D20&lt;&gt;"",Données!E20&lt;&gt;""),IF(AND(Données!D20&lt;=(TODAY()+20),Données!E20&gt;=(TODAY()+20)), "■", ""), "")</f>
        <v/>
      </c>
      <c r="W22" s="22">
        <f>IF(AND(Données!D20&lt;&gt;"",Données!E20&lt;&gt;""),IF(AND(Données!D20&lt;=(TODAY()+21),Données!E20&gt;=(TODAY()+21)), "■", ""), "")</f>
        <v/>
      </c>
      <c r="X22" s="22">
        <f>IF(AND(Données!D20&lt;&gt;"",Données!E20&lt;&gt;""),IF(AND(Données!D20&lt;=(TODAY()+22),Données!E20&gt;=(TODAY()+22)), "■", ""), "")</f>
        <v/>
      </c>
      <c r="Y22" s="22">
        <f>IF(AND(Données!D20&lt;&gt;"",Données!E20&lt;&gt;""),IF(AND(Données!D20&lt;=(TODAY()+23),Données!E20&gt;=(TODAY()+23)), "■", ""), "")</f>
        <v/>
      </c>
      <c r="Z22" s="22">
        <f>IF(AND(Données!D20&lt;&gt;"",Données!E20&lt;&gt;""),IF(AND(Données!D20&lt;=(TODAY()+24),Données!E20&gt;=(TODAY()+24)), "■", ""), "")</f>
        <v/>
      </c>
      <c r="AA22" s="22">
        <f>IF(AND(Données!D20&lt;&gt;"",Données!E20&lt;&gt;""),IF(AND(Données!D20&lt;=(TODAY()+25),Données!E20&gt;=(TODAY()+25)), "■", ""), "")</f>
        <v/>
      </c>
      <c r="AB22" s="22">
        <f>IF(AND(Données!D20&lt;&gt;"",Données!E20&lt;&gt;""),IF(AND(Données!D20&lt;=(TODAY()+26),Données!E20&gt;=(TODAY()+26)), "■", ""), "")</f>
        <v/>
      </c>
      <c r="AC22" s="22">
        <f>IF(AND(Données!D20&lt;&gt;"",Données!E20&lt;&gt;""),IF(AND(Données!D20&lt;=(TODAY()+27),Données!E20&gt;=(TODAY()+27)), "■", ""), "")</f>
        <v/>
      </c>
      <c r="AD22" s="22">
        <f>IF(AND(Données!D20&lt;&gt;"",Données!E20&lt;&gt;""),IF(AND(Données!D20&lt;=(TODAY()+28),Données!E20&gt;=(TODAY()+28)), "■", ""), "")</f>
        <v/>
      </c>
      <c r="AE22" s="22">
        <f>IF(AND(Données!D20&lt;&gt;"",Données!E20&lt;&gt;""),IF(AND(Données!D20&lt;=(TODAY()+29),Données!E20&gt;=(TODAY()+29)), "■", ""), "")</f>
        <v/>
      </c>
    </row>
    <row r="23">
      <c r="A23" s="23">
        <f>Données!A21</f>
        <v/>
      </c>
      <c r="B23" s="24">
        <f>IF(AND(Données!D21&lt;&gt;"",Données!E21&lt;&gt;""),IF(AND(Données!D21&lt;=(TODAY()+0),Données!E21&gt;=(TODAY()+0)), "■", ""), "")</f>
        <v/>
      </c>
      <c r="C23" s="24">
        <f>IF(AND(Données!D21&lt;&gt;"",Données!E21&lt;&gt;""),IF(AND(Données!D21&lt;=(TODAY()+1),Données!E21&gt;=(TODAY()+1)), "■", ""), "")</f>
        <v/>
      </c>
      <c r="D23" s="24">
        <f>IF(AND(Données!D21&lt;&gt;"",Données!E21&lt;&gt;""),IF(AND(Données!D21&lt;=(TODAY()+2),Données!E21&gt;=(TODAY()+2)), "■", ""), "")</f>
        <v/>
      </c>
      <c r="E23" s="24">
        <f>IF(AND(Données!D21&lt;&gt;"",Données!E21&lt;&gt;""),IF(AND(Données!D21&lt;=(TODAY()+3),Données!E21&gt;=(TODAY()+3)), "■", ""), "")</f>
        <v/>
      </c>
      <c r="F23" s="24">
        <f>IF(AND(Données!D21&lt;&gt;"",Données!E21&lt;&gt;""),IF(AND(Données!D21&lt;=(TODAY()+4),Données!E21&gt;=(TODAY()+4)), "■", ""), "")</f>
        <v/>
      </c>
      <c r="G23" s="24">
        <f>IF(AND(Données!D21&lt;&gt;"",Données!E21&lt;&gt;""),IF(AND(Données!D21&lt;=(TODAY()+5),Données!E21&gt;=(TODAY()+5)), "■", ""), "")</f>
        <v/>
      </c>
      <c r="H23" s="24">
        <f>IF(AND(Données!D21&lt;&gt;"",Données!E21&lt;&gt;""),IF(AND(Données!D21&lt;=(TODAY()+6),Données!E21&gt;=(TODAY()+6)), "■", ""), "")</f>
        <v/>
      </c>
      <c r="I23" s="24">
        <f>IF(AND(Données!D21&lt;&gt;"",Données!E21&lt;&gt;""),IF(AND(Données!D21&lt;=(TODAY()+7),Données!E21&gt;=(TODAY()+7)), "■", ""), "")</f>
        <v/>
      </c>
      <c r="J23" s="24">
        <f>IF(AND(Données!D21&lt;&gt;"",Données!E21&lt;&gt;""),IF(AND(Données!D21&lt;=(TODAY()+8),Données!E21&gt;=(TODAY()+8)), "■", ""), "")</f>
        <v/>
      </c>
      <c r="K23" s="24">
        <f>IF(AND(Données!D21&lt;&gt;"",Données!E21&lt;&gt;""),IF(AND(Données!D21&lt;=(TODAY()+9),Données!E21&gt;=(TODAY()+9)), "■", ""), "")</f>
        <v/>
      </c>
      <c r="L23" s="24">
        <f>IF(AND(Données!D21&lt;&gt;"",Données!E21&lt;&gt;""),IF(AND(Données!D21&lt;=(TODAY()+10),Données!E21&gt;=(TODAY()+10)), "■", ""), "")</f>
        <v/>
      </c>
      <c r="M23" s="24">
        <f>IF(AND(Données!D21&lt;&gt;"",Données!E21&lt;&gt;""),IF(AND(Données!D21&lt;=(TODAY()+11),Données!E21&gt;=(TODAY()+11)), "■", ""), "")</f>
        <v/>
      </c>
      <c r="N23" s="24">
        <f>IF(AND(Données!D21&lt;&gt;"",Données!E21&lt;&gt;""),IF(AND(Données!D21&lt;=(TODAY()+12),Données!E21&gt;=(TODAY()+12)), "■", ""), "")</f>
        <v/>
      </c>
      <c r="O23" s="24">
        <f>IF(AND(Données!D21&lt;&gt;"",Données!E21&lt;&gt;""),IF(AND(Données!D21&lt;=(TODAY()+13),Données!E21&gt;=(TODAY()+13)), "■", ""), "")</f>
        <v/>
      </c>
      <c r="P23" s="24">
        <f>IF(AND(Données!D21&lt;&gt;"",Données!E21&lt;&gt;""),IF(AND(Données!D21&lt;=(TODAY()+14),Données!E21&gt;=(TODAY()+14)), "■", ""), "")</f>
        <v/>
      </c>
      <c r="Q23" s="24">
        <f>IF(AND(Données!D21&lt;&gt;"",Données!E21&lt;&gt;""),IF(AND(Données!D21&lt;=(TODAY()+15),Données!E21&gt;=(TODAY()+15)), "■", ""), "")</f>
        <v/>
      </c>
      <c r="R23" s="24">
        <f>IF(AND(Données!D21&lt;&gt;"",Données!E21&lt;&gt;""),IF(AND(Données!D21&lt;=(TODAY()+16),Données!E21&gt;=(TODAY()+16)), "■", ""), "")</f>
        <v/>
      </c>
      <c r="S23" s="24">
        <f>IF(AND(Données!D21&lt;&gt;"",Données!E21&lt;&gt;""),IF(AND(Données!D21&lt;=(TODAY()+17),Données!E21&gt;=(TODAY()+17)), "■", ""), "")</f>
        <v/>
      </c>
      <c r="T23" s="24">
        <f>IF(AND(Données!D21&lt;&gt;"",Données!E21&lt;&gt;""),IF(AND(Données!D21&lt;=(TODAY()+18),Données!E21&gt;=(TODAY()+18)), "■", ""), "")</f>
        <v/>
      </c>
      <c r="U23" s="24">
        <f>IF(AND(Données!D21&lt;&gt;"",Données!E21&lt;&gt;""),IF(AND(Données!D21&lt;=(TODAY()+19),Données!E21&gt;=(TODAY()+19)), "■", ""), "")</f>
        <v/>
      </c>
      <c r="V23" s="24">
        <f>IF(AND(Données!D21&lt;&gt;"",Données!E21&lt;&gt;""),IF(AND(Données!D21&lt;=(TODAY()+20),Données!E21&gt;=(TODAY()+20)), "■", ""), "")</f>
        <v/>
      </c>
      <c r="W23" s="24">
        <f>IF(AND(Données!D21&lt;&gt;"",Données!E21&lt;&gt;""),IF(AND(Données!D21&lt;=(TODAY()+21),Données!E21&gt;=(TODAY()+21)), "■", ""), "")</f>
        <v/>
      </c>
      <c r="X23" s="24">
        <f>IF(AND(Données!D21&lt;&gt;"",Données!E21&lt;&gt;""),IF(AND(Données!D21&lt;=(TODAY()+22),Données!E21&gt;=(TODAY()+22)), "■", ""), "")</f>
        <v/>
      </c>
      <c r="Y23" s="24">
        <f>IF(AND(Données!D21&lt;&gt;"",Données!E21&lt;&gt;""),IF(AND(Données!D21&lt;=(TODAY()+23),Données!E21&gt;=(TODAY()+23)), "■", ""), "")</f>
        <v/>
      </c>
      <c r="Z23" s="24">
        <f>IF(AND(Données!D21&lt;&gt;"",Données!E21&lt;&gt;""),IF(AND(Données!D21&lt;=(TODAY()+24),Données!E21&gt;=(TODAY()+24)), "■", ""), "")</f>
        <v/>
      </c>
      <c r="AA23" s="24">
        <f>IF(AND(Données!D21&lt;&gt;"",Données!E21&lt;&gt;""),IF(AND(Données!D21&lt;=(TODAY()+25),Données!E21&gt;=(TODAY()+25)), "■", ""), "")</f>
        <v/>
      </c>
      <c r="AB23" s="24">
        <f>IF(AND(Données!D21&lt;&gt;"",Données!E21&lt;&gt;""),IF(AND(Données!D21&lt;=(TODAY()+26),Données!E21&gt;=(TODAY()+26)), "■", ""), "")</f>
        <v/>
      </c>
      <c r="AC23" s="24">
        <f>IF(AND(Données!D21&lt;&gt;"",Données!E21&lt;&gt;""),IF(AND(Données!D21&lt;=(TODAY()+27),Données!E21&gt;=(TODAY()+27)), "■", ""), "")</f>
        <v/>
      </c>
      <c r="AD23" s="24">
        <f>IF(AND(Données!D21&lt;&gt;"",Données!E21&lt;&gt;""),IF(AND(Données!D21&lt;=(TODAY()+28),Données!E21&gt;=(TODAY()+28)), "■", ""), "")</f>
        <v/>
      </c>
      <c r="AE23" s="24">
        <f>IF(AND(Données!D21&lt;&gt;"",Données!E21&lt;&gt;""),IF(AND(Données!D21&lt;=(TODAY()+29),Données!E21&gt;=(TODAY()+29)), "■", ""), "")</f>
        <v/>
      </c>
    </row>
    <row r="25">
      <c r="A25" s="9" t="inlineStr">
        <is>
          <t>Indicateur - Tâches en retard :</t>
        </is>
      </c>
      <c r="B25" s="25">
        <f>COUNTIF(Données!F2:F21,"Retard")</f>
        <v/>
      </c>
    </row>
  </sheetData>
  <mergeCells count="2">
    <mergeCell ref="A1:AD1"/>
    <mergeCell ref="A2:AE2"/>
  </mergeCells>
  <conditionalFormatting sqref="B4:AE23">
    <cfRule type="expression" priority="1" dxfId="3">
      <formula>AND($A4&lt;&gt;"",Données!F2="Terminé",B4="■")</formula>
    </cfRule>
    <cfRule type="expression" priority="2" dxfId="4">
      <formula>AND($A4&lt;&gt;"",Données!F2="En cours",B4="■")</formula>
    </cfRule>
    <cfRule type="expression" priority="3" dxfId="5">
      <formula>AND($A4&lt;&gt;"",Données!F2="Retard",B4="■")</formula>
    </cfRule>
  </conditionalFormatting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0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</cols>
  <sheetData>
    <row r="1">
      <c r="A1" s="33" t="inlineStr">
        <is>
          <t>Date</t>
        </is>
      </c>
      <c r="B1" s="33" t="inlineStr">
        <is>
          <t>Tâche</t>
        </is>
      </c>
      <c r="C1" s="33" t="inlineStr">
        <is>
          <t>Avancement (%)</t>
        </is>
      </c>
      <c r="D1" s="33" t="inlineStr">
        <is>
          <t>Commentaire</t>
        </is>
      </c>
    </row>
    <row r="2">
      <c r="A2" s="34" t="n">
        <v>45821</v>
      </c>
      <c r="B2" s="28" t="inlineStr">
        <is>
          <t>Tâche 1</t>
        </is>
      </c>
      <c r="C2" s="28" t="n">
        <v>13</v>
      </c>
      <c r="D2" s="28" t="inlineStr">
        <is>
          <t>RAS</t>
        </is>
      </c>
    </row>
    <row r="3">
      <c r="A3" s="27" t="n">
        <v>45822</v>
      </c>
      <c r="B3" t="inlineStr">
        <is>
          <t>Tâche 2</t>
        </is>
      </c>
      <c r="C3" t="n">
        <v>82</v>
      </c>
      <c r="D3" t="inlineStr">
        <is>
          <t>Suivi terrain effectué</t>
        </is>
      </c>
    </row>
    <row r="4">
      <c r="A4" s="34" t="n">
        <v>45823</v>
      </c>
      <c r="B4" s="28" t="inlineStr">
        <is>
          <t>Tâche 3</t>
        </is>
      </c>
      <c r="C4" s="28" t="n">
        <v>24</v>
      </c>
      <c r="D4" s="28" t="inlineStr">
        <is>
          <t>RAS</t>
        </is>
      </c>
    </row>
    <row r="5">
      <c r="A5" s="27" t="n">
        <v>45824</v>
      </c>
      <c r="B5" t="inlineStr">
        <is>
          <t>Tâche 4</t>
        </is>
      </c>
      <c r="C5" t="n">
        <v>16</v>
      </c>
      <c r="D5" t="inlineStr">
        <is>
          <t>RAS</t>
        </is>
      </c>
    </row>
    <row r="6">
      <c r="A6" s="34" t="n">
        <v>45825</v>
      </c>
      <c r="B6" s="28" t="inlineStr">
        <is>
          <t>Tâche 5</t>
        </is>
      </c>
      <c r="C6" s="28" t="n">
        <v>57</v>
      </c>
      <c r="D6" s="28" t="inlineStr">
        <is>
          <t>Suivi terrain effectué</t>
        </is>
      </c>
    </row>
    <row r="7">
      <c r="A7" s="27" t="n">
        <v>45826</v>
      </c>
      <c r="B7" t="inlineStr">
        <is>
          <t>Tâche 6</t>
        </is>
      </c>
      <c r="C7" t="n">
        <v>64</v>
      </c>
      <c r="D7" t="inlineStr">
        <is>
          <t>RAS</t>
        </is>
      </c>
    </row>
    <row r="8">
      <c r="A8" s="34" t="n">
        <v>45827</v>
      </c>
      <c r="B8" s="28" t="inlineStr">
        <is>
          <t>Tâche 7</t>
        </is>
      </c>
      <c r="C8" s="28" t="n">
        <v>98</v>
      </c>
      <c r="D8" s="28" t="inlineStr">
        <is>
          <t>RAS</t>
        </is>
      </c>
    </row>
    <row r="9">
      <c r="A9" s="27" t="n">
        <v>45828</v>
      </c>
      <c r="B9" t="inlineStr">
        <is>
          <t>Tâche 8</t>
        </is>
      </c>
      <c r="C9" t="n">
        <v>96</v>
      </c>
      <c r="D9" t="inlineStr">
        <is>
          <t>Suivi terrain effectué</t>
        </is>
      </c>
    </row>
    <row r="10">
      <c r="A10" s="34" t="n">
        <v>45829</v>
      </c>
      <c r="B10" s="28" t="inlineStr">
        <is>
          <t>Tâche 9</t>
        </is>
      </c>
      <c r="C10" s="28" t="n">
        <v>58</v>
      </c>
      <c r="D10" s="28" t="inlineStr">
        <is>
          <t>RAS</t>
        </is>
      </c>
    </row>
    <row r="11">
      <c r="A11" s="27" t="n">
        <v>45830</v>
      </c>
      <c r="B11" t="inlineStr">
        <is>
          <t>Tâche 10</t>
        </is>
      </c>
      <c r="C11" t="n">
        <v>11</v>
      </c>
      <c r="D11" t="inlineStr">
        <is>
          <t>RAS</t>
        </is>
      </c>
    </row>
    <row r="12">
      <c r="A12" s="28" t="n"/>
      <c r="B12" s="28" t="n"/>
      <c r="C12" s="28" t="n"/>
      <c r="D12" s="28" t="n"/>
    </row>
    <row r="14">
      <c r="A14" s="28" t="n"/>
      <c r="B14" s="28" t="n"/>
      <c r="C14" s="28" t="n"/>
      <c r="D14" s="28" t="n"/>
    </row>
    <row r="16">
      <c r="A16" s="28" t="n"/>
      <c r="B16" s="28" t="n"/>
      <c r="C16" s="28" t="n"/>
      <c r="D16" s="28" t="n"/>
    </row>
    <row r="18">
      <c r="A18" s="28" t="n"/>
      <c r="B18" s="28" t="n"/>
      <c r="C18" s="28" t="n"/>
      <c r="D18" s="28" t="n"/>
    </row>
    <row r="20">
      <c r="A20" s="28" t="n"/>
      <c r="B20" s="28" t="n"/>
      <c r="C20" s="28" t="n"/>
      <c r="D20" s="28" t="n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selection activeCell="A1" sqref="A1"/>
    </sheetView>
  </sheetViews>
  <sheetFormatPr baseColWidth="8" defaultRowHeight="15"/>
  <cols>
    <col width="35" customWidth="1" min="1" max="1"/>
    <col width="22" customWidth="1" min="2" max="2"/>
  </cols>
  <sheetData>
    <row r="1">
      <c r="A1" s="10" t="inlineStr">
        <is>
          <t>Synthèse de l'Avancement Global du Chantier</t>
        </is>
      </c>
    </row>
    <row r="2">
      <c r="A2" s="28" t="n"/>
      <c r="B2" s="28" t="n"/>
      <c r="C2" s="28" t="n"/>
    </row>
    <row r="3">
      <c r="A3" t="inlineStr">
        <is>
          <t>Nombre total de tâches</t>
        </is>
      </c>
      <c r="B3">
        <f>COUNTA(Données!A2:A100)</f>
        <v/>
      </c>
    </row>
    <row r="4">
      <c r="A4" s="28" t="inlineStr">
        <is>
          <t>Tâches terminées</t>
        </is>
      </c>
      <c r="B4" s="28">
        <f>COUNTIF(Données!F2:F100,"Terminé")</f>
        <v/>
      </c>
      <c r="C4" s="28" t="n"/>
    </row>
    <row r="5">
      <c r="A5" t="inlineStr">
        <is>
          <t>Tâches en retard</t>
        </is>
      </c>
      <c r="B5">
        <f>COUNTIF(Données!F2:F100,"Retard")</f>
        <v/>
      </c>
    </row>
    <row r="6">
      <c r="A6" s="28" t="inlineStr">
        <is>
          <t>Avancement global (%)</t>
        </is>
      </c>
      <c r="B6" s="28">
        <f>IF(B3&gt;0,ROUND(B4/B3*100,0),0)</f>
        <v/>
      </c>
      <c r="C6" s="28" t="n"/>
    </row>
    <row r="8">
      <c r="A8" s="28" t="inlineStr">
        <is>
          <t>Total estimé de ressources</t>
        </is>
      </c>
      <c r="B8" s="28">
        <f>COUNTA(Données!C2:C100)</f>
        <v/>
      </c>
      <c r="C8" s="28" t="n"/>
    </row>
    <row r="10">
      <c r="A10" s="28" t="inlineStr">
        <is>
          <t>Budget total prévu (€)</t>
        </is>
      </c>
      <c r="B10" s="28">
        <f>SUM(Données!J2:J100)</f>
        <v/>
      </c>
      <c r="C10" s="28" t="n"/>
    </row>
    <row r="11">
      <c r="A11" t="inlineStr">
        <is>
          <t>Budget total réel (€)</t>
        </is>
      </c>
      <c r="B11">
        <f>SUM(Données!K2:K100)</f>
        <v/>
      </c>
    </row>
    <row r="12">
      <c r="A12" s="28" t="inlineStr">
        <is>
          <t>Écart budgétaire (%)</t>
        </is>
      </c>
      <c r="B12" s="28">
        <f>IF(B10&gt;0,ROUND((B11-B10)/B10*100,1),0)</f>
        <v/>
      </c>
      <c r="C12" s="28" t="n"/>
    </row>
    <row r="14">
      <c r="A14" s="28" t="n"/>
      <c r="B14" s="28" t="n"/>
      <c r="C14" s="28" t="n"/>
    </row>
    <row r="16">
      <c r="A16" s="28" t="n"/>
      <c r="B16" s="28" t="n"/>
      <c r="C16" s="28" t="n"/>
    </row>
    <row r="18">
      <c r="A18" s="28" t="n"/>
      <c r="B18" s="28" t="n"/>
      <c r="C18" s="28" t="n"/>
    </row>
    <row r="20">
      <c r="A20" s="28" t="n"/>
      <c r="B20" s="28" t="n"/>
      <c r="C20" s="28" t="n"/>
    </row>
  </sheetData>
  <mergeCells count="1">
    <mergeCell ref="A1:C1"/>
  </mergeCells>
  <conditionalFormatting sqref="B5">
    <cfRule type="cellIs" priority="1" operator="greaterThan" dxfId="0">
      <formula>0</formula>
    </cfRule>
  </conditionalFormatting>
  <conditionalFormatting sqref="B6">
    <cfRule type="cellIs" priority="2" operator="greaterThanOrEqual" dxfId="1">
      <formula>80</formula>
    </cfRule>
    <cfRule type="cellIs" priority="3" operator="lessThan" dxfId="2">
      <formula>50</formula>
    </cfRule>
  </conditionalFormatting>
  <conditionalFormatting sqref="B12">
    <cfRule type="cellIs" priority="4" operator="greaterThan" dxfId="2">
      <formula>5</formula>
    </cfRule>
    <cfRule type="cellIs" priority="5" operator="lessThanOrEqual" dxfId="1">
      <formula>5</formula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20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</cols>
  <sheetData>
    <row r="1">
      <c r="A1" s="3" t="inlineStr">
        <is>
          <t>Calendrier des Jalons et Dates Clés</t>
        </is>
      </c>
    </row>
    <row r="2">
      <c r="A2" s="28" t="n"/>
      <c r="B2" s="28" t="n"/>
      <c r="C2" s="28" t="n"/>
      <c r="D2" s="28" t="n"/>
      <c r="E2" s="28" t="n"/>
    </row>
    <row r="3">
      <c r="A3" s="12" t="inlineStr">
        <is>
          <t>Tâche</t>
        </is>
      </c>
      <c r="B3" s="12" t="inlineStr">
        <is>
          <t>Date Début</t>
        </is>
      </c>
      <c r="C3" s="12" t="inlineStr">
        <is>
          <t>Date Fin</t>
        </is>
      </c>
      <c r="D3" s="12" t="inlineStr">
        <is>
          <t>Durée (jours)</t>
        </is>
      </c>
      <c r="E3" s="12" t="inlineStr">
        <is>
          <t>Avancement (%)</t>
        </is>
      </c>
    </row>
    <row r="4">
      <c r="A4" s="28">
        <f>Données!A2</f>
        <v/>
      </c>
      <c r="B4" s="34">
        <f>Données!D2</f>
        <v/>
      </c>
      <c r="C4" s="34">
        <f>Données!E2</f>
        <v/>
      </c>
      <c r="D4" s="28">
        <f>C4-B4+1</f>
        <v/>
      </c>
      <c r="E4" s="28">
        <f>20</f>
        <v/>
      </c>
    </row>
    <row r="5">
      <c r="A5">
        <f>Données!A3</f>
        <v/>
      </c>
      <c r="B5" s="27">
        <f>Données!D3</f>
        <v/>
      </c>
      <c r="C5" s="27">
        <f>Données!E3</f>
        <v/>
      </c>
      <c r="D5">
        <f>C5-B5+1</f>
        <v/>
      </c>
      <c r="E5">
        <f>30</f>
        <v/>
      </c>
    </row>
    <row r="6">
      <c r="A6" s="28">
        <f>Données!A4</f>
        <v/>
      </c>
      <c r="B6" s="34">
        <f>Données!D4</f>
        <v/>
      </c>
      <c r="C6" s="34">
        <f>Données!E4</f>
        <v/>
      </c>
      <c r="D6" s="28">
        <f>C6-B6+1</f>
        <v/>
      </c>
      <c r="E6" s="28">
        <f>40</f>
        <v/>
      </c>
    </row>
    <row r="7">
      <c r="A7">
        <f>Données!A5</f>
        <v/>
      </c>
      <c r="B7" s="27">
        <f>Données!D5</f>
        <v/>
      </c>
      <c r="C7" s="27">
        <f>Données!E5</f>
        <v/>
      </c>
      <c r="D7">
        <f>C7-B7+1</f>
        <v/>
      </c>
      <c r="E7">
        <f>50</f>
        <v/>
      </c>
    </row>
    <row r="8">
      <c r="A8" s="28">
        <f>Données!A6</f>
        <v/>
      </c>
      <c r="B8" s="34">
        <f>Données!D6</f>
        <v/>
      </c>
      <c r="C8" s="34">
        <f>Données!E6</f>
        <v/>
      </c>
      <c r="D8" s="28">
        <f>C8-B8+1</f>
        <v/>
      </c>
      <c r="E8" s="28">
        <f>60</f>
        <v/>
      </c>
    </row>
    <row r="9">
      <c r="A9">
        <f>Données!A7</f>
        <v/>
      </c>
      <c r="B9" s="27">
        <f>Données!D7</f>
        <v/>
      </c>
      <c r="C9" s="27">
        <f>Données!E7</f>
        <v/>
      </c>
      <c r="D9">
        <f>C9-B9+1</f>
        <v/>
      </c>
      <c r="E9">
        <f>70</f>
        <v/>
      </c>
    </row>
    <row r="10">
      <c r="A10" s="28">
        <f>Données!A8</f>
        <v/>
      </c>
      <c r="B10" s="34">
        <f>Données!D8</f>
        <v/>
      </c>
      <c r="C10" s="34">
        <f>Données!E8</f>
        <v/>
      </c>
      <c r="D10" s="28">
        <f>C10-B10+1</f>
        <v/>
      </c>
      <c r="E10" s="28">
        <f>80</f>
        <v/>
      </c>
    </row>
    <row r="11">
      <c r="A11">
        <f>Données!A9</f>
        <v/>
      </c>
      <c r="B11" s="27">
        <f>Données!D9</f>
        <v/>
      </c>
      <c r="C11" s="27">
        <f>Données!E9</f>
        <v/>
      </c>
      <c r="D11">
        <f>C11-B11+1</f>
        <v/>
      </c>
      <c r="E11">
        <f>90</f>
        <v/>
      </c>
    </row>
    <row r="12">
      <c r="A12" s="28">
        <f>Données!A10</f>
        <v/>
      </c>
      <c r="B12" s="34">
        <f>Données!D10</f>
        <v/>
      </c>
      <c r="C12" s="34">
        <f>Données!E10</f>
        <v/>
      </c>
      <c r="D12" s="28">
        <f>C12-B12+1</f>
        <v/>
      </c>
      <c r="E12" s="28">
        <f>100</f>
        <v/>
      </c>
    </row>
    <row r="13">
      <c r="A13">
        <f>Données!A11</f>
        <v/>
      </c>
      <c r="B13" s="27">
        <f>Données!D11</f>
        <v/>
      </c>
      <c r="C13" s="27">
        <f>Données!E11</f>
        <v/>
      </c>
      <c r="D13">
        <f>C13-B13+1</f>
        <v/>
      </c>
      <c r="E13">
        <f>110</f>
        <v/>
      </c>
    </row>
    <row r="14">
      <c r="A14" s="28" t="n"/>
      <c r="B14" s="28" t="n"/>
      <c r="C14" s="28" t="n"/>
      <c r="D14" s="28" t="n"/>
      <c r="E14" s="28" t="n"/>
    </row>
    <row r="16">
      <c r="A16" s="28" t="n"/>
      <c r="B16" s="28" t="n"/>
      <c r="C16" s="28" t="n"/>
      <c r="D16" s="28" t="n"/>
      <c r="E16" s="28" t="n"/>
    </row>
    <row r="18">
      <c r="A18" s="28" t="n"/>
      <c r="B18" s="28" t="n"/>
      <c r="C18" s="28" t="n"/>
      <c r="D18" s="28" t="n"/>
      <c r="E18" s="28" t="n"/>
    </row>
    <row r="20">
      <c r="A20" s="28" t="n"/>
      <c r="B20" s="28" t="n"/>
      <c r="C20" s="28" t="n"/>
      <c r="D20" s="28" t="n"/>
      <c r="E20" s="28" t="n"/>
    </row>
  </sheetData>
  <mergeCells count="1">
    <mergeCell ref="A1:E1"/>
  </mergeCells>
  <pageMargins left="0.75" right="0.75" top="1" bottom="1" header="0.5" footer="0.5"/>
  <drawing xmlns:r="http://schemas.openxmlformats.org/officeDocument/2006/relationships" r:id="rId1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G20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</cols>
  <sheetData>
    <row r="1">
      <c r="A1" s="3" t="inlineStr">
        <is>
          <t>Calendrier Chantier – July 2025</t>
        </is>
      </c>
    </row>
    <row r="2">
      <c r="A2" s="35" t="inlineStr">
        <is>
          <t>Lun</t>
        </is>
      </c>
      <c r="B2" s="35" t="inlineStr">
        <is>
          <t>Mar</t>
        </is>
      </c>
      <c r="C2" s="35" t="inlineStr">
        <is>
          <t>Mer</t>
        </is>
      </c>
      <c r="D2" s="35" t="inlineStr">
        <is>
          <t>Jeu</t>
        </is>
      </c>
      <c r="E2" s="35" t="inlineStr">
        <is>
          <t>Ven</t>
        </is>
      </c>
      <c r="F2" s="35" t="inlineStr">
        <is>
          <t>Sam</t>
        </is>
      </c>
      <c r="G2" s="35" t="inlineStr">
        <is>
          <t>Dim</t>
        </is>
      </c>
    </row>
    <row r="3">
      <c r="B3" s="14" t="n">
        <v>1</v>
      </c>
      <c r="C3" s="14" t="n">
        <v>2</v>
      </c>
      <c r="D3" s="14" t="n">
        <v>3</v>
      </c>
      <c r="E3" s="14" t="n">
        <v>4</v>
      </c>
      <c r="F3" s="14" t="n">
        <v>5</v>
      </c>
      <c r="G3" s="14" t="n">
        <v>6</v>
      </c>
    </row>
    <row r="4">
      <c r="A4" s="32" t="n">
        <v>7</v>
      </c>
      <c r="B4" s="32" t="n">
        <v>8</v>
      </c>
      <c r="C4" s="32" t="n">
        <v>9</v>
      </c>
      <c r="D4" s="32" t="n">
        <v>10</v>
      </c>
      <c r="E4" s="32" t="n">
        <v>11</v>
      </c>
      <c r="F4" s="32" t="n">
        <v>12</v>
      </c>
      <c r="G4" s="32" t="n">
        <v>13</v>
      </c>
    </row>
    <row r="5">
      <c r="A5" s="14" t="n">
        <v>14</v>
      </c>
      <c r="B5" s="14" t="n">
        <v>15</v>
      </c>
      <c r="C5" s="14" t="n">
        <v>16</v>
      </c>
      <c r="D5" s="14" t="n">
        <v>17</v>
      </c>
      <c r="E5" s="14" t="n">
        <v>18</v>
      </c>
      <c r="F5" s="14" t="n">
        <v>19</v>
      </c>
      <c r="G5" s="14" t="n">
        <v>20</v>
      </c>
    </row>
    <row r="6">
      <c r="A6" s="32" t="n">
        <v>21</v>
      </c>
      <c r="B6" s="32" t="n">
        <v>22</v>
      </c>
      <c r="C6" s="32" t="n">
        <v>23</v>
      </c>
      <c r="D6" s="32" t="n">
        <v>24</v>
      </c>
      <c r="E6" s="32" t="n">
        <v>25</v>
      </c>
      <c r="F6" s="32" t="n">
        <v>26</v>
      </c>
      <c r="G6" s="32" t="n">
        <v>27</v>
      </c>
    </row>
    <row r="7">
      <c r="A7" s="14" t="n">
        <v>28</v>
      </c>
      <c r="B7" s="14" t="n">
        <v>29</v>
      </c>
      <c r="C7" s="14" t="n">
        <v>30</v>
      </c>
      <c r="D7" s="14" t="n">
        <v>31</v>
      </c>
    </row>
    <row r="8">
      <c r="A8" s="28" t="n"/>
      <c r="B8" s="28" t="n"/>
      <c r="C8" s="28" t="n"/>
      <c r="D8" s="28" t="n"/>
      <c r="E8" s="28" t="n"/>
      <c r="F8" s="28" t="n"/>
      <c r="G8" s="28" t="n"/>
    </row>
    <row r="10">
      <c r="A10" s="28" t="n"/>
      <c r="B10" s="28" t="n"/>
      <c r="C10" s="28" t="n"/>
      <c r="D10" s="28" t="n"/>
      <c r="E10" s="28" t="n"/>
      <c r="F10" s="28" t="n"/>
      <c r="G10" s="28" t="n"/>
    </row>
    <row r="12">
      <c r="A12" s="28" t="n"/>
      <c r="B12" s="28" t="n"/>
      <c r="C12" s="28" t="n"/>
      <c r="D12" s="28" t="n"/>
      <c r="E12" s="28" t="n"/>
      <c r="F12" s="28" t="n"/>
      <c r="G12" s="28" t="n"/>
    </row>
    <row r="14">
      <c r="A14" s="28" t="n"/>
      <c r="B14" s="28" t="n"/>
      <c r="C14" s="28" t="n"/>
      <c r="D14" s="28" t="n"/>
      <c r="E14" s="28" t="n"/>
      <c r="F14" s="28" t="n"/>
      <c r="G14" s="28" t="n"/>
    </row>
    <row r="16">
      <c r="A16" s="28" t="n"/>
      <c r="B16" s="28" t="n"/>
      <c r="C16" s="28" t="n"/>
      <c r="D16" s="28" t="n"/>
      <c r="E16" s="28" t="n"/>
      <c r="F16" s="28" t="n"/>
      <c r="G16" s="28" t="n"/>
    </row>
    <row r="18">
      <c r="A18" s="28" t="n"/>
      <c r="B18" s="28" t="n"/>
      <c r="C18" s="28" t="n"/>
      <c r="D18" s="28" t="n"/>
      <c r="E18" s="28" t="n"/>
      <c r="F18" s="28" t="n"/>
      <c r="G18" s="28" t="n"/>
    </row>
    <row r="20">
      <c r="A20" s="28" t="n"/>
      <c r="B20" s="28" t="n"/>
      <c r="C20" s="28" t="n"/>
      <c r="D20" s="28" t="n"/>
      <c r="E20" s="28" t="n"/>
      <c r="F20" s="28" t="n"/>
      <c r="G20" s="28" t="n"/>
    </row>
  </sheetData>
  <mergeCells count="1">
    <mergeCell ref="A1:G1"/>
  </mergeCells>
  <pageMargins left="0.75" right="0.75" top="1" bottom="1" header="0.5" footer="0.5"/>
  <legacyDrawing xmlns:r="http://schemas.openxmlformats.org/officeDocument/2006/relationships" r:id="anysvml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0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3" max="3"/>
    <col width="30" customWidth="1" min="4" max="4"/>
  </cols>
  <sheetData>
    <row r="1">
      <c r="A1" s="1" t="inlineStr">
        <is>
          <t>Aperçu Planning Chantier – Affichage Site</t>
        </is>
      </c>
    </row>
    <row r="2">
      <c r="A2" s="28" t="n"/>
      <c r="B2" s="28" t="n"/>
      <c r="C2" s="28" t="n"/>
      <c r="D2" s="28" t="n"/>
    </row>
    <row r="3">
      <c r="A3" s="15" t="inlineStr">
        <is>
          <t>Tâche</t>
        </is>
      </c>
      <c r="B3" s="15" t="inlineStr">
        <is>
          <t>Date Début</t>
        </is>
      </c>
      <c r="C3" s="15" t="inlineStr">
        <is>
          <t>Date Fin</t>
        </is>
      </c>
      <c r="D3" s="15" t="inlineStr">
        <is>
          <t>Responsable</t>
        </is>
      </c>
    </row>
    <row r="4">
      <c r="A4" s="28" t="inlineStr">
        <is>
          <t>Préparation du site</t>
        </is>
      </c>
      <c r="B4" s="29" t="n">
        <v>45839</v>
      </c>
      <c r="C4" s="29" t="n">
        <v>45841</v>
      </c>
      <c r="D4" s="28" t="inlineStr">
        <is>
          <t>Jean</t>
        </is>
      </c>
    </row>
    <row r="5">
      <c r="A5" t="inlineStr">
        <is>
          <t>Terrassement</t>
        </is>
      </c>
      <c r="B5" s="7" t="n">
        <v>45842</v>
      </c>
      <c r="C5" s="7" t="n">
        <v>45845</v>
      </c>
      <c r="D5" t="inlineStr">
        <is>
          <t>Ahmed</t>
        </is>
      </c>
    </row>
    <row r="6">
      <c r="A6" s="28" t="inlineStr">
        <is>
          <t>Fondations</t>
        </is>
      </c>
      <c r="B6" s="29" t="n">
        <v>45846</v>
      </c>
      <c r="C6" s="29" t="n">
        <v>45852</v>
      </c>
      <c r="D6" s="28" t="inlineStr">
        <is>
          <t>Julie</t>
        </is>
      </c>
    </row>
    <row r="7">
      <c r="A7" t="inlineStr">
        <is>
          <t>Élévation murs</t>
        </is>
      </c>
      <c r="B7" s="7" t="n">
        <v>45853</v>
      </c>
      <c r="C7" s="7" t="n">
        <v>45860</v>
      </c>
      <c r="D7" t="inlineStr">
        <is>
          <t>Paul</t>
        </is>
      </c>
    </row>
    <row r="8">
      <c r="A8" s="28" t="inlineStr">
        <is>
          <t>Charpente</t>
        </is>
      </c>
      <c r="B8" s="29" t="n">
        <v>45861</v>
      </c>
      <c r="C8" s="29" t="n">
        <v>45865</v>
      </c>
      <c r="D8" s="28" t="inlineStr">
        <is>
          <t>Marie</t>
        </is>
      </c>
    </row>
    <row r="9">
      <c r="A9" t="inlineStr">
        <is>
          <t>Couverture</t>
        </is>
      </c>
      <c r="B9" s="7" t="n">
        <v>45866</v>
      </c>
      <c r="C9" s="7" t="n">
        <v>45869</v>
      </c>
      <c r="D9" t="inlineStr">
        <is>
          <t>Luc</t>
        </is>
      </c>
    </row>
    <row r="10">
      <c r="A10" s="28" t="inlineStr">
        <is>
          <t>Menuiseries</t>
        </is>
      </c>
      <c r="B10" s="29" t="n">
        <v>45870</v>
      </c>
      <c r="C10" s="29" t="n">
        <v>45873</v>
      </c>
      <c r="D10" s="28" t="inlineStr">
        <is>
          <t>Inès</t>
        </is>
      </c>
    </row>
    <row r="11">
      <c r="A11" t="inlineStr">
        <is>
          <t>Électricité</t>
        </is>
      </c>
      <c r="B11" s="7" t="n">
        <v>45874</v>
      </c>
      <c r="C11" s="7" t="n">
        <v>45878</v>
      </c>
      <c r="D11" t="inlineStr">
        <is>
          <t>Omar</t>
        </is>
      </c>
    </row>
    <row r="12">
      <c r="A12" s="28" t="inlineStr">
        <is>
          <t>Plomberie</t>
        </is>
      </c>
      <c r="B12" s="29" t="n">
        <v>45879</v>
      </c>
      <c r="C12" s="29" t="n">
        <v>45882</v>
      </c>
      <c r="D12" s="28" t="inlineStr">
        <is>
          <t>Ali</t>
        </is>
      </c>
    </row>
    <row r="13">
      <c r="A13" t="inlineStr">
        <is>
          <t>Finitions</t>
        </is>
      </c>
      <c r="B13" s="7" t="n">
        <v>45883</v>
      </c>
      <c r="C13" s="7" t="n">
        <v>45887</v>
      </c>
      <c r="D13" t="inlineStr">
        <is>
          <t>Sophie</t>
        </is>
      </c>
    </row>
    <row r="14">
      <c r="A14" s="28" t="n"/>
      <c r="B14" s="28" t="n"/>
      <c r="C14" s="28" t="n"/>
      <c r="D14" s="28" t="n"/>
    </row>
    <row r="16">
      <c r="A16" s="28" t="n"/>
      <c r="B16" s="28" t="n"/>
      <c r="C16" s="28" t="n"/>
      <c r="D16" s="28" t="n"/>
    </row>
    <row r="18">
      <c r="A18" s="28" t="n"/>
      <c r="B18" s="28" t="n"/>
      <c r="C18" s="28" t="n"/>
      <c r="D18" s="28" t="n"/>
    </row>
    <row r="20">
      <c r="A20" s="28" t="n"/>
      <c r="B20" s="28" t="n"/>
      <c r="C20" s="28" t="n"/>
      <c r="D20" s="28" t="n"/>
    </row>
  </sheetData>
  <mergeCells count="1">
    <mergeCell ref="A1: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G20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</cols>
  <sheetData>
    <row r="1">
      <c r="A1" s="3" t="inlineStr">
        <is>
          <t>Calendrier Chantier – July 2025</t>
        </is>
      </c>
    </row>
    <row r="2">
      <c r="A2" s="35" t="inlineStr">
        <is>
          <t>Lun</t>
        </is>
      </c>
      <c r="B2" s="35" t="inlineStr">
        <is>
          <t>Mar</t>
        </is>
      </c>
      <c r="C2" s="35" t="inlineStr">
        <is>
          <t>Mer</t>
        </is>
      </c>
      <c r="D2" s="35" t="inlineStr">
        <is>
          <t>Jeu</t>
        </is>
      </c>
      <c r="E2" s="35" t="inlineStr">
        <is>
          <t>Ven</t>
        </is>
      </c>
      <c r="F2" s="35" t="inlineStr">
        <is>
          <t>Sam</t>
        </is>
      </c>
      <c r="G2" s="35" t="inlineStr">
        <is>
          <t>Dim</t>
        </is>
      </c>
    </row>
    <row r="3">
      <c r="B3" s="14" t="n">
        <v>1</v>
      </c>
      <c r="C3" s="14" t="n">
        <v>2</v>
      </c>
      <c r="D3" s="14" t="n">
        <v>3</v>
      </c>
      <c r="E3" s="14" t="n">
        <v>4</v>
      </c>
      <c r="F3" s="14" t="n">
        <v>5</v>
      </c>
      <c r="G3" s="14" t="n">
        <v>6</v>
      </c>
    </row>
    <row r="4">
      <c r="A4" s="32" t="n">
        <v>7</v>
      </c>
      <c r="B4" s="32" t="n">
        <v>8</v>
      </c>
      <c r="C4" s="32" t="n">
        <v>9</v>
      </c>
      <c r="D4" s="32" t="n">
        <v>10</v>
      </c>
      <c r="E4" s="32" t="n">
        <v>11</v>
      </c>
      <c r="F4" s="32" t="n">
        <v>12</v>
      </c>
      <c r="G4" s="32" t="n">
        <v>13</v>
      </c>
    </row>
    <row r="5">
      <c r="A5" s="14" t="n">
        <v>14</v>
      </c>
      <c r="B5" s="14" t="n">
        <v>15</v>
      </c>
      <c r="C5" s="14" t="n">
        <v>16</v>
      </c>
      <c r="D5" s="14" t="n">
        <v>17</v>
      </c>
      <c r="E5" s="14" t="n">
        <v>18</v>
      </c>
      <c r="F5" s="14" t="n">
        <v>19</v>
      </c>
      <c r="G5" s="14" t="n">
        <v>20</v>
      </c>
    </row>
    <row r="6">
      <c r="A6" s="32" t="n">
        <v>21</v>
      </c>
      <c r="B6" s="32" t="n">
        <v>22</v>
      </c>
      <c r="C6" s="32" t="n">
        <v>23</v>
      </c>
      <c r="D6" s="32" t="n">
        <v>24</v>
      </c>
      <c r="E6" s="32" t="n">
        <v>25</v>
      </c>
      <c r="F6" s="32" t="n">
        <v>26</v>
      </c>
      <c r="G6" s="32" t="n">
        <v>27</v>
      </c>
    </row>
    <row r="7">
      <c r="A7" s="14" t="n">
        <v>28</v>
      </c>
      <c r="B7" s="14" t="n">
        <v>29</v>
      </c>
      <c r="C7" s="14" t="n">
        <v>30</v>
      </c>
      <c r="D7" s="14" t="n">
        <v>31</v>
      </c>
    </row>
    <row r="8">
      <c r="A8" s="28" t="n"/>
      <c r="B8" s="28" t="n"/>
      <c r="C8" s="28" t="n"/>
      <c r="D8" s="28" t="n"/>
      <c r="E8" s="28" t="n"/>
      <c r="F8" s="28" t="n"/>
      <c r="G8" s="28" t="n"/>
    </row>
    <row r="10">
      <c r="A10" s="28" t="n"/>
      <c r="B10" s="28" t="n"/>
      <c r="C10" s="28" t="n"/>
      <c r="D10" s="28" t="n"/>
      <c r="E10" s="28" t="n"/>
      <c r="F10" s="28" t="n"/>
      <c r="G10" s="28" t="n"/>
    </row>
    <row r="12">
      <c r="A12" s="28" t="n"/>
      <c r="B12" s="28" t="n"/>
      <c r="C12" s="28" t="n"/>
      <c r="D12" s="28" t="n"/>
      <c r="E12" s="28" t="n"/>
      <c r="F12" s="28" t="n"/>
      <c r="G12" s="28" t="n"/>
    </row>
    <row r="14">
      <c r="A14" s="28" t="n"/>
      <c r="B14" s="28" t="n"/>
      <c r="C14" s="28" t="n"/>
      <c r="D14" s="28" t="n"/>
      <c r="E14" s="28" t="n"/>
      <c r="F14" s="28" t="n"/>
      <c r="G14" s="28" t="n"/>
    </row>
    <row r="16">
      <c r="A16" s="28" t="n"/>
      <c r="B16" s="28" t="n"/>
      <c r="C16" s="28" t="n"/>
      <c r="D16" s="28" t="n"/>
      <c r="E16" s="28" t="n"/>
      <c r="F16" s="28" t="n"/>
      <c r="G16" s="28" t="n"/>
    </row>
    <row r="18">
      <c r="A18" s="28" t="n"/>
      <c r="B18" s="28" t="n"/>
      <c r="C18" s="28" t="n"/>
      <c r="D18" s="28" t="n"/>
      <c r="E18" s="28" t="n"/>
      <c r="F18" s="28" t="n"/>
      <c r="G18" s="28" t="n"/>
    </row>
    <row r="20">
      <c r="A20" s="28" t="n"/>
      <c r="B20" s="28" t="n"/>
      <c r="C20" s="28" t="n"/>
      <c r="D20" s="28" t="n"/>
      <c r="E20" s="28" t="n"/>
      <c r="F20" s="28" t="n"/>
      <c r="G20" s="28" t="n"/>
    </row>
  </sheetData>
  <mergeCells count="1">
    <mergeCell ref="A1:G1"/>
  </mergeCells>
  <pageMargins left="0.75" right="0.75" top="1" bottom="1" header="0.5" footer="0.5"/>
  <legacyDrawing xmlns:r="http://schemas.openxmlformats.org/officeDocument/2006/relationships" r:id="anysvml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G20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</cols>
  <sheetData>
    <row r="1">
      <c r="A1" s="3" t="inlineStr">
        <is>
          <t>Calendrier Chantier – August 2025</t>
        </is>
      </c>
    </row>
    <row r="2">
      <c r="A2" s="35" t="inlineStr">
        <is>
          <t>Lun</t>
        </is>
      </c>
      <c r="B2" s="35" t="inlineStr">
        <is>
          <t>Mar</t>
        </is>
      </c>
      <c r="C2" s="35" t="inlineStr">
        <is>
          <t>Mer</t>
        </is>
      </c>
      <c r="D2" s="35" t="inlineStr">
        <is>
          <t>Jeu</t>
        </is>
      </c>
      <c r="E2" s="35" t="inlineStr">
        <is>
          <t>Ven</t>
        </is>
      </c>
      <c r="F2" s="35" t="inlineStr">
        <is>
          <t>Sam</t>
        </is>
      </c>
      <c r="G2" s="35" t="inlineStr">
        <is>
          <t>Dim</t>
        </is>
      </c>
    </row>
    <row r="3">
      <c r="E3" s="14" t="n">
        <v>1</v>
      </c>
      <c r="F3" s="14" t="n">
        <v>2</v>
      </c>
      <c r="G3" s="14" t="n">
        <v>3</v>
      </c>
    </row>
    <row r="4">
      <c r="A4" s="32" t="n">
        <v>4</v>
      </c>
      <c r="B4" s="32" t="n">
        <v>5</v>
      </c>
      <c r="C4" s="32" t="n">
        <v>6</v>
      </c>
      <c r="D4" s="32" t="n">
        <v>7</v>
      </c>
      <c r="E4" s="32" t="n">
        <v>8</v>
      </c>
      <c r="F4" s="32" t="n">
        <v>9</v>
      </c>
      <c r="G4" s="32" t="n">
        <v>10</v>
      </c>
    </row>
    <row r="5">
      <c r="A5" s="14" t="n">
        <v>11</v>
      </c>
      <c r="B5" s="14" t="n">
        <v>12</v>
      </c>
      <c r="C5" s="14" t="n">
        <v>13</v>
      </c>
      <c r="D5" s="14" t="n">
        <v>14</v>
      </c>
      <c r="E5" s="14" t="n">
        <v>15</v>
      </c>
      <c r="F5" s="14" t="n">
        <v>16</v>
      </c>
      <c r="G5" s="14" t="n">
        <v>17</v>
      </c>
    </row>
    <row r="6">
      <c r="A6" s="32" t="n">
        <v>18</v>
      </c>
      <c r="B6" s="32" t="n">
        <v>19</v>
      </c>
      <c r="C6" s="32" t="n">
        <v>20</v>
      </c>
      <c r="D6" s="32" t="n">
        <v>21</v>
      </c>
      <c r="E6" s="32" t="n">
        <v>22</v>
      </c>
      <c r="F6" s="32" t="n">
        <v>23</v>
      </c>
      <c r="G6" s="32" t="n">
        <v>24</v>
      </c>
    </row>
    <row r="7">
      <c r="A7" s="5" t="n">
        <v>25</v>
      </c>
      <c r="B7" s="5" t="n">
        <v>26</v>
      </c>
      <c r="C7" s="5" t="n">
        <v>27</v>
      </c>
      <c r="D7" s="5" t="n">
        <v>28</v>
      </c>
      <c r="E7" s="5" t="n">
        <v>29</v>
      </c>
      <c r="F7" s="5" t="n">
        <v>30</v>
      </c>
      <c r="G7" s="5" t="n">
        <v>31</v>
      </c>
    </row>
    <row r="8">
      <c r="A8" s="28" t="n"/>
      <c r="B8" s="28" t="n"/>
      <c r="C8" s="28" t="n"/>
      <c r="D8" s="28" t="n"/>
      <c r="E8" s="28" t="n"/>
      <c r="F8" s="28" t="n"/>
      <c r="G8" s="28" t="n"/>
    </row>
    <row r="10">
      <c r="A10" s="28" t="n"/>
      <c r="B10" s="28" t="n"/>
      <c r="C10" s="28" t="n"/>
      <c r="D10" s="28" t="n"/>
      <c r="E10" s="28" t="n"/>
      <c r="F10" s="28" t="n"/>
      <c r="G10" s="28" t="n"/>
    </row>
    <row r="12">
      <c r="A12" s="28" t="n"/>
      <c r="B12" s="28" t="n"/>
      <c r="C12" s="28" t="n"/>
      <c r="D12" s="28" t="n"/>
      <c r="E12" s="28" t="n"/>
      <c r="F12" s="28" t="n"/>
      <c r="G12" s="28" t="n"/>
    </row>
    <row r="14">
      <c r="A14" s="28" t="n"/>
      <c r="B14" s="28" t="n"/>
      <c r="C14" s="28" t="n"/>
      <c r="D14" s="28" t="n"/>
      <c r="E14" s="28" t="n"/>
      <c r="F14" s="28" t="n"/>
      <c r="G14" s="28" t="n"/>
    </row>
    <row r="16">
      <c r="A16" s="28" t="n"/>
      <c r="B16" s="28" t="n"/>
      <c r="C16" s="28" t="n"/>
      <c r="D16" s="28" t="n"/>
      <c r="E16" s="28" t="n"/>
      <c r="F16" s="28" t="n"/>
      <c r="G16" s="28" t="n"/>
    </row>
    <row r="18">
      <c r="A18" s="28" t="n"/>
      <c r="B18" s="28" t="n"/>
      <c r="C18" s="28" t="n"/>
      <c r="D18" s="28" t="n"/>
      <c r="E18" s="28" t="n"/>
      <c r="F18" s="28" t="n"/>
      <c r="G18" s="28" t="n"/>
    </row>
    <row r="20">
      <c r="A20" s="28" t="n"/>
      <c r="B20" s="28" t="n"/>
      <c r="C20" s="28" t="n"/>
      <c r="D20" s="28" t="n"/>
      <c r="E20" s="28" t="n"/>
      <c r="F20" s="28" t="n"/>
      <c r="G20" s="28" t="n"/>
    </row>
  </sheetData>
  <mergeCells count="1">
    <mergeCell ref="A1:G1"/>
  </mergeCells>
  <pageMargins left="0.75" right="0.75" top="1" bottom="1" header="0.5" footer="0.5"/>
  <legacyDrawing xmlns:r="http://schemas.openxmlformats.org/officeDocument/2006/relationships" r:id="anysvml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G20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</cols>
  <sheetData>
    <row r="1">
      <c r="A1" s="3" t="inlineStr">
        <is>
          <t>Calendrier Chantier – September 2025</t>
        </is>
      </c>
    </row>
    <row r="2">
      <c r="A2" s="35" t="inlineStr">
        <is>
          <t>Lun</t>
        </is>
      </c>
      <c r="B2" s="35" t="inlineStr">
        <is>
          <t>Mar</t>
        </is>
      </c>
      <c r="C2" s="35" t="inlineStr">
        <is>
          <t>Mer</t>
        </is>
      </c>
      <c r="D2" s="35" t="inlineStr">
        <is>
          <t>Jeu</t>
        </is>
      </c>
      <c r="E2" s="35" t="inlineStr">
        <is>
          <t>Ven</t>
        </is>
      </c>
      <c r="F2" s="35" t="inlineStr">
        <is>
          <t>Sam</t>
        </is>
      </c>
      <c r="G2" s="35" t="inlineStr">
        <is>
          <t>Dim</t>
        </is>
      </c>
    </row>
    <row r="3">
      <c r="A3" s="5" t="n">
        <v>1</v>
      </c>
      <c r="B3" s="5" t="n">
        <v>2</v>
      </c>
      <c r="C3" s="5" t="n">
        <v>3</v>
      </c>
      <c r="D3" s="5" t="n">
        <v>4</v>
      </c>
      <c r="E3" s="5" t="n">
        <v>5</v>
      </c>
      <c r="F3" s="5" t="n">
        <v>6</v>
      </c>
      <c r="G3" s="5" t="n">
        <v>7</v>
      </c>
    </row>
    <row r="4">
      <c r="A4" s="32" t="n">
        <v>8</v>
      </c>
      <c r="B4" s="32" t="n">
        <v>9</v>
      </c>
      <c r="C4" s="32" t="n">
        <v>10</v>
      </c>
      <c r="D4" s="32" t="n">
        <v>11</v>
      </c>
      <c r="E4" s="32" t="n">
        <v>12</v>
      </c>
      <c r="F4" s="32" t="n">
        <v>13</v>
      </c>
      <c r="G4" s="32" t="n">
        <v>14</v>
      </c>
    </row>
    <row r="5">
      <c r="A5" s="5" t="n">
        <v>15</v>
      </c>
      <c r="B5" s="5" t="n">
        <v>16</v>
      </c>
      <c r="C5" s="5" t="n">
        <v>17</v>
      </c>
      <c r="D5" s="5" t="n">
        <v>18</v>
      </c>
      <c r="E5" s="5" t="n">
        <v>19</v>
      </c>
      <c r="F5" s="5" t="n">
        <v>20</v>
      </c>
      <c r="G5" s="5" t="n">
        <v>21</v>
      </c>
    </row>
    <row r="6">
      <c r="A6" s="32" t="n">
        <v>22</v>
      </c>
      <c r="B6" s="32" t="n">
        <v>23</v>
      </c>
      <c r="C6" s="32" t="n">
        <v>24</v>
      </c>
      <c r="D6" s="32" t="n">
        <v>25</v>
      </c>
      <c r="E6" s="32" t="n">
        <v>26</v>
      </c>
      <c r="F6" s="32" t="n">
        <v>27</v>
      </c>
      <c r="G6" s="32" t="n">
        <v>28</v>
      </c>
    </row>
    <row r="7">
      <c r="A7" s="5" t="n">
        <v>29</v>
      </c>
      <c r="B7" s="5" t="n">
        <v>30</v>
      </c>
    </row>
    <row r="8">
      <c r="A8" s="28" t="n"/>
      <c r="B8" s="28" t="n"/>
      <c r="C8" s="28" t="n"/>
      <c r="D8" s="28" t="n"/>
      <c r="E8" s="28" t="n"/>
      <c r="F8" s="28" t="n"/>
      <c r="G8" s="28" t="n"/>
    </row>
    <row r="10">
      <c r="A10" s="28" t="n"/>
      <c r="B10" s="28" t="n"/>
      <c r="C10" s="28" t="n"/>
      <c r="D10" s="28" t="n"/>
      <c r="E10" s="28" t="n"/>
      <c r="F10" s="28" t="n"/>
      <c r="G10" s="28" t="n"/>
    </row>
    <row r="12">
      <c r="A12" s="28" t="n"/>
      <c r="B12" s="28" t="n"/>
      <c r="C12" s="28" t="n"/>
      <c r="D12" s="28" t="n"/>
      <c r="E12" s="28" t="n"/>
      <c r="F12" s="28" t="n"/>
      <c r="G12" s="28" t="n"/>
    </row>
    <row r="14">
      <c r="A14" s="28" t="n"/>
      <c r="B14" s="28" t="n"/>
      <c r="C14" s="28" t="n"/>
      <c r="D14" s="28" t="n"/>
      <c r="E14" s="28" t="n"/>
      <c r="F14" s="28" t="n"/>
      <c r="G14" s="28" t="n"/>
    </row>
    <row r="16">
      <c r="A16" s="28" t="n"/>
      <c r="B16" s="28" t="n"/>
      <c r="C16" s="28" t="n"/>
      <c r="D16" s="28" t="n"/>
      <c r="E16" s="28" t="n"/>
      <c r="F16" s="28" t="n"/>
      <c r="G16" s="28" t="n"/>
    </row>
    <row r="18">
      <c r="A18" s="28" t="n"/>
      <c r="B18" s="28" t="n"/>
      <c r="C18" s="28" t="n"/>
      <c r="D18" s="28" t="n"/>
      <c r="E18" s="28" t="n"/>
      <c r="F18" s="28" t="n"/>
      <c r="G18" s="28" t="n"/>
    </row>
    <row r="20">
      <c r="A20" s="28" t="n"/>
      <c r="B20" s="28" t="n"/>
      <c r="C20" s="28" t="n"/>
      <c r="D20" s="28" t="n"/>
      <c r="E20" s="28" t="n"/>
      <c r="F20" s="28" t="n"/>
      <c r="G20" s="28" t="n"/>
    </row>
  </sheetData>
  <mergeCells count="1">
    <mergeCell ref="A1:G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20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</cols>
  <sheetData>
    <row r="1">
      <c r="A1" s="3" t="inlineStr">
        <is>
          <t>Synthèse Visuelle du Chantier</t>
        </is>
      </c>
    </row>
    <row r="2">
      <c r="A2" s="28" t="n"/>
      <c r="B2" s="28" t="n"/>
      <c r="C2" s="28" t="n"/>
      <c r="D2" s="28" t="n"/>
      <c r="E2" s="28" t="n"/>
    </row>
    <row r="3">
      <c r="A3" s="16" t="inlineStr">
        <is>
          <t>Tâche</t>
        </is>
      </c>
      <c r="B3" s="16" t="inlineStr">
        <is>
          <t>Début</t>
        </is>
      </c>
      <c r="C3" s="16" t="inlineStr">
        <is>
          <t>Fin</t>
        </is>
      </c>
      <c r="D3" s="16" t="inlineStr">
        <is>
          <t>Durée</t>
        </is>
      </c>
      <c r="E3" s="16" t="inlineStr">
        <is>
          <t>Avancement (%)</t>
        </is>
      </c>
    </row>
    <row r="4">
      <c r="A4" s="28" t="inlineStr">
        <is>
          <t>Préparation du site</t>
        </is>
      </c>
      <c r="B4" s="29" t="n">
        <v>45839</v>
      </c>
      <c r="C4" s="29" t="n">
        <v>45841</v>
      </c>
      <c r="D4" s="29" t="n">
        <v>45841</v>
      </c>
      <c r="E4" s="28" t="n"/>
    </row>
    <row r="5">
      <c r="A5" t="inlineStr">
        <is>
          <t>Terrassement</t>
        </is>
      </c>
      <c r="B5" s="27" t="n">
        <v>45842</v>
      </c>
      <c r="C5" s="27" t="n">
        <v>45845</v>
      </c>
      <c r="D5" s="7" t="n">
        <v>45845</v>
      </c>
    </row>
    <row r="6">
      <c r="A6" s="28" t="inlineStr">
        <is>
          <t>Fondations</t>
        </is>
      </c>
      <c r="B6" s="34" t="n">
        <v>45846</v>
      </c>
      <c r="C6" s="34" t="n">
        <v>45852</v>
      </c>
      <c r="D6" s="29" t="n">
        <v>45852</v>
      </c>
      <c r="E6" s="28" t="n"/>
    </row>
    <row r="7">
      <c r="A7" t="inlineStr">
        <is>
          <t>Élévation murs</t>
        </is>
      </c>
      <c r="B7" s="27" t="n">
        <v>45853</v>
      </c>
      <c r="C7" s="27" t="n">
        <v>45860</v>
      </c>
      <c r="D7" s="7" t="n">
        <v>45860</v>
      </c>
    </row>
    <row r="8">
      <c r="A8" s="28" t="inlineStr">
        <is>
          <t>Charpente</t>
        </is>
      </c>
      <c r="B8" s="34" t="n">
        <v>45861</v>
      </c>
      <c r="C8" s="34" t="n">
        <v>45865</v>
      </c>
      <c r="D8" s="29" t="n">
        <v>45865</v>
      </c>
      <c r="E8" s="28" t="n"/>
    </row>
    <row r="9">
      <c r="A9" t="inlineStr">
        <is>
          <t>Couverture</t>
        </is>
      </c>
      <c r="B9" s="27" t="n">
        <v>45866</v>
      </c>
      <c r="C9" s="27" t="n">
        <v>45869</v>
      </c>
      <c r="D9" s="7" t="n">
        <v>45869</v>
      </c>
    </row>
    <row r="10">
      <c r="A10" s="28" t="inlineStr">
        <is>
          <t>Menuiseries</t>
        </is>
      </c>
      <c r="B10" s="34" t="n">
        <v>45870</v>
      </c>
      <c r="C10" s="34" t="n">
        <v>45873</v>
      </c>
      <c r="D10" s="29" t="n">
        <v>45873</v>
      </c>
      <c r="E10" s="28" t="n"/>
    </row>
    <row r="11">
      <c r="A11" t="inlineStr">
        <is>
          <t>Électricité</t>
        </is>
      </c>
      <c r="B11" s="27" t="n">
        <v>45874</v>
      </c>
      <c r="C11" s="27" t="n">
        <v>45878</v>
      </c>
      <c r="D11" s="7" t="n">
        <v>45878</v>
      </c>
    </row>
    <row r="12">
      <c r="A12" s="28" t="inlineStr">
        <is>
          <t>Plomberie</t>
        </is>
      </c>
      <c r="B12" s="34" t="n">
        <v>45879</v>
      </c>
      <c r="C12" s="34" t="n">
        <v>45882</v>
      </c>
      <c r="D12" s="29" t="n">
        <v>45882</v>
      </c>
      <c r="E12" s="28" t="n"/>
    </row>
    <row r="13">
      <c r="A13" t="inlineStr">
        <is>
          <t>Finitions</t>
        </is>
      </c>
      <c r="B13" s="27" t="n">
        <v>45883</v>
      </c>
      <c r="C13" s="27" t="n">
        <v>45887</v>
      </c>
      <c r="D13" s="7" t="n">
        <v>45887</v>
      </c>
    </row>
    <row r="14">
      <c r="A14" s="28" t="n"/>
      <c r="B14" s="34" t="n"/>
      <c r="C14" s="34" t="n"/>
      <c r="D14" s="28" t="n"/>
      <c r="E14" s="28" t="n"/>
    </row>
    <row r="16">
      <c r="A16" s="28" t="n"/>
      <c r="B16" s="28" t="n"/>
      <c r="C16" s="28" t="n"/>
      <c r="D16" s="28" t="n"/>
      <c r="E16" s="28" t="n"/>
    </row>
    <row r="18">
      <c r="A18" s="28" t="n"/>
      <c r="B18" s="28" t="n"/>
      <c r="C18" s="28" t="n"/>
      <c r="D18" s="28" t="n"/>
      <c r="E18" s="28" t="n"/>
    </row>
    <row r="20">
      <c r="A20" s="28" t="n"/>
      <c r="B20" s="28" t="n"/>
      <c r="C20" s="28" t="n"/>
      <c r="D20" s="28" t="n"/>
      <c r="E20" s="28" t="n"/>
    </row>
  </sheetData>
  <mergeCells count="1">
    <mergeCell ref="A1:E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F20"/>
  <sheetViews>
    <sheetView workbookViewId="0">
      <selection activeCell="A1" sqref="A1"/>
    </sheetView>
  </sheetViews>
  <sheetFormatPr baseColWidth="8" defaultRowHeight="15"/>
  <sheetData>
    <row r="1">
      <c r="A1" s="17" t="inlineStr">
        <is>
          <t>Bienvenue dans le Planning Chantier</t>
        </is>
      </c>
    </row>
    <row r="2">
      <c r="A2" s="28" t="n"/>
      <c r="B2" s="28" t="n"/>
      <c r="C2" s="28" t="n"/>
      <c r="D2" s="28" t="n"/>
      <c r="E2" s="28" t="n"/>
      <c r="F2" s="28" t="n"/>
    </row>
    <row r="3">
      <c r="A3" s="26" t="inlineStr">
        <is>
          <t>➡ Aller au Diagramme de Gantt</t>
        </is>
      </c>
      <c r="E3" t="inlineStr">
        <is>
          <t>Statut</t>
        </is>
      </c>
      <c r="F3" t="inlineStr">
        <is>
          <t>Nombre</t>
        </is>
      </c>
    </row>
    <row r="4">
      <c r="A4" s="36" t="inlineStr">
        <is>
          <t>➡ Voir le Suivi des Données</t>
        </is>
      </c>
      <c r="B4" s="28" t="n"/>
      <c r="C4" s="28" t="n"/>
      <c r="D4" s="28" t="n"/>
      <c r="E4" s="28" t="inlineStr">
        <is>
          <t>Prévu</t>
        </is>
      </c>
      <c r="F4" s="28" t="n">
        <v>0</v>
      </c>
    </row>
    <row r="5">
      <c r="A5" s="26" t="inlineStr">
        <is>
          <t>➡ Voir la Synthèse Visuelle</t>
        </is>
      </c>
      <c r="E5" t="inlineStr">
        <is>
          <t>En cours</t>
        </is>
      </c>
      <c r="F5" t="n">
        <v>0</v>
      </c>
    </row>
    <row r="6">
      <c r="A6" s="28" t="n"/>
      <c r="B6" s="28" t="n"/>
      <c r="C6" s="28" t="n"/>
      <c r="D6" s="28" t="n"/>
      <c r="E6" s="28" t="inlineStr">
        <is>
          <t>Terminé</t>
        </is>
      </c>
      <c r="F6" s="28" t="n">
        <v>0</v>
      </c>
    </row>
    <row r="7">
      <c r="A7" s="9" t="inlineStr">
        <is>
          <t>Statut des Tâches (Camembert)</t>
        </is>
      </c>
      <c r="E7" t="inlineStr">
        <is>
          <t>Retard</t>
        </is>
      </c>
      <c r="F7" t="n">
        <v>0</v>
      </c>
    </row>
    <row r="8">
      <c r="A8" s="28" t="n"/>
      <c r="B8" s="28" t="n"/>
      <c r="C8" s="28" t="n"/>
      <c r="D8" s="28" t="n"/>
      <c r="E8" s="28" t="n"/>
      <c r="F8" s="28" t="n"/>
    </row>
    <row r="10">
      <c r="A10" s="28" t="n"/>
      <c r="B10" s="28" t="n"/>
      <c r="C10" s="28" t="n"/>
      <c r="D10" s="28" t="n"/>
      <c r="E10" s="28" t="inlineStr">
        <is>
          <t>Plage</t>
        </is>
      </c>
      <c r="F10" s="28" t="inlineStr">
        <is>
          <t>Valeur</t>
        </is>
      </c>
    </row>
    <row r="11">
      <c r="E11" t="inlineStr">
        <is>
          <t>Tâches Suivies</t>
        </is>
      </c>
      <c r="F11">
        <f>COUNTA('Suivi Journalier'!C2:C100)</f>
        <v/>
      </c>
    </row>
    <row r="12">
      <c r="A12" s="28" t="n"/>
      <c r="B12" s="28" t="n"/>
      <c r="C12" s="28" t="n"/>
      <c r="D12" s="28" t="n"/>
      <c r="E12" s="28" t="inlineStr">
        <is>
          <t>Avancement Moyen</t>
        </is>
      </c>
      <c r="F12" s="28">
        <f>ROUND(AVERAGE('Suivi Journalier'!C2:C100),1)</f>
        <v/>
      </c>
    </row>
    <row r="14">
      <c r="A14" s="28" t="n"/>
      <c r="B14" s="28" t="n"/>
      <c r="C14" s="28" t="n"/>
      <c r="D14" s="28" t="n"/>
      <c r="E14" s="28" t="inlineStr">
        <is>
          <t>Niveau</t>
        </is>
      </c>
      <c r="F14" s="28" t="inlineStr">
        <is>
          <t>Nombre</t>
        </is>
      </c>
    </row>
    <row r="15">
      <c r="E15" t="inlineStr">
        <is>
          <t>0-40%</t>
        </is>
      </c>
      <c r="F15" t="n">
        <v>4</v>
      </c>
    </row>
    <row r="16">
      <c r="A16" s="28" t="n"/>
      <c r="B16" s="28" t="n"/>
      <c r="C16" s="28" t="n"/>
      <c r="D16" s="28" t="n"/>
      <c r="E16" s="28" t="inlineStr">
        <is>
          <t>41-70%</t>
        </is>
      </c>
      <c r="F16" s="28" t="n">
        <v>3</v>
      </c>
    </row>
    <row r="17">
      <c r="E17" t="inlineStr">
        <is>
          <t>71-100%</t>
        </is>
      </c>
      <c r="F17" t="n">
        <v>3</v>
      </c>
    </row>
    <row r="18">
      <c r="A18" s="28" t="n"/>
      <c r="B18" s="28" t="n"/>
      <c r="C18" s="28" t="n"/>
      <c r="D18" s="28" t="n"/>
      <c r="E18" s="28" t="n"/>
      <c r="F18" s="28" t="n"/>
    </row>
    <row r="20">
      <c r="A20" s="31" t="inlineStr">
        <is>
          <t>Suivi Avancement Global (%)</t>
        </is>
      </c>
      <c r="B20" s="28" t="n"/>
      <c r="C20" s="28" t="n"/>
      <c r="D20" s="28" t="n"/>
      <c r="E20" s="28" t="n"/>
      <c r="F20" s="28" t="n"/>
    </row>
  </sheetData>
  <mergeCells count="1">
    <mergeCell ref="A1:E1"/>
  </mergeCells>
  <hyperlinks>
    <hyperlink xmlns:r="http://schemas.openxmlformats.org/officeDocument/2006/relationships" ref="A3" r:id="rId1"/>
    <hyperlink xmlns:r="http://schemas.openxmlformats.org/officeDocument/2006/relationships" ref="A4" r:id="rId2"/>
    <hyperlink xmlns:r="http://schemas.openxmlformats.org/officeDocument/2006/relationships" ref="A5" r:id="rId3"/>
  </hyperlinks>
  <pageMargins left="0.75" right="0.75" top="1" bottom="1" header="0.5" footer="0.5"/>
  <drawing xmlns:r="http://schemas.openxmlformats.org/officeDocument/2006/relationships" r:id="rId4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3" max="3"/>
    <col width="30" customWidth="1" min="4" max="4"/>
  </cols>
  <sheetData>
    <row r="1">
      <c r="A1" s="3" t="inlineStr">
        <is>
          <t>Synthèse Hebdomadaire et Mensuelle de l’Avancement</t>
        </is>
      </c>
    </row>
    <row r="3">
      <c r="A3" s="15" t="inlineStr">
        <is>
          <t>Période</t>
        </is>
      </c>
      <c r="B3" s="15" t="inlineStr">
        <is>
          <t>Nombre de Tâches</t>
        </is>
      </c>
      <c r="C3" s="15" t="inlineStr">
        <is>
          <t>Avancement Moyen (%)</t>
        </is>
      </c>
      <c r="D3" s="15" t="inlineStr">
        <is>
          <t>Commentaires clés</t>
        </is>
      </c>
    </row>
    <row r="4">
      <c r="A4" s="5" t="inlineStr">
        <is>
          <t>Semaine en cours</t>
        </is>
      </c>
      <c r="B4" s="5">
        <f>COUNTA(FILTER('Suivi Journalier'!A2:A100, 'Suivi Journalier'!A2:A100&gt;=TODAY()-7))</f>
        <v/>
      </c>
      <c r="C4" s="5">
        <f>ROUND(AVERAGE(FILTER('Suivi Journalier'!C2:C100, 'Suivi Journalier'!A2:A100&gt;=TODAY()-7)),1)</f>
        <v/>
      </c>
      <c r="D4" s="5" t="inlineStr">
        <is>
          <t>RAS ou points notés</t>
        </is>
      </c>
    </row>
    <row r="5">
      <c r="A5" s="5" t="inlineStr">
        <is>
          <t>Semaine précédente</t>
        </is>
      </c>
      <c r="B5" s="5">
        <f>COUNTA(FILTER('Suivi Journalier'!A2:A100, ('Suivi Journalier'!A2:A100&gt;=TODAY()-14)*('Suivi Journalier'!A2:A100&lt;TODAY()-7)))</f>
        <v/>
      </c>
      <c r="C5" s="5">
        <f>ROUND(AVERAGE(FILTER('Suivi Journalier'!C2:C100, ('Suivi Journalier'!A2:A100&gt;=TODAY()-14)*('Suivi Journalier'!A2:A100&lt;TODAY()-7))),1)</f>
        <v/>
      </c>
      <c r="D5" s="5" t="inlineStr">
        <is>
          <t>Évolution par rapport à S-1</t>
        </is>
      </c>
    </row>
    <row r="6">
      <c r="A6" s="5" t="inlineStr">
        <is>
          <t>30 derniers jours</t>
        </is>
      </c>
      <c r="B6" s="5">
        <f>COUNTA(FILTER('Suivi Journalier'!A2:A100, 'Suivi Journalier'!A2:A100&gt;=TODAY()-30))</f>
        <v/>
      </c>
      <c r="C6" s="5">
        <f>ROUND(AVERAGE(FILTER('Suivi Journalier'!C2:C100, 'Suivi Journalier'!A2:A100&gt;=TODAY()-30)),1)</f>
        <v/>
      </c>
      <c r="D6" s="5" t="inlineStr">
        <is>
          <t>Tendance globale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2025-06-22T15:04:57Z</dcterms:created>
  <dcterms:modified xmlns:dcterms="http://purl.org/dc/terms/" xmlns:xsi="http://www.w3.org/2001/XMLSchema-instance" xsi:type="dcterms:W3CDTF">2025-06-22T15:04:57Z</dcterms:modified>
</cp:coreProperties>
</file>