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alyse Financière" sheetId="1" state="visible" r:id="rId1"/>
    <sheet xmlns:r="http://schemas.openxmlformats.org/officeDocument/2006/relationships" name="Analyse Risques" sheetId="2" state="visible" r:id="rId2"/>
    <sheet xmlns:r="http://schemas.openxmlformats.org/officeDocument/2006/relationships" name="Structure des Coû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sz val="12"/>
    </font>
    <font>
      <b val="1"/>
    </font>
  </fonts>
  <fills count="6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  <fill>
      <patternFill patternType="solid">
        <fgColor rgb="00D9E1F2"/>
      </patternFill>
    </fill>
    <fill>
      <patternFill patternType="solid">
        <fgColor rgb="00F4F4F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pivotButton="0" quotePrefix="0" xfId="0"/>
    <xf numFmtId="0" fontId="4" fillId="5" borderId="0" pivotButton="0" quotePrefix="0" xfId="0"/>
    <xf numFmtId="0" fontId="1" fillId="2" borderId="0" pivotButton="0" quotePrefix="0" xfId="0"/>
    <xf numFmtId="0" fontId="2" fillId="3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4CCCC"/>
          <b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10" customWidth="1" min="1" max="1"/>
    <col width="20" customWidth="1" min="2" max="2"/>
    <col width="20" customWidth="1" min="3" max="3"/>
    <col width="20" customWidth="1" min="4" max="4"/>
    <col width="20" customWidth="1" min="5" max="5"/>
    <col width="25" customWidth="1" min="6" max="6"/>
  </cols>
  <sheetData>
    <row r="1">
      <c r="A1" s="1" t="inlineStr">
        <is>
          <t>📊 Analyse Financière du Projet</t>
        </is>
      </c>
    </row>
    <row r="2">
      <c r="A2" s="2" t="inlineStr">
        <is>
          <t>Année</t>
        </is>
      </c>
      <c r="B2" s="2" t="inlineStr">
        <is>
          <t>Investissement (€)</t>
        </is>
      </c>
      <c r="C2" s="2" t="inlineStr">
        <is>
          <t>Recettes (€)</t>
        </is>
      </c>
      <c r="D2" s="2" t="inlineStr">
        <is>
          <t>Dépenses (€)</t>
        </is>
      </c>
      <c r="E2" s="2" t="inlineStr">
        <is>
          <t>Cash Flow Net</t>
        </is>
      </c>
      <c r="F2" s="2" t="inlineStr">
        <is>
          <t>Cash Flow Actualisé</t>
        </is>
      </c>
    </row>
    <row r="3">
      <c r="A3" t="n">
        <v>2025</v>
      </c>
      <c r="B3" t="n">
        <v>50000</v>
      </c>
      <c r="C3" t="n">
        <v>15000</v>
      </c>
      <c r="D3" t="n">
        <v>5000</v>
      </c>
      <c r="E3">
        <f>C3-D3</f>
        <v/>
      </c>
      <c r="F3">
        <f>E3/(1+0.08)^1</f>
        <v/>
      </c>
    </row>
    <row r="4">
      <c r="A4" t="n">
        <v>2026</v>
      </c>
      <c r="B4" t="n">
        <v>0</v>
      </c>
      <c r="C4" t="n">
        <v>20000</v>
      </c>
      <c r="D4" t="n">
        <v>7000</v>
      </c>
      <c r="E4">
        <f>C4-D4</f>
        <v/>
      </c>
      <c r="F4">
        <f>E4/(1+0.08)^2</f>
        <v/>
      </c>
    </row>
    <row r="5">
      <c r="A5" t="n">
        <v>2027</v>
      </c>
      <c r="B5" t="n">
        <v>0</v>
      </c>
      <c r="C5" t="n">
        <v>25000</v>
      </c>
      <c r="D5" t="n">
        <v>8000</v>
      </c>
      <c r="E5">
        <f>C5-D5</f>
        <v/>
      </c>
      <c r="F5">
        <f>E5/(1+0.08)^3</f>
        <v/>
      </c>
    </row>
    <row r="6">
      <c r="A6" t="n">
        <v>2028</v>
      </c>
      <c r="B6" t="n">
        <v>0</v>
      </c>
      <c r="C6" t="n">
        <v>30000</v>
      </c>
      <c r="D6" t="n">
        <v>9000</v>
      </c>
      <c r="E6">
        <f>C6-D6</f>
        <v/>
      </c>
      <c r="F6">
        <f>E6/(1+0.08)^4</f>
        <v/>
      </c>
    </row>
    <row r="7">
      <c r="A7" t="n">
        <v>2029</v>
      </c>
      <c r="B7" t="n">
        <v>0</v>
      </c>
      <c r="C7" t="n">
        <v>35000</v>
      </c>
      <c r="D7" t="n">
        <v>10000</v>
      </c>
      <c r="E7">
        <f>C7-D7</f>
        <v/>
      </c>
      <c r="F7">
        <f>E7/(1+0.08)^5</f>
        <v/>
      </c>
    </row>
    <row r="8">
      <c r="A8" t="n">
        <v>2030</v>
      </c>
      <c r="B8" t="n">
        <v>0</v>
      </c>
      <c r="C8" t="n">
        <v>40000</v>
      </c>
      <c r="D8" t="n">
        <v>11000</v>
      </c>
      <c r="E8">
        <f>C8-D8</f>
        <v/>
      </c>
      <c r="F8">
        <f>E8/(1+0.08)^6</f>
        <v/>
      </c>
    </row>
    <row r="10">
      <c r="E10" t="inlineStr">
        <is>
          <t>VAN (Valeur Actuelle Nette)</t>
        </is>
      </c>
      <c r="F10">
        <f>SUM(F3:F8)-B3</f>
        <v/>
      </c>
    </row>
    <row r="12">
      <c r="A12" s="3" t="inlineStr">
        <is>
          <t>📈 Ratios Financiers Clés</t>
        </is>
      </c>
    </row>
    <row r="14">
      <c r="A14" s="4" t="inlineStr">
        <is>
          <t>Rentabilité nette moyenne</t>
        </is>
      </c>
      <c r="B14">
        <f>AVERAGE(E3:E8)/ABS(B3)</f>
        <v/>
      </c>
    </row>
    <row r="15">
      <c r="A15" s="4" t="inlineStr">
        <is>
          <t>Cash flow cumulé</t>
        </is>
      </c>
      <c r="B15">
        <f>SUM(E3:E8)</f>
        <v/>
      </c>
    </row>
    <row r="16">
      <c r="A16" s="4" t="inlineStr">
        <is>
          <t>Cash flow actualisé cumulé</t>
        </is>
      </c>
      <c r="B16">
        <f>SUM(F3:F8)</f>
        <v/>
      </c>
    </row>
    <row r="17">
      <c r="A17" s="4" t="inlineStr">
        <is>
          <t>Seuil de rentabilité (€/an)</t>
        </is>
      </c>
      <c r="B17">
        <f>D3+(B3/(6))</f>
        <v/>
      </c>
    </row>
    <row r="18">
      <c r="A18" s="4" t="inlineStr">
        <is>
          <t>Payback approximatif (années)</t>
        </is>
      </c>
      <c r="B18">
        <f>MATCH(TRUE,INDEX(SUBTOTAL(9,OFFSET(F3,,,ROW(F3:F8)-ROW(F3)+1))&gt;=B3,0),0)</f>
        <v/>
      </c>
    </row>
  </sheetData>
  <mergeCells count="2">
    <mergeCell ref="A1:F1"/>
    <mergeCell ref="A12:D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0" customWidth="1" min="1" max="1"/>
    <col width="35" customWidth="1" min="2" max="2"/>
    <col width="15" customWidth="1" min="3" max="3"/>
    <col width="18" customWidth="1" min="4" max="4"/>
    <col width="15" customWidth="1" min="5" max="5"/>
    <col width="15" customWidth="1" min="6" max="6"/>
    <col width="15" customWidth="1" min="7" max="7"/>
    <col width="20" customWidth="1" min="8" max="8"/>
    <col width="35" customWidth="1" min="9" max="9"/>
  </cols>
  <sheetData>
    <row r="1">
      <c r="A1" s="1" t="inlineStr">
        <is>
          <t>⚠️ Analyse des Risques du Projet</t>
        </is>
      </c>
    </row>
    <row r="2">
      <c r="A2" s="2" t="inlineStr">
        <is>
          <t>ID Risque</t>
        </is>
      </c>
      <c r="B2" s="2" t="inlineStr">
        <is>
          <t>Description</t>
        </is>
      </c>
      <c r="C2" s="2" t="inlineStr">
        <is>
          <t>Type</t>
        </is>
      </c>
      <c r="D2" s="2" t="inlineStr">
        <is>
          <t>Probabilité (1-5)</t>
        </is>
      </c>
      <c r="E2" s="2" t="inlineStr">
        <is>
          <t>Impact (1-5)</t>
        </is>
      </c>
      <c r="F2" s="2" t="inlineStr">
        <is>
          <t>Criticité</t>
        </is>
      </c>
      <c r="G2" s="2" t="inlineStr">
        <is>
          <t>Niveau</t>
        </is>
      </c>
      <c r="H2" s="2" t="inlineStr">
        <is>
          <t>EMV (€)</t>
        </is>
      </c>
      <c r="I2" s="2" t="inlineStr">
        <is>
          <t>Plan d'Action</t>
        </is>
      </c>
    </row>
    <row r="3">
      <c r="F3">
        <f>D3*E3</f>
        <v/>
      </c>
      <c r="G3">
        <f>IF(F3&gt;=15,"Élevé",IF(F3&gt;=6,"Moyen","Faible"))</f>
        <v/>
      </c>
      <c r="H3">
        <f>F3*1000</f>
        <v/>
      </c>
    </row>
    <row r="4">
      <c r="F4">
        <f>D4*E4</f>
        <v/>
      </c>
      <c r="G4">
        <f>IF(F4&gt;=15,"Élevé",IF(F4&gt;=6,"Moyen","Faible"))</f>
        <v/>
      </c>
      <c r="H4">
        <f>F4*1000</f>
        <v/>
      </c>
    </row>
    <row r="5">
      <c r="F5">
        <f>D5*E5</f>
        <v/>
      </c>
      <c r="G5">
        <f>IF(F5&gt;=15,"Élevé",IF(F5&gt;=6,"Moyen","Faible"))</f>
        <v/>
      </c>
      <c r="H5">
        <f>F5*1000</f>
        <v/>
      </c>
    </row>
    <row r="6">
      <c r="F6">
        <f>D6*E6</f>
        <v/>
      </c>
      <c r="G6">
        <f>IF(F6&gt;=15,"Élevé",IF(F6&gt;=6,"Moyen","Faible"))</f>
        <v/>
      </c>
      <c r="H6">
        <f>F6*1000</f>
        <v/>
      </c>
    </row>
    <row r="7">
      <c r="F7">
        <f>D7*E7</f>
        <v/>
      </c>
      <c r="G7">
        <f>IF(F7&gt;=15,"Élevé",IF(F7&gt;=6,"Moyen","Faible"))</f>
        <v/>
      </c>
      <c r="H7">
        <f>F7*1000</f>
        <v/>
      </c>
    </row>
    <row r="8">
      <c r="F8">
        <f>D8*E8</f>
        <v/>
      </c>
      <c r="G8">
        <f>IF(F8&gt;=15,"Élevé",IF(F8&gt;=6,"Moyen","Faible"))</f>
        <v/>
      </c>
      <c r="H8">
        <f>F8*1000</f>
        <v/>
      </c>
    </row>
    <row r="9">
      <c r="F9">
        <f>D9*E9</f>
        <v/>
      </c>
      <c r="G9">
        <f>IF(F9&gt;=15,"Élevé",IF(F9&gt;=6,"Moyen","Faible"))</f>
        <v/>
      </c>
      <c r="H9">
        <f>F9*1000</f>
        <v/>
      </c>
    </row>
    <row r="10">
      <c r="F10">
        <f>D10*E10</f>
        <v/>
      </c>
      <c r="G10">
        <f>IF(F10&gt;=15,"Élevé",IF(F10&gt;=6,"Moyen","Faible"))</f>
        <v/>
      </c>
      <c r="H10">
        <f>F10*1000</f>
        <v/>
      </c>
    </row>
    <row r="11">
      <c r="F11">
        <f>D11*E11</f>
        <v/>
      </c>
      <c r="G11">
        <f>IF(F11&gt;=15,"Élevé",IF(F11&gt;=6,"Moyen","Faible"))</f>
        <v/>
      </c>
      <c r="H11">
        <f>F11*1000</f>
        <v/>
      </c>
    </row>
    <row r="12">
      <c r="F12">
        <f>D12*E12</f>
        <v/>
      </c>
      <c r="G12">
        <f>IF(F12&gt;=15,"Élevé",IF(F12&gt;=6,"Moyen","Faible"))</f>
        <v/>
      </c>
      <c r="H12">
        <f>F12*1000</f>
        <v/>
      </c>
    </row>
  </sheetData>
  <mergeCells count="1">
    <mergeCell ref="A1:I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20" customWidth="1" min="3" max="3"/>
    <col width="15" customWidth="1" min="4" max="4"/>
    <col width="25" customWidth="1" min="5" max="5"/>
  </cols>
  <sheetData>
    <row r="1">
      <c r="A1" s="5" t="inlineStr">
        <is>
          <t>🔍 Décomposition des Coûts du Projet</t>
        </is>
      </c>
    </row>
    <row r="2">
      <c r="A2" s="6" t="inlineStr">
        <is>
          <t>Poste de Coût</t>
        </is>
      </c>
      <c r="B2" s="6" t="inlineStr">
        <is>
          <t>Catégorie</t>
        </is>
      </c>
      <c r="C2" s="6" t="inlineStr">
        <is>
          <t>Sous-Catégorie</t>
        </is>
      </c>
      <c r="D2" s="6" t="inlineStr">
        <is>
          <t>Montant (€)</t>
        </is>
      </c>
      <c r="E2" s="6" t="inlineStr">
        <is>
          <t>Observation</t>
        </is>
      </c>
    </row>
    <row r="3">
      <c r="A3" t="inlineStr">
        <is>
          <t>Loyer bureaux</t>
        </is>
      </c>
      <c r="B3" t="inlineStr">
        <is>
          <t>Fixe</t>
        </is>
      </c>
      <c r="C3" t="inlineStr">
        <is>
          <t>Immobilier</t>
        </is>
      </c>
      <c r="D3" t="n">
        <v>12000</v>
      </c>
      <c r="E3">
        <f>IF(D3&gt;10000, "⚠️ Coût élevé", "")</f>
        <v/>
      </c>
    </row>
    <row r="4">
      <c r="A4" t="inlineStr">
        <is>
          <t>Assurance</t>
        </is>
      </c>
      <c r="B4" t="inlineStr">
        <is>
          <t>Fixe</t>
        </is>
      </c>
      <c r="C4" t="inlineStr">
        <is>
          <t>Charges fixes</t>
        </is>
      </c>
      <c r="D4" t="n">
        <v>3000</v>
      </c>
      <c r="E4">
        <f>IF(D4&gt;10000, "⚠️ Coût élevé", "")</f>
        <v/>
      </c>
    </row>
    <row r="5">
      <c r="A5" t="inlineStr">
        <is>
          <t>Salaires direction</t>
        </is>
      </c>
      <c r="B5" t="inlineStr">
        <is>
          <t>Fixe</t>
        </is>
      </c>
      <c r="C5" t="inlineStr">
        <is>
          <t>Personnel</t>
        </is>
      </c>
      <c r="D5" t="n">
        <v>18000</v>
      </c>
      <c r="E5">
        <f>IF(D5&gt;10000, "⚠️ Coût élevé", "")</f>
        <v/>
      </c>
    </row>
    <row r="6">
      <c r="A6" t="inlineStr">
        <is>
          <t>Salaires support</t>
        </is>
      </c>
      <c r="B6" t="inlineStr">
        <is>
          <t>Fixe</t>
        </is>
      </c>
      <c r="C6" t="inlineStr">
        <is>
          <t>Personnel</t>
        </is>
      </c>
      <c r="D6" t="n">
        <v>8000</v>
      </c>
      <c r="E6">
        <f>IF(D6&gt;10000, "⚠️ Coût élevé", "")</f>
        <v/>
      </c>
    </row>
    <row r="7">
      <c r="A7" t="inlineStr">
        <is>
          <t>Honoraires experts</t>
        </is>
      </c>
      <c r="B7" t="inlineStr">
        <is>
          <t>Fixe</t>
        </is>
      </c>
      <c r="C7" t="inlineStr">
        <is>
          <t>Services ext.</t>
        </is>
      </c>
      <c r="D7" t="n">
        <v>5000</v>
      </c>
      <c r="E7">
        <f>IF(D7&gt;10000, "⚠️ Coût élevé", "")</f>
        <v/>
      </c>
    </row>
    <row r="8">
      <c r="A8" t="inlineStr">
        <is>
          <t>Achats matières premières</t>
        </is>
      </c>
      <c r="B8" t="inlineStr">
        <is>
          <t>Variable</t>
        </is>
      </c>
      <c r="C8" t="inlineStr">
        <is>
          <t>Production</t>
        </is>
      </c>
      <c r="D8" t="n">
        <v>15000</v>
      </c>
      <c r="E8">
        <f>IF(D8&gt;10000, "⚠️ Coût élevé", "")</f>
        <v/>
      </c>
    </row>
    <row r="9">
      <c r="A9" t="inlineStr">
        <is>
          <t>Transport fournisseurs</t>
        </is>
      </c>
      <c r="B9" t="inlineStr">
        <is>
          <t>Variable</t>
        </is>
      </c>
      <c r="C9" t="inlineStr">
        <is>
          <t>Production</t>
        </is>
      </c>
      <c r="D9" t="n">
        <v>4000</v>
      </c>
      <c r="E9">
        <f>IF(D9&gt;10000, "⚠️ Coût élevé", "")</f>
        <v/>
      </c>
    </row>
    <row r="10">
      <c r="A10" t="inlineStr">
        <is>
          <t>Sous-traitance technique</t>
        </is>
      </c>
      <c r="B10" t="inlineStr">
        <is>
          <t>Variable</t>
        </is>
      </c>
      <c r="C10" t="inlineStr">
        <is>
          <t>Production</t>
        </is>
      </c>
      <c r="D10" t="n">
        <v>10000</v>
      </c>
      <c r="E10">
        <f>IF(D10&gt;10000, "⚠️ Coût élevé", "")</f>
        <v/>
      </c>
    </row>
    <row r="11">
      <c r="A11" t="inlineStr">
        <is>
          <t>Maintenance machines</t>
        </is>
      </c>
      <c r="B11" t="inlineStr">
        <is>
          <t>Variable</t>
        </is>
      </c>
      <c r="C11" t="inlineStr">
        <is>
          <t>Exploitation</t>
        </is>
      </c>
      <c r="D11" t="n">
        <v>7000</v>
      </c>
      <c r="E11">
        <f>IF(D11&gt;10000, "⚠️ Coût élevé", "")</f>
        <v/>
      </c>
    </row>
    <row r="12">
      <c r="A12" t="inlineStr">
        <is>
          <t>Marketing digital</t>
        </is>
      </c>
      <c r="B12" t="inlineStr">
        <is>
          <t>Variable</t>
        </is>
      </c>
      <c r="C12" t="inlineStr">
        <is>
          <t>Commercial</t>
        </is>
      </c>
      <c r="D12" t="n">
        <v>6000</v>
      </c>
      <c r="E12">
        <f>IF(D12&gt;10000, "⚠️ Coût élevé", "")</f>
        <v/>
      </c>
    </row>
    <row r="13">
      <c r="A13" t="inlineStr">
        <is>
          <t>Frais salons &amp; pub</t>
        </is>
      </c>
      <c r="B13" t="inlineStr">
        <is>
          <t>Variable</t>
        </is>
      </c>
      <c r="C13" t="inlineStr">
        <is>
          <t>Commercial</t>
        </is>
      </c>
      <c r="D13" t="n">
        <v>8000</v>
      </c>
      <c r="E13">
        <f>IF(D13&gt;10000, "⚠️ Coût élevé", "")</f>
        <v/>
      </c>
    </row>
    <row r="14">
      <c r="A14" t="inlineStr">
        <is>
          <t>Energie</t>
        </is>
      </c>
      <c r="B14" t="inlineStr">
        <is>
          <t>Variable</t>
        </is>
      </c>
      <c r="C14" t="inlineStr">
        <is>
          <t>Exploitation</t>
        </is>
      </c>
      <c r="D14" t="n">
        <v>4500</v>
      </c>
      <c r="E14">
        <f>IF(D14&gt;10000, "⚠️ Coût élevé", "")</f>
        <v/>
      </c>
    </row>
  </sheetData>
  <mergeCells count="1">
    <mergeCell ref="A1:D1"/>
  </mergeCells>
  <conditionalFormatting sqref="C3:C20">
    <cfRule type="cellIs" priority="1" operator="greaterThan" dxfId="0">
      <formula>20000</formula>
    </cfRule>
  </conditionalFormatting>
  <conditionalFormatting sqref="D3:D20">
    <cfRule type="cellIs" priority="2" operator="greaterThan" dxfId="0">
      <formula>10000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2025-06-14T19:08:13Z</dcterms:created>
  <dcterms:modified xmlns:dcterms="http://purl.org/dc/terms/" xmlns:xsi="http://www.w3.org/2001/XMLSchema-instance" xsi:type="dcterms:W3CDTF">2025-06-14T19:08:13Z</dcterms:modified>
</cp:coreProperties>
</file>