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aluation Multi-Proje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000080"/>
    </font>
  </fonts>
  <fills count="4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pivotButton="0" quotePrefix="0" xfId="0"/>
    <xf numFmtId="0" fontId="1" fillId="3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FluxTresorerie" displayName="FluxTresorerie" ref="T1:W4" headerRowCount="1">
  <autoFilter ref="T1:W4"/>
  <tableColumns count="4">
    <tableColumn id="20" name="Projet"/>
    <tableColumn id="21" name="Année 1"/>
    <tableColumn id="22" name="Année 2"/>
    <tableColumn id="23" name="Année 3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  <col width="18" customWidth="1" min="16" max="16"/>
    <col width="18" customWidth="1" min="17" max="17"/>
    <col width="18" customWidth="1" min="18" max="18"/>
  </cols>
  <sheetData>
    <row r="1">
      <c r="A1" s="1" t="inlineStr">
        <is>
          <t>Projet</t>
        </is>
      </c>
      <c r="B1" s="1" t="inlineStr">
        <is>
          <t>Coût Initial</t>
        </is>
      </c>
      <c r="C1" s="1" t="inlineStr">
        <is>
          <t>Durée (années)</t>
        </is>
      </c>
      <c r="D1" s="1" t="inlineStr">
        <is>
          <t>Revenus Annuels</t>
        </is>
      </c>
      <c r="E1" s="1" t="inlineStr">
        <is>
          <t>Coûts Annuels</t>
        </is>
      </c>
      <c r="F1" s="1" t="inlineStr">
        <is>
          <t>Subventions</t>
        </is>
      </c>
      <c r="G1" s="1" t="inlineStr">
        <is>
          <t>Taux d'Imposition (%)</t>
        </is>
      </c>
      <c r="H1" s="1" t="inlineStr">
        <is>
          <t>Dette (%)</t>
        </is>
      </c>
      <c r="I1" s="1" t="inlineStr">
        <is>
          <t>Taux Intérêt (%)</t>
        </is>
      </c>
      <c r="J1" s="1" t="inlineStr">
        <is>
          <t>Durée Dette</t>
        </is>
      </c>
      <c r="K1" s="1" t="inlineStr">
        <is>
          <t>WACC (%)</t>
        </is>
      </c>
      <c r="L1" s="2" t="inlineStr">
        <is>
          <t>Cash Flow Net Annuel</t>
        </is>
      </c>
      <c r="M1" s="2" t="inlineStr">
        <is>
          <t>VAN</t>
        </is>
      </c>
      <c r="N1" s="2" t="inlineStr">
        <is>
          <t>TRI</t>
        </is>
      </c>
      <c r="O1" s="2" t="inlineStr">
        <is>
          <t>Payback (années)</t>
        </is>
      </c>
      <c r="P1" s="2" t="inlineStr">
        <is>
          <t>ROI</t>
        </is>
      </c>
      <c r="Q1" s="2" t="inlineStr">
        <is>
          <t>DSCR</t>
        </is>
      </c>
      <c r="R1" s="2" t="inlineStr">
        <is>
          <t>Rentabilité</t>
        </is>
      </c>
      <c r="T1" s="3" t="inlineStr">
        <is>
          <t>Projet</t>
        </is>
      </c>
      <c r="U1" s="3" t="inlineStr">
        <is>
          <t>Année 1</t>
        </is>
      </c>
      <c r="V1" s="3" t="inlineStr">
        <is>
          <t>Année 2</t>
        </is>
      </c>
      <c r="W1" s="3" t="inlineStr">
        <is>
          <t>Année 3</t>
        </is>
      </c>
      <c r="Y1" s="4" t="inlineStr">
        <is>
          <t>🧪 Simulation de Scénarios</t>
        </is>
      </c>
    </row>
    <row r="2">
      <c r="A2" t="inlineStr">
        <is>
          <t>Projet A</t>
        </is>
      </c>
      <c r="B2" t="n">
        <v>100000</v>
      </c>
      <c r="C2" t="n">
        <v>3</v>
      </c>
      <c r="D2" t="n">
        <v>50000</v>
      </c>
      <c r="E2" t="n">
        <v>15000</v>
      </c>
      <c r="F2" t="n">
        <v>5000</v>
      </c>
      <c r="G2" t="n">
        <v>30</v>
      </c>
      <c r="H2" t="n">
        <v>40</v>
      </c>
      <c r="I2" t="n">
        <v>5</v>
      </c>
      <c r="J2" t="n">
        <v>3</v>
      </c>
      <c r="K2" t="n">
        <v>10</v>
      </c>
      <c r="L2">
        <f>(D2-E2+F2)*(1-G2/100)</f>
        <v/>
      </c>
      <c r="M2">
        <f>NPV(K2/100, (D2-E2+F2)*(1-G2/100)*{1,1,1})-B2</f>
        <v/>
      </c>
      <c r="N2">
        <f>IRR(-B2, (D2-E2+F2)*(1-G2/100)*{1,1,1})</f>
        <v/>
      </c>
      <c r="O2">
        <f>B2/((D2-E2+F2)*(1-G2/100))</f>
        <v/>
      </c>
      <c r="P2">
        <f>(((D2-E2+F2)*(1-G2/100)*C2)-B2)/B2</f>
        <v/>
      </c>
      <c r="Q2">
        <f>((D2-E2)/B2)</f>
        <v/>
      </c>
      <c r="R2">
        <f>IF(132&gt;0,"✅ Rentable","❌ Non rentable")</f>
        <v/>
      </c>
      <c r="T2" t="inlineStr">
        <is>
          <t>Projet A</t>
        </is>
      </c>
      <c r="U2">
        <f>((D2-E2+F2)*(1-G2/100))</f>
        <v/>
      </c>
      <c r="V2">
        <f>((E2-F2+G2)*(1-H2/100))</f>
        <v/>
      </c>
      <c r="W2">
        <f>((F2-G2+H2)*(1-I2/100))</f>
        <v/>
      </c>
      <c r="Y2" s="3" t="inlineStr">
        <is>
          <t>Scénario</t>
        </is>
      </c>
      <c r="Z2" s="3" t="inlineStr">
        <is>
          <t>Variation Revenus (%)</t>
        </is>
      </c>
      <c r="AA2" s="3" t="inlineStr">
        <is>
          <t>Variation Coûts (%)</t>
        </is>
      </c>
      <c r="AB2" s="3" t="inlineStr">
        <is>
          <t>Variation WACC (%)</t>
        </is>
      </c>
    </row>
    <row r="3">
      <c r="A3" t="inlineStr">
        <is>
          <t>Projet B</t>
        </is>
      </c>
      <c r="B3" t="n">
        <v>150000</v>
      </c>
      <c r="C3" t="n">
        <v>3</v>
      </c>
      <c r="D3" t="n">
        <v>60000</v>
      </c>
      <c r="E3" t="n">
        <v>25000</v>
      </c>
      <c r="F3" t="n">
        <v>10000</v>
      </c>
      <c r="G3" t="n">
        <v>28</v>
      </c>
      <c r="H3" t="n">
        <v>30</v>
      </c>
      <c r="I3" t="n">
        <v>4</v>
      </c>
      <c r="J3" t="n">
        <v>3</v>
      </c>
      <c r="K3" t="n">
        <v>9</v>
      </c>
      <c r="L3">
        <f>(D3-E3+F3)*(1-G3/100)</f>
        <v/>
      </c>
      <c r="M3">
        <f>NPV(K3/100, (D3-E3+F3)*(1-G3/100)*{1,1,1})-B3</f>
        <v/>
      </c>
      <c r="N3">
        <f>IRR(-B3, (D3-E3+F3)*(1-G3/100)*{1,1,1})</f>
        <v/>
      </c>
      <c r="O3">
        <f>B3/((D3-E3+F3)*(1-G3/100))</f>
        <v/>
      </c>
      <c r="P3">
        <f>(((D3-E3+F3)*(1-G3/100)*C3)-B3)/B3</f>
        <v/>
      </c>
      <c r="Q3">
        <f>((D3-E3)/B3)</f>
        <v/>
      </c>
      <c r="R3">
        <f>IF(133&gt;0,"✅ Rentable","❌ Non rentable")</f>
        <v/>
      </c>
      <c r="T3" t="inlineStr">
        <is>
          <t>Projet B</t>
        </is>
      </c>
      <c r="U3">
        <f>((D3-E3+F3)*(1-G3/100))</f>
        <v/>
      </c>
      <c r="V3">
        <f>((E3-F3+G3)*(1-H3/100))</f>
        <v/>
      </c>
      <c r="W3">
        <f>((F3-G3+H3)*(1-I3/100))</f>
        <v/>
      </c>
      <c r="Y3" t="inlineStr">
        <is>
          <t>Optimiste</t>
        </is>
      </c>
      <c r="Z3" t="n">
        <v>10</v>
      </c>
      <c r="AA3" t="n">
        <v>-10</v>
      </c>
      <c r="AB3" t="n">
        <v>-2</v>
      </c>
    </row>
    <row r="4">
      <c r="A4" t="inlineStr">
        <is>
          <t>Projet C</t>
        </is>
      </c>
      <c r="B4" t="n">
        <v>200000</v>
      </c>
      <c r="C4" t="n">
        <v>3</v>
      </c>
      <c r="D4" t="n">
        <v>90000</v>
      </c>
      <c r="E4" t="n">
        <v>40000</v>
      </c>
      <c r="F4" t="n">
        <v>15000</v>
      </c>
      <c r="G4" t="n">
        <v>25</v>
      </c>
      <c r="H4" t="n">
        <v>50</v>
      </c>
      <c r="I4" t="n">
        <v>6</v>
      </c>
      <c r="J4" t="n">
        <v>3</v>
      </c>
      <c r="K4" t="n">
        <v>11</v>
      </c>
      <c r="L4">
        <f>(D4-E4+F4)*(1-G4/100)</f>
        <v/>
      </c>
      <c r="M4">
        <f>NPV(K4/100, (D4-E4+F4)*(1-G4/100)*{1,1,1})-B4</f>
        <v/>
      </c>
      <c r="N4">
        <f>IRR(-B4, (D4-E4+F4)*(1-G4/100)*{1,1,1})</f>
        <v/>
      </c>
      <c r="O4">
        <f>B4/((D4-E4+F4)*(1-G4/100))</f>
        <v/>
      </c>
      <c r="P4">
        <f>(((D4-E4+F4)*(1-G4/100)*C4)-B4)/B4</f>
        <v/>
      </c>
      <c r="Q4">
        <f>((D4-E4)/B4)</f>
        <v/>
      </c>
      <c r="R4">
        <f>IF(134&gt;0,"✅ Rentable","❌ Non rentable")</f>
        <v/>
      </c>
      <c r="T4" t="inlineStr">
        <is>
          <t>Projet C</t>
        </is>
      </c>
      <c r="U4">
        <f>((D4-E4+F4)*(1-G4/100))</f>
        <v/>
      </c>
      <c r="V4">
        <f>((E4-F4+G4)*(1-H4/100))</f>
        <v/>
      </c>
      <c r="W4">
        <f>((F4-G4+H4)*(1-I4/100))</f>
        <v/>
      </c>
      <c r="Y4" t="inlineStr">
        <is>
          <t>Pessimiste</t>
        </is>
      </c>
      <c r="Z4" t="n">
        <v>-10</v>
      </c>
      <c r="AA4" t="n">
        <v>15</v>
      </c>
      <c r="AB4" t="n">
        <v>3</v>
      </c>
    </row>
  </sheetData>
  <conditionalFormatting sqref="M2:M4">
    <cfRule type="colorScale" priority="1">
      <colorScale>
        <cfvo type="num" val="-10000"/>
        <cfvo type="num" val="0"/>
        <cfvo type="num" val="50000"/>
        <color rgb="00FF9999"/>
        <color rgb="00FFFF99"/>
        <color rgb="0099FF99"/>
      </colorScale>
    </cfRule>
  </conditionalFormatting>
  <conditionalFormatting sqref="N2:N4">
    <cfRule type="colorScale" priority="1">
      <colorScale>
        <cfvo type="num" val="-10000"/>
        <cfvo type="num" val="0"/>
        <cfvo type="num" val="50000"/>
        <color rgb="00FF9999"/>
        <color rgb="00FFFF99"/>
        <color rgb="0099FF99"/>
      </colorScale>
    </cfRule>
  </conditionalFormatting>
  <conditionalFormatting sqref="P2:P4">
    <cfRule type="colorScale" priority="1">
      <colorScale>
        <cfvo type="num" val="-10000"/>
        <cfvo type="num" val="0"/>
        <cfvo type="num" val="50000"/>
        <color rgb="00FF9999"/>
        <color rgb="00FFFF99"/>
        <color rgb="0099FF99"/>
      </colorScale>
    </cfRule>
  </conditionalFormatting>
  <conditionalFormatting sqref="R2:R4">
    <cfRule type="expression" priority="4" dxfId="0" stopIfTrue="1">
      <formula>ISNUMBER(SEARCH("✅",R2))</formula>
    </cfRule>
    <cfRule type="expression" priority="5" dxfId="1" stopIfTrue="1">
      <formula>ISNUMBER(SEARCH("❌",R2))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2025-06-13T19:24:56Z</dcterms:created>
  <dcterms:modified xmlns:dcterms="http://purl.org/dc/terms/" xmlns:xsi="http://www.w3.org/2001/XMLSchema-instance" xsi:type="dcterms:W3CDTF">2025-06-13T19:24:56Z</dcterms:modified>
</cp:coreProperties>
</file>