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rraillage Pout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color rgb="00FFFFFF"/>
      <sz val="14"/>
    </font>
  </fonts>
  <fills count="9">
    <fill>
      <patternFill/>
    </fill>
    <fill>
      <patternFill patternType="gray125"/>
    </fill>
    <fill>
      <patternFill patternType="solid">
        <fgColor rgb="00ADD8E6"/>
      </patternFill>
    </fill>
    <fill>
      <patternFill patternType="solid">
        <fgColor rgb="00D3D3D3"/>
      </patternFill>
    </fill>
    <fill>
      <patternFill patternType="solid">
        <fgColor rgb="0000B0F0"/>
      </patternFill>
    </fill>
    <fill>
      <patternFill patternType="solid">
        <fgColor rgb="00FFCC00"/>
      </patternFill>
    </fill>
    <fill>
      <patternFill patternType="solid">
        <fgColor rgb="00CCFFCC"/>
      </patternFill>
    </fill>
    <fill>
      <patternFill patternType="solid">
        <fgColor rgb="00CCE5FF"/>
      </patternFill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2" fillId="2" borderId="0" pivotButton="0" quotePrefix="0" xfId="0"/>
    <xf numFmtId="0" fontId="1" fillId="3" borderId="0" pivotButton="0" quotePrefix="0" xfId="0"/>
    <xf numFmtId="0" fontId="1" fillId="0" borderId="1" applyAlignment="1" pivotButton="0" quotePrefix="0" xfId="0">
      <alignment horizontal="center" vertical="top"/>
    </xf>
    <xf numFmtId="0" fontId="3" fillId="4" borderId="0" pivotButton="0" quotePrefix="0" xfId="0"/>
    <xf numFmtId="0" fontId="1" fillId="5" borderId="0" pivotButton="0" quotePrefix="0" xfId="0"/>
    <xf numFmtId="0" fontId="1" fillId="6" borderId="1" applyAlignment="1" pivotButton="0" quotePrefix="0" xfId="0">
      <alignment horizontal="center" vertical="top"/>
    </xf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FerraillageTable" displayName="FerraillageTable" ref="A3:B23" headerRowCount="1">
  <autoFilter ref="A3:B23"/>
  <tableColumns count="2">
    <tableColumn id="1" name="Paramètre"/>
    <tableColumn id="2" name="Valeur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4" t="inlineStr">
        <is>
          <t>Modèle de calcul de ferraillage - Poutre en béton armé</t>
        </is>
      </c>
    </row>
    <row r="3">
      <c r="A3" s="5" t="inlineStr">
        <is>
          <t>Paramètre</t>
        </is>
      </c>
      <c r="B3" s="5" t="inlineStr">
        <is>
          <t>Valeur</t>
        </is>
      </c>
    </row>
    <row r="4">
      <c r="A4" s="6" t="inlineStr">
        <is>
          <t>Portée de la poutre (L) [m]</t>
        </is>
      </c>
      <c r="B4" s="6" t="n">
        <v>5</v>
      </c>
    </row>
    <row r="5">
      <c r="A5" s="7" t="inlineStr">
        <is>
          <t>Charge uniformément répartie (q) [kN/m]</t>
        </is>
      </c>
      <c r="B5" s="7" t="n">
        <v>20</v>
      </c>
    </row>
    <row r="6">
      <c r="A6" s="7" t="inlineStr">
        <is>
          <t>Hauteur utile (d) [mm]</t>
        </is>
      </c>
      <c r="B6" s="7" t="n">
        <v>450</v>
      </c>
    </row>
    <row r="7">
      <c r="A7" s="7" t="inlineStr">
        <is>
          <t>Résistance acier (fyd) [MPa]</t>
        </is>
      </c>
      <c r="B7" s="7" t="n">
        <v>435</v>
      </c>
    </row>
    <row r="8">
      <c r="A8" s="8" t="inlineStr">
        <is>
          <t>Moment fléchissant max (M) [kNm]</t>
        </is>
      </c>
      <c r="B8" s="8">
        <f>B5*B4^2/8</f>
        <v/>
      </c>
    </row>
    <row r="9">
      <c r="A9" s="8" t="inlineStr">
        <is>
          <t>Bras de levier (z) [mm]</t>
        </is>
      </c>
      <c r="B9" s="8">
        <f>0.9*B6</f>
        <v/>
      </c>
    </row>
    <row r="10">
      <c r="A10" s="8" t="inlineStr">
        <is>
          <t>Section d'acier requise (As) [mm²]</t>
        </is>
      </c>
      <c r="B10" s="8">
        <f>B8*1000000/(B7*B9)</f>
        <v/>
      </c>
    </row>
    <row r="11">
      <c r="A11" s="8" t="inlineStr">
        <is>
          <t>Diamètre barre choisie [mm]</t>
        </is>
      </c>
      <c r="B11" s="8" t="n">
        <v>16</v>
      </c>
    </row>
    <row r="12">
      <c r="A12" s="8" t="inlineStr">
        <is>
          <t>Surface d'une barre [mm²]</t>
        </is>
      </c>
      <c r="B12" s="8">
        <f>PI()*B10^2/4</f>
        <v/>
      </c>
    </row>
    <row r="13">
      <c r="A13" s="8" t="inlineStr">
        <is>
          <t>Nombre de barres</t>
        </is>
      </c>
      <c r="B13" s="8">
        <f>B9/B11</f>
        <v/>
      </c>
    </row>
    <row r="14">
      <c r="A14" s="8" t="inlineStr">
        <is>
          <t>Effort tranchant (V) [kN]</t>
        </is>
      </c>
      <c r="B14" s="8" t="n">
        <v>50</v>
      </c>
    </row>
    <row r="15">
      <c r="A15" s="8" t="inlineStr">
        <is>
          <t>Effort tranchant appliqué (V) [kN]</t>
        </is>
      </c>
      <c r="B15" s="8">
        <f>B11*B7*B6/B12</f>
        <v/>
      </c>
    </row>
    <row r="16">
      <c r="A16" t="inlineStr">
        <is>
          <t>Espacement des étriers calculé (s) [mm]</t>
        </is>
      </c>
      <c r="B16">
        <f>B11*B10*B7*B6/B12</f>
        <v/>
      </c>
    </row>
    <row r="17">
      <c r="A17" s="9" t="inlineStr">
        <is>
          <t>Surface totale des barres [mm²]</t>
        </is>
      </c>
      <c r="B17" s="9">
        <f>B11*B10</f>
        <v/>
      </c>
    </row>
    <row r="18">
      <c r="A18" s="9" t="inlineStr">
        <is>
          <t>Ratio d'armature réel [%]</t>
        </is>
      </c>
      <c r="B18" s="9">
        <f>B18/(1000*B6)*100</f>
        <v/>
      </c>
    </row>
    <row r="19">
      <c r="A19" s="9" t="inlineStr">
        <is>
          <t>Ratio minimal [%]</t>
        </is>
      </c>
      <c r="B19" s="9" t="n">
        <v>0.15</v>
      </c>
    </row>
    <row r="20">
      <c r="A20" s="9" t="inlineStr">
        <is>
          <t>Ratio maximal [%]</t>
        </is>
      </c>
      <c r="B20" s="9" t="n">
        <v>2</v>
      </c>
    </row>
    <row r="21">
      <c r="A21" s="9" t="inlineStr">
        <is>
          <t>Vérification ratio (OK si entre min et max)</t>
        </is>
      </c>
      <c r="B21" s="9">
        <f>IF(AND(B19&gt;=B20,B19&lt;=B21),"OK","Non Conforme")</f>
        <v/>
      </c>
    </row>
    <row r="22">
      <c r="A22" s="9" t="inlineStr">
        <is>
          <t>Diamètre étrier recommandé [mm]</t>
        </is>
      </c>
      <c r="B22" s="9" t="n">
        <v>8</v>
      </c>
    </row>
    <row r="23">
      <c r="A23" s="9" t="inlineStr">
        <is>
          <t>Nombre d’étriers pour 1 mètre</t>
        </is>
      </c>
      <c r="B23" s="9">
        <f>1000/B13</f>
        <v/>
      </c>
    </row>
    <row r="24"/>
    <row r="25"/>
    <row r="26"/>
    <row r="27"/>
    <row r="28"/>
    <row r="29"/>
  </sheetData>
  <mergeCells count="1">
    <mergeCell ref="A1:B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2025-06-26T01:09:55Z</dcterms:created>
  <dcterms:modified xmlns:dcterms="http://purl.org/dc/terms/" xmlns:xsi="http://www.w3.org/2001/XMLSchema-instance" xsi:type="dcterms:W3CDTF">2025-06-26T01:09:55Z</dcterms:modified>
</cp:coreProperties>
</file>