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vantage Logement" sheetId="1" state="visible" r:id="rId1"/>
    <sheet xmlns:r="http://schemas.openxmlformats.org/officeDocument/2006/relationships" name="Cas Particuliers" sheetId="2" state="visible" r:id="rId2"/>
    <sheet xmlns:r="http://schemas.openxmlformats.org/officeDocument/2006/relationships" name="Sous-Calculateur Vertical" sheetId="3" state="visible" r:id="rId3"/>
    <sheet xmlns:r="http://schemas.openxmlformats.org/officeDocument/2006/relationships" name="Sous-Calculs Pratique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/>
    </xf>
    <xf numFmtId="0" fontId="3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/>
    </xf>
    <xf numFmtId="0" fontId="0" fillId="0" borderId="1" pivotButton="0" quotePrefix="0" xfId="0"/>
    <xf numFmtId="0" fontId="4" fillId="0" borderId="1" applyAlignment="1" pivotButton="0" quotePrefix="0" xfId="0">
      <alignment horizontal="right"/>
    </xf>
    <xf numFmtId="0" fontId="0" fillId="0" borderId="1" applyAlignment="1" pivotButton="0" quotePrefix="0" xfId="0">
      <alignment horizontal="left"/>
    </xf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0"/>
  <sheetViews>
    <sheetView workbookViewId="0">
      <selection activeCell="A1" sqref="A1"/>
    </sheetView>
  </sheetViews>
  <sheetFormatPr baseColWidth="8" defaultRowHeight="15" outlineLevelCol="0"/>
  <cols>
    <col width="43" customWidth="1" min="1" max="1"/>
    <col width="29" customWidth="1" min="2" max="2"/>
    <col width="32" customWidth="1" min="3" max="3"/>
    <col width="18" customWidth="1" min="4" max="4"/>
    <col width="32" customWidth="1" min="5" max="5"/>
    <col width="31" customWidth="1" min="6" max="6"/>
    <col width="9" customWidth="1" min="7" max="7"/>
    <col width="24" customWidth="1" min="8" max="8"/>
  </cols>
  <sheetData>
    <row r="1">
      <c r="A1" s="1" t="inlineStr">
        <is>
          <t>Calcul de l'Avantage en Nature - Logement</t>
        </is>
      </c>
      <c r="I1" s="4" t="inlineStr">
        <is>
          <t>Détail Calculs</t>
        </is>
      </c>
    </row>
    <row r="2">
      <c r="A2" s="2" t="inlineStr"/>
      <c r="B2" s="2" t="inlineStr">
        <is>
          <t>Nom de l'employé</t>
        </is>
      </c>
      <c r="C2" s="2" t="inlineStr">
        <is>
          <t>Salaire brut mensuel (€)</t>
        </is>
      </c>
      <c r="D2" s="2" t="inlineStr">
        <is>
          <t>Type de logement</t>
        </is>
      </c>
      <c r="E2" s="2" t="inlineStr">
        <is>
          <t>Loyer payé par l'employeur (€)</t>
        </is>
      </c>
      <c r="F2" s="2" t="inlineStr">
        <is>
          <t>Loyer payé par le salarié (€)</t>
        </is>
      </c>
      <c r="G2" s="2" t="inlineStr">
        <is>
          <t>Méthode</t>
        </is>
      </c>
      <c r="H2" s="2" t="inlineStr">
        <is>
          <t>Avantage en nature (€)</t>
        </is>
      </c>
      <c r="I2" s="2" t="inlineStr">
        <is>
          <t>Salaire brut</t>
        </is>
      </c>
      <c r="J2" s="2" t="inlineStr">
        <is>
          <t>Barème (€)</t>
        </is>
      </c>
      <c r="K2" s="2" t="inlineStr">
        <is>
          <t>Valeur réelle (€)</t>
        </is>
      </c>
      <c r="L2" s="2" t="inlineStr">
        <is>
          <t>Avantage retenu (€)</t>
        </is>
      </c>
    </row>
    <row r="3">
      <c r="B3" s="5" t="inlineStr">
        <is>
          <t>Jean Dupont</t>
        </is>
      </c>
      <c r="C3" s="5" t="n">
        <v>2500</v>
      </c>
      <c r="D3" s="5" t="inlineStr">
        <is>
          <t>Logement de fonction</t>
        </is>
      </c>
      <c r="E3" s="5" t="n">
        <v>800</v>
      </c>
      <c r="F3" s="5" t="n">
        <v>300</v>
      </c>
      <c r="G3" s="5" t="inlineStr">
        <is>
          <t>Comparatif</t>
        </is>
      </c>
      <c r="H3" s="5">
        <f>MAX(MAX(0,E3-F3),IF(C3&lt;1800,70,IF(C3&lt;3000,100,IF(C3&lt;5000,150,200))))</f>
        <v/>
      </c>
      <c r="I3" s="5">
        <f>C3</f>
        <v/>
      </c>
      <c r="J3" s="5">
        <f>IF(C4&lt;1800,70,IF(C4&lt;3000,100,IF(C4&lt;5000,150,200)))</f>
        <v/>
      </c>
      <c r="K3" s="5">
        <f>MAX(0,E4-F4)</f>
        <v/>
      </c>
      <c r="L3" s="5">
        <f>H3</f>
        <v/>
      </c>
    </row>
    <row r="4">
      <c r="B4" s="5" t="inlineStr">
        <is>
          <t>Marie Martin</t>
        </is>
      </c>
      <c r="C4" s="5" t="n">
        <v>4500</v>
      </c>
      <c r="D4" s="5" t="inlineStr">
        <is>
          <t>Logement de fonction</t>
        </is>
      </c>
      <c r="E4" s="5" t="n">
        <v>1200</v>
      </c>
      <c r="F4" s="5" t="n">
        <v>0</v>
      </c>
      <c r="G4" s="5" t="inlineStr">
        <is>
          <t>Comparatif</t>
        </is>
      </c>
      <c r="H4" s="5">
        <f>MAX(MAX(0,E4-F4),IF(C4&lt;1800,70,IF(C4&lt;3000,100,IF(C4&lt;5000,150,200))))</f>
        <v/>
      </c>
      <c r="I4" s="5">
        <f>C4</f>
        <v/>
      </c>
      <c r="J4" s="5">
        <f>IF(C4&lt;1800,70,IF(C4&lt;3000,100,IF(C4&lt;5000,150,200)))</f>
        <v/>
      </c>
      <c r="K4" s="5">
        <f>MAX(0,E4-F4)</f>
        <v/>
      </c>
      <c r="L4" s="5">
        <f>H4</f>
        <v/>
      </c>
    </row>
    <row r="5">
      <c r="A5" s="3" t="n"/>
    </row>
    <row r="6"/>
    <row r="7"/>
    <row r="8"/>
    <row r="9"/>
    <row r="10"/>
    <row r="11"/>
    <row r="12"/>
    <row r="13"/>
    <row r="14"/>
    <row r="15"/>
    <row r="16"/>
    <row r="17"/>
    <row r="18"/>
    <row r="19"/>
    <row r="20"/>
  </sheetData>
  <mergeCells count="3">
    <mergeCell ref="A1:G1"/>
    <mergeCell ref="A5:D5"/>
    <mergeCell ref="I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selection activeCell="A1" sqref="A1"/>
    </sheetView>
  </sheetViews>
  <sheetFormatPr baseColWidth="8" defaultRowHeight="15" outlineLevelCol="0"/>
  <cols>
    <col width="50" customWidth="1" min="1" max="1"/>
    <col width="14" customWidth="1" min="2" max="2"/>
    <col width="19" customWidth="1" min="3" max="3"/>
    <col width="17" customWidth="1" min="4" max="4"/>
    <col width="15" customWidth="1" min="5" max="5"/>
    <col width="20" customWidth="1" min="6" max="6"/>
    <col width="91" customWidth="1" min="7" max="7"/>
  </cols>
  <sheetData>
    <row r="1">
      <c r="A1" s="1" t="inlineStr">
        <is>
          <t>Calculateur - Cas Particuliers Avantage Logement</t>
        </is>
      </c>
    </row>
    <row r="2">
      <c r="A2" s="2" t="inlineStr">
        <is>
          <t>Nom</t>
        </is>
      </c>
      <c r="B2" s="2" t="inlineStr">
        <is>
          <t>Salaire brut</t>
        </is>
      </c>
      <c r="C2" s="2" t="inlineStr">
        <is>
          <t>Type logement</t>
        </is>
      </c>
      <c r="D2" s="2" t="inlineStr">
        <is>
          <t>Loyer employeur</t>
        </is>
      </c>
      <c r="E2" s="2" t="inlineStr">
        <is>
          <t>Loyer salarié</t>
        </is>
      </c>
      <c r="F2" s="2" t="inlineStr">
        <is>
          <t>Charges incluses ?</t>
        </is>
      </c>
      <c r="G2" s="2" t="inlineStr">
        <is>
          <t>Avantage en nature</t>
        </is>
      </c>
    </row>
    <row r="3">
      <c r="A3" s="5" t="inlineStr">
        <is>
          <t>Paul Valéry</t>
        </is>
      </c>
      <c r="B3" s="5" t="n">
        <v>3000</v>
      </c>
      <c r="C3" s="5" t="inlineStr">
        <is>
          <t>Colocation</t>
        </is>
      </c>
      <c r="D3" s="5" t="n">
        <v>900</v>
      </c>
      <c r="E3" s="5" t="n">
        <v>400</v>
      </c>
      <c r="F3" s="5" t="inlineStr">
        <is>
          <t>Oui</t>
        </is>
      </c>
      <c r="G3" s="5">
        <f>MAX(MAX(0,IF(F3="Oui",D3*1.1,D3)-E3),IF(B3&lt;1800,70,IF(B3&lt;3000,100,IF(B3&lt;5000,150,200))))</f>
        <v/>
      </c>
    </row>
    <row r="4">
      <c r="A4" s="5" t="inlineStr">
        <is>
          <t>Lucie Favre</t>
        </is>
      </c>
      <c r="B4" s="5" t="n">
        <v>3500</v>
      </c>
      <c r="C4" s="5" t="inlineStr">
        <is>
          <t>Location meublée</t>
        </is>
      </c>
      <c r="D4" s="5" t="n">
        <v>1000</v>
      </c>
      <c r="E4" s="5" t="n">
        <v>200</v>
      </c>
      <c r="F4" s="5" t="inlineStr">
        <is>
          <t>Non</t>
        </is>
      </c>
      <c r="G4" s="5">
        <f>MAX(MAX(0,IF(F4="Oui",D4*1.1,D4)-E4),IF(B4&lt;1800,70,IF(B4&lt;3000,100,IF(B4&lt;5000,150,200))))</f>
        <v/>
      </c>
    </row>
    <row r="5">
      <c r="A5" s="5" t="inlineStr">
        <is>
          <t>Nina Morel</t>
        </is>
      </c>
      <c r="B5" s="5" t="n">
        <v>5200</v>
      </c>
      <c r="C5" s="5" t="inlineStr">
        <is>
          <t>Logement familial</t>
        </is>
      </c>
      <c r="D5" s="5" t="n">
        <v>1500</v>
      </c>
      <c r="E5" s="5" t="n">
        <v>0</v>
      </c>
      <c r="F5" s="5" t="inlineStr">
        <is>
          <t>Oui</t>
        </is>
      </c>
      <c r="G5" s="5">
        <f>MAX(MAX(0,IF(F5="Oui",D5*1.1,D5)-E5),IF(B5&lt;1800,70,IF(B5&lt;3000,100,IF(B5&lt;5000,150,200))))</f>
        <v/>
      </c>
    </row>
  </sheetData>
  <mergeCells count="1"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 outlineLevelCol="0"/>
  <cols>
    <col width="35" customWidth="1" min="1" max="1"/>
    <col width="20" customWidth="1" min="2" max="2"/>
    <col width="25" customWidth="1" min="3" max="3"/>
    <col width="20" customWidth="1" min="4" max="4"/>
  </cols>
  <sheetData>
    <row r="1">
      <c r="A1" s="1" t="inlineStr">
        <is>
          <t>Sous-Calculateur Vertical - Avantage Logement</t>
        </is>
      </c>
    </row>
    <row r="3">
      <c r="A3" s="6" t="inlineStr">
        <is>
          <t>Nom de l'employé</t>
        </is>
      </c>
      <c r="B3" s="5" t="n"/>
    </row>
    <row r="4">
      <c r="A4" s="6" t="inlineStr">
        <is>
          <t>Salaire brut (€)</t>
        </is>
      </c>
      <c r="B4" s="5" t="n"/>
      <c r="C4" s="7" t="inlineStr">
        <is>
          <t>Résultat</t>
        </is>
      </c>
      <c r="D4" s="7">
        <f>IF(B12=B10,"Méthode réelle","Méthode forfaitaire")</f>
        <v/>
      </c>
    </row>
    <row r="5">
      <c r="A5" s="6" t="inlineStr">
        <is>
          <t>Type de logement</t>
        </is>
      </c>
      <c r="B5" s="5" t="n"/>
      <c r="C5" s="7" t="inlineStr">
        <is>
          <t>Valeur réelle calculée</t>
        </is>
      </c>
      <c r="D5" s="7">
        <f>B10</f>
        <v/>
      </c>
    </row>
    <row r="6">
      <c r="A6" s="6" t="inlineStr">
        <is>
          <t>Loyer payé par l'employeur (€)</t>
        </is>
      </c>
      <c r="B6" s="5" t="n"/>
      <c r="C6" s="7" t="inlineStr">
        <is>
          <t>Barème applicable</t>
        </is>
      </c>
      <c r="D6" s="7">
        <f>B11</f>
        <v/>
      </c>
    </row>
    <row r="7">
      <c r="A7" s="6" t="inlineStr">
        <is>
          <t>Loyer payé par le salarié (€)</t>
        </is>
      </c>
      <c r="B7" s="5" t="n"/>
      <c r="C7" s="7" t="inlineStr">
        <is>
          <t>Avantage retenu</t>
        </is>
      </c>
      <c r="D7" s="7">
        <f>B12</f>
        <v/>
      </c>
    </row>
    <row r="8">
      <c r="A8" s="6" t="inlineStr">
        <is>
          <t>Charges incluses ?</t>
        </is>
      </c>
      <c r="B8" s="5" t="n"/>
    </row>
    <row r="9">
      <c r="A9" s="6" t="inlineStr">
        <is>
          <t>Méthode choisie</t>
        </is>
      </c>
      <c r="B9" s="5" t="n"/>
    </row>
    <row r="10">
      <c r="A10" s="6" t="inlineStr">
        <is>
          <t>Valeur réelle (€)</t>
        </is>
      </c>
      <c r="B10" s="5">
        <f>MAX(0,IF(B7="Oui",B5*1.1,B5)-B6)</f>
        <v/>
      </c>
    </row>
    <row r="11">
      <c r="A11" s="6" t="inlineStr">
        <is>
          <t>Barème forfaitaire (€)</t>
        </is>
      </c>
      <c r="B11" s="5">
        <f>IF(B4&lt;1800,70,IF(B4&lt;3000,100,IF(B4&lt;5000,150,200)))</f>
        <v/>
      </c>
    </row>
    <row r="12">
      <c r="A12" s="6" t="inlineStr">
        <is>
          <t>Avantage retenu (€)</t>
        </is>
      </c>
      <c r="B12" s="5">
        <f>MAX(B10,B11)</f>
        <v/>
      </c>
    </row>
  </sheetData>
  <mergeCells count="1">
    <mergeCell ref="A1:C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Sous-Calculs Pratiques - Avantage Logement</t>
        </is>
      </c>
    </row>
    <row r="3">
      <c r="A3" s="8" t="inlineStr">
        <is>
          <t>1. Impact des charges incluses</t>
        </is>
      </c>
    </row>
    <row r="4">
      <c r="A4" t="inlineStr"/>
      <c r="B4" s="5" t="inlineStr">
        <is>
          <t>Loyer employeur (€)</t>
        </is>
      </c>
      <c r="C4" s="5" t="inlineStr">
        <is>
          <t>Charges incluses ?</t>
        </is>
      </c>
      <c r="D4" s="5" t="inlineStr">
        <is>
          <t>Loyer corrigé (€)</t>
        </is>
      </c>
    </row>
    <row r="5">
      <c r="A5" t="inlineStr"/>
      <c r="B5" s="5" t="n">
        <v>1000</v>
      </c>
      <c r="C5" s="5" t="inlineStr">
        <is>
          <t>Oui</t>
        </is>
      </c>
      <c r="D5" s="5">
        <f>IF(C4="Oui",B4*1.1,B4)</f>
        <v/>
      </c>
    </row>
    <row r="6">
      <c r="A6" t="inlineStr"/>
      <c r="B6" s="5" t="n">
        <v>1000</v>
      </c>
      <c r="C6" s="5" t="inlineStr">
        <is>
          <t>Non</t>
        </is>
      </c>
      <c r="D6" s="5">
        <f>IF(C5="Oui",B5*1.1,B5)</f>
        <v/>
      </c>
    </row>
    <row r="8">
      <c r="A8" s="8" t="inlineStr">
        <is>
          <t>2. Calcul du barème selon le salaire</t>
        </is>
      </c>
    </row>
    <row r="9">
      <c r="A9" t="inlineStr"/>
      <c r="B9" s="5" t="inlineStr">
        <is>
          <t>Salaire brut (€)</t>
        </is>
      </c>
      <c r="C9" s="5" t="inlineStr">
        <is>
          <t>Barème forfaitaire (€)</t>
        </is>
      </c>
    </row>
    <row r="10">
      <c r="A10" t="inlineStr"/>
      <c r="B10" s="5" t="n">
        <v>1700</v>
      </c>
      <c r="C10" s="5">
        <f>IF(B9&lt;1800,70,IF(B9&lt;3000,100,IF(B9&lt;5000,150,200)))</f>
        <v/>
      </c>
    </row>
    <row r="11">
      <c r="A11" t="inlineStr"/>
      <c r="B11" s="5" t="n">
        <v>2800</v>
      </c>
      <c r="C11" s="5">
        <f>IF(B10&lt;1800,70,IF(B10&lt;3000,100,IF(B10&lt;5000,150,200)))</f>
        <v/>
      </c>
    </row>
    <row r="12">
      <c r="A12" t="inlineStr"/>
      <c r="B12" t="n">
        <v>5100</v>
      </c>
      <c r="C12">
        <f>IF(B11&lt;1800,70,IF(B11&lt;3000,100,IF(B11&lt;5000,150,200)))</f>
        <v/>
      </c>
    </row>
    <row r="14">
      <c r="A14" s="8" t="inlineStr">
        <is>
          <t>3. Comparaison : Valeur réelle vs Barème</t>
        </is>
      </c>
    </row>
    <row r="15">
      <c r="A15" t="inlineStr"/>
      <c r="B15" s="5" t="inlineStr">
        <is>
          <t>Valeur réelle (€)</t>
        </is>
      </c>
      <c r="C15" s="5" t="inlineStr">
        <is>
          <t>Barème (€)</t>
        </is>
      </c>
      <c r="D15" s="5" t="inlineStr">
        <is>
          <t>Avantage retenu (€)</t>
        </is>
      </c>
    </row>
    <row r="16">
      <c r="A16" t="inlineStr"/>
      <c r="B16" s="5" t="n">
        <v>300</v>
      </c>
      <c r="C16" s="5" t="n">
        <v>100</v>
      </c>
      <c r="D16" s="5">
        <f>MAX(B15,C15)</f>
        <v/>
      </c>
    </row>
    <row r="17">
      <c r="A17" t="inlineStr"/>
      <c r="B17" s="5" t="n">
        <v>90</v>
      </c>
      <c r="C17" s="5" t="n">
        <v>150</v>
      </c>
      <c r="D17" s="5">
        <f>MAX(B16,C16)</f>
        <v/>
      </c>
    </row>
    <row r="18">
      <c r="A18" t="inlineStr"/>
      <c r="B18" t="n">
        <v>200</v>
      </c>
      <c r="C18" t="n">
        <v>200</v>
      </c>
      <c r="D18">
        <f>MAX(B17,C17)</f>
        <v/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2025-06-26T02:09:18Z</dcterms:created>
  <dcterms:modified xmlns:dcterms="http://purl.org/dc/terms/" xmlns:xsi="http://www.w3.org/2001/XMLSchema-instance" xsi:type="dcterms:W3CDTF">2025-06-26T02:09:18Z</dcterms:modified>
</cp:coreProperties>
</file>