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13_ncr:1_{F6F2B828-1413-479A-89CB-0E2F4690B80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lan Risques Techno" sheetId="1" r:id="rId1"/>
    <sheet name="Synthèse" sheetId="2" r:id="rId2"/>
    <sheet name="Synthèse Imprimable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1" i="3" l="1"/>
  <c r="C11" i="3"/>
  <c r="B11" i="3"/>
  <c r="D10" i="3"/>
  <c r="C10" i="3"/>
  <c r="B10" i="3"/>
  <c r="D9" i="3"/>
  <c r="C9" i="3"/>
  <c r="B9" i="3"/>
  <c r="B5" i="3"/>
  <c r="B4" i="3"/>
  <c r="B4" i="2"/>
  <c r="B3" i="2"/>
  <c r="I113" i="1"/>
  <c r="I112" i="1"/>
  <c r="I111" i="1"/>
  <c r="I8" i="1"/>
  <c r="I7" i="1"/>
  <c r="I6" i="1"/>
  <c r="I5" i="1"/>
</calcChain>
</file>

<file path=xl/sharedStrings.xml><?xml version="1.0" encoding="utf-8"?>
<sst xmlns="http://schemas.openxmlformats.org/spreadsheetml/2006/main" count="121" uniqueCount="54">
  <si>
    <t>📘 Plan de Prévention des Risques Technologiques</t>
  </si>
  <si>
    <t>Zone / Installation</t>
  </si>
  <si>
    <t>Risque identifié</t>
  </si>
  <si>
    <t>Probabilité</t>
  </si>
  <si>
    <t>Gravité</t>
  </si>
  <si>
    <t>Mesures préventives</t>
  </si>
  <si>
    <t>Responsable</t>
  </si>
  <si>
    <t>📊 Suivi Automatique</t>
  </si>
  <si>
    <t>Réacteur 1</t>
  </si>
  <si>
    <t>Coupure</t>
  </si>
  <si>
    <t>Faible</t>
  </si>
  <si>
    <t>Critique</t>
  </si>
  <si>
    <t>Inspection régulière, mise à niveau capteurs</t>
  </si>
  <si>
    <t>Mme Diallo</t>
  </si>
  <si>
    <t>Unité Électrique</t>
  </si>
  <si>
    <t>Élevée</t>
  </si>
  <si>
    <t>Total de risques identifiés</t>
  </si>
  <si>
    <t>Zone Chimique</t>
  </si>
  <si>
    <t>Défaut capteur</t>
  </si>
  <si>
    <t>Mineure</t>
  </si>
  <si>
    <t>M. Lefèvre</t>
  </si>
  <si>
    <t>Risques élevés</t>
  </si>
  <si>
    <t>Atelier A</t>
  </si>
  <si>
    <t>L. Garnier</t>
  </si>
  <si>
    <t>Gravité critique</t>
  </si>
  <si>
    <t>Stockage Gaz</t>
  </si>
  <si>
    <t>Surchauffe</t>
  </si>
  <si>
    <t>Risques élevés ET critiques</t>
  </si>
  <si>
    <t>Moyenne</t>
  </si>
  <si>
    <t>Modérée</t>
  </si>
  <si>
    <t>Fuite</t>
  </si>
  <si>
    <t>J. Petit</t>
  </si>
  <si>
    <t>Explosion</t>
  </si>
  <si>
    <t>Déversement</t>
  </si>
  <si>
    <t>Plan d'action immédiat (si risque critique)</t>
  </si>
  <si>
    <t>Niveau de probabilité</t>
  </si>
  <si>
    <t>Nombre de cas</t>
  </si>
  <si>
    <t>Zone</t>
  </si>
  <si>
    <t>Action</t>
  </si>
  <si>
    <t>Deadline</t>
  </si>
  <si>
    <t>État</t>
  </si>
  <si>
    <t>Suivi mensuel des mesures</t>
  </si>
  <si>
    <t>Risque</t>
  </si>
  <si>
    <t>Mesure suivie</t>
  </si>
  <si>
    <t>Date de vérification</t>
  </si>
  <si>
    <t>Résultat</t>
  </si>
  <si>
    <t>🔎 Synthèse des Risques</t>
  </si>
  <si>
    <t>Nombre total de risques identifiés</t>
  </si>
  <si>
    <t>Risques critiques</t>
  </si>
  <si>
    <t>🧾 Synthèse des Risques Technologiques</t>
  </si>
  <si>
    <t>Résumé global :</t>
  </si>
  <si>
    <t>Risques recensés</t>
  </si>
  <si>
    <t>Critiques cumulés</t>
  </si>
  <si>
    <t>Tableau croisé : Gravité x Probabilité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</si>
</sst>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rgb="FFFFFFFF"/>
      <name val="Calibri"/>
    </font>
    <font>
      <b/>
      <sz val="11"/>
      <color rgb="FFFFFFFF"/>
      <name val="Calibri"/>
    </font>
    <font>
      <b/>
      <sz val="12"/>
      <name val="Calibri"/>
    </font>
    <font>
      <b/>
      <sz val="11"/>
      <color rgb="FF000000"/>
      <name val="Calibri"/>
    </font>
    <font>
      <b/>
      <sz val="14"/>
      <name val="Calibri"/>
    </font>
  </fonts>
  <fills count="5">
    <fill>
      <patternFill patternType="none"/>
    </fill>
    <fill>
      <patternFill patternType="gray125"/>
    </fill>
    <fill>
      <patternFill patternType="solid">
        <fgColor rgb="FF305496"/>
      </patternFill>
    </fill>
    <fill>
      <patternFill patternType="solid">
        <fgColor rgb="FF4BACC6"/>
      </patternFill>
    </fill>
    <fill>
      <patternFill patternType="solid">
        <fgColor rgb="FFFCE4D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0" xfId="0" applyFont="1" applyFill="1" applyAlignment="1">
      <alignment horizontal="center" vertical="center"/>
    </xf>
    <xf numFmtId="0" fontId="3" fillId="0" borderId="0" xfId="0" applyFont="1"/>
    <xf numFmtId="0" fontId="1" fillId="2" borderId="0" xfId="0" applyFont="1" applyFill="1" applyAlignment="1">
      <alignment horizontal="center" vertical="center"/>
    </xf>
    <xf numFmtId="0" fontId="0" fillId="0" borderId="0" xfId="0"/>
    <xf numFmtId="0" fontId="4" fillId="4" borderId="0" xfId="0" applyFont="1" applyFill="1"/>
    <xf numFmtId="0" fontId="5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fr-FR"/>
              <a:t>Risque par probabilité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'Plan Risques Techno'!$I$110</c:f>
              <c:strCache>
                <c:ptCount val="1"/>
                <c:pt idx="0">
                  <c:v>Nombre de cas</c:v>
                </c:pt>
              </c:strCache>
            </c:strRef>
          </c:tx>
          <c:spPr>
            <a:ln>
              <a:prstDash val="solid"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'Plan Risques Techno'!$H$111:$H$113</c:f>
              <c:strCache>
                <c:ptCount val="3"/>
                <c:pt idx="0">
                  <c:v>Faible</c:v>
                </c:pt>
                <c:pt idx="1">
                  <c:v>Moyenne</c:v>
                </c:pt>
                <c:pt idx="2">
                  <c:v>Élevée</c:v>
                </c:pt>
              </c:strCache>
            </c:strRef>
          </c:cat>
          <c:val>
            <c:numRef>
              <c:f>'Plan Risques Techno'!$I$111:$I$113</c:f>
              <c:numCache>
                <c:formatCode>General</c:formatCode>
                <c:ptCount val="3"/>
                <c:pt idx="0">
                  <c:v>4</c:v>
                </c:pt>
                <c:pt idx="1">
                  <c:v>2</c:v>
                </c:pt>
                <c:pt idx="2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E82-4AD4-931A-B5113C7F2D7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Probabilité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0"/>
        <c:lblAlgn val="ctr"/>
        <c:lblOffset val="100"/>
        <c:noMultiLvlLbl val="0"/>
      </c:catAx>
      <c:valAx>
        <c:axId val="1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Nombre de cas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fr-FR"/>
              <a:t>Probabilité x Gravité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'Synthèse Imprimable'!$B$8</c:f>
              <c:strCache>
                <c:ptCount val="1"/>
                <c:pt idx="0">
                  <c:v>Faible</c:v>
                </c:pt>
              </c:strCache>
            </c:strRef>
          </c:tx>
          <c:spPr>
            <a:ln>
              <a:prstDash val="solid"/>
            </a:ln>
          </c:spPr>
          <c:invertIfNegative val="0"/>
          <c:cat>
            <c:strRef>
              <c:f>'Synthèse Imprimable'!$A$9:$A$11</c:f>
              <c:strCache>
                <c:ptCount val="3"/>
                <c:pt idx="0">
                  <c:v>Mineure</c:v>
                </c:pt>
                <c:pt idx="1">
                  <c:v>Modérée</c:v>
                </c:pt>
                <c:pt idx="2">
                  <c:v>Critique</c:v>
                </c:pt>
              </c:strCache>
            </c:strRef>
          </c:cat>
          <c:val>
            <c:numRef>
              <c:f>'Synthèse Imprimable'!$B$9:$B$11</c:f>
              <c:numCache>
                <c:formatCode>General</c:formatCode>
                <c:ptCount val="3"/>
                <c:pt idx="0">
                  <c:v>1</c:v>
                </c:pt>
                <c:pt idx="1">
                  <c:v>1</c:v>
                </c:pt>
                <c:pt idx="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DE0-4E1C-B23E-906042979039}"/>
            </c:ext>
          </c:extLst>
        </c:ser>
        <c:ser>
          <c:idx val="1"/>
          <c:order val="1"/>
          <c:tx>
            <c:strRef>
              <c:f>'Synthèse Imprimable'!$C$8</c:f>
              <c:strCache>
                <c:ptCount val="1"/>
                <c:pt idx="0">
                  <c:v>Moyenne</c:v>
                </c:pt>
              </c:strCache>
            </c:strRef>
          </c:tx>
          <c:spPr>
            <a:ln>
              <a:prstDash val="solid"/>
            </a:ln>
          </c:spPr>
          <c:invertIfNegative val="0"/>
          <c:cat>
            <c:strRef>
              <c:f>'Synthèse Imprimable'!$A$9:$A$11</c:f>
              <c:strCache>
                <c:ptCount val="3"/>
                <c:pt idx="0">
                  <c:v>Mineure</c:v>
                </c:pt>
                <c:pt idx="1">
                  <c:v>Modérée</c:v>
                </c:pt>
                <c:pt idx="2">
                  <c:v>Critique</c:v>
                </c:pt>
              </c:strCache>
            </c:strRef>
          </c:cat>
          <c:val>
            <c:numRef>
              <c:f>'Synthèse Imprimable'!$C$9:$C$11</c:f>
              <c:numCache>
                <c:formatCode>General</c:formatCode>
                <c:ptCount val="3"/>
                <c:pt idx="0">
                  <c:v>1</c:v>
                </c:pt>
                <c:pt idx="1">
                  <c:v>1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DE0-4E1C-B23E-906042979039}"/>
            </c:ext>
          </c:extLst>
        </c:ser>
        <c:ser>
          <c:idx val="2"/>
          <c:order val="2"/>
          <c:tx>
            <c:strRef>
              <c:f>'Synthèse Imprimable'!$D$8</c:f>
              <c:strCache>
                <c:ptCount val="1"/>
                <c:pt idx="0">
                  <c:v>Élevée</c:v>
                </c:pt>
              </c:strCache>
            </c:strRef>
          </c:tx>
          <c:spPr>
            <a:ln>
              <a:prstDash val="solid"/>
            </a:ln>
          </c:spPr>
          <c:invertIfNegative val="0"/>
          <c:cat>
            <c:strRef>
              <c:f>'Synthèse Imprimable'!$A$9:$A$11</c:f>
              <c:strCache>
                <c:ptCount val="3"/>
                <c:pt idx="0">
                  <c:v>Mineure</c:v>
                </c:pt>
                <c:pt idx="1">
                  <c:v>Modérée</c:v>
                </c:pt>
                <c:pt idx="2">
                  <c:v>Critique</c:v>
                </c:pt>
              </c:strCache>
            </c:strRef>
          </c:cat>
          <c:val>
            <c:numRef>
              <c:f>'Synthèse Imprimable'!$D$9:$D$11</c:f>
              <c:numCache>
                <c:formatCode>General</c:formatCode>
                <c:ptCount val="3"/>
                <c:pt idx="0">
                  <c:v>3</c:v>
                </c:pt>
                <c:pt idx="1">
                  <c:v>2</c:v>
                </c:pt>
                <c:pt idx="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DE0-4E1C-B23E-9060429790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100"/>
        <c:crosses val="autoZero"/>
        <c:auto val="0"/>
        <c:lblAlgn val="ctr"/>
        <c:lblOffset val="100"/>
        <c:noMultiLvlLbl val="0"/>
      </c:catAx>
      <c:valAx>
        <c:axId val="1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Nombre de cas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0</xdr:colOff>
      <xdr:row>4</xdr:row>
      <xdr:rowOff>0</xdr:rowOff>
    </xdr:from>
    <xdr:ext cx="5400000" cy="252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7</xdr:row>
      <xdr:rowOff>0</xdr:rowOff>
    </xdr:from>
    <xdr:ext cx="5040000" cy="252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Risques" displayName="TableRisques" ref="A3:F16">
  <autoFilter ref="A3:F16" xr:uid="{00000000-0009-0000-0100-000001000000}"/>
  <tableColumns count="6">
    <tableColumn id="1" xr3:uid="{00000000-0010-0000-0000-000001000000}" name="Zone / Installation"/>
    <tableColumn id="2" xr3:uid="{00000000-0010-0000-0000-000002000000}" name="Risque identifié"/>
    <tableColumn id="3" xr3:uid="{00000000-0010-0000-0000-000003000000}" name="Probabilité"/>
    <tableColumn id="4" xr3:uid="{00000000-0010-0000-0000-000004000000}" name="Gravité"/>
    <tableColumn id="5" xr3:uid="{00000000-0010-0000-0000-000005000000}" name="Mesures préventives"/>
    <tableColumn id="6" xr3:uid="{00000000-0010-0000-0000-000006000000}" name="Responsable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2"/>
  <sheetViews>
    <sheetView tabSelected="1" workbookViewId="0">
      <selection activeCell="F9" sqref="F9"/>
    </sheetView>
  </sheetViews>
  <sheetFormatPr baseColWidth="10" defaultColWidth="9.140625" defaultRowHeight="15" x14ac:dyDescent="0.25"/>
  <cols>
    <col min="6" max="6" width="27.7109375" customWidth="1"/>
    <col min="8" max="8" width="20.85546875" customWidth="1"/>
  </cols>
  <sheetData>
    <row r="1" spans="1:9" ht="18.75" x14ac:dyDescent="0.25">
      <c r="A1" s="3" t="s">
        <v>0</v>
      </c>
      <c r="B1" s="4"/>
      <c r="C1" s="4"/>
      <c r="D1" s="4"/>
      <c r="E1" s="4"/>
      <c r="F1" s="4"/>
    </row>
    <row r="3" spans="1:9" x14ac:dyDescent="0.2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H3" t="s">
        <v>7</v>
      </c>
    </row>
    <row r="4" spans="1:9" x14ac:dyDescent="0.25">
      <c r="A4" t="s">
        <v>8</v>
      </c>
      <c r="B4" t="s">
        <v>9</v>
      </c>
      <c r="C4" t="s">
        <v>10</v>
      </c>
      <c r="D4" t="s">
        <v>11</v>
      </c>
      <c r="E4" t="s">
        <v>12</v>
      </c>
      <c r="F4" t="s">
        <v>13</v>
      </c>
    </row>
    <row r="5" spans="1:9" x14ac:dyDescent="0.25">
      <c r="A5" t="s">
        <v>14</v>
      </c>
      <c r="B5" t="s">
        <v>9</v>
      </c>
      <c r="C5" t="s">
        <v>15</v>
      </c>
      <c r="D5" t="s">
        <v>11</v>
      </c>
      <c r="E5" t="s">
        <v>12</v>
      </c>
      <c r="F5" t="s">
        <v>13</v>
      </c>
      <c r="H5" t="s">
        <v>16</v>
      </c>
      <c r="I5">
        <f>COUNTA(B4:B100)</f>
        <v>13</v>
      </c>
    </row>
    <row r="6" spans="1:9" x14ac:dyDescent="0.25">
      <c r="A6" t="s">
        <v>17</v>
      </c>
      <c r="B6" t="s">
        <v>18</v>
      </c>
      <c r="C6" t="s">
        <v>15</v>
      </c>
      <c r="D6" t="s">
        <v>19</v>
      </c>
      <c r="E6" t="s">
        <v>12</v>
      </c>
      <c r="F6" t="s">
        <v>20</v>
      </c>
      <c r="H6" t="s">
        <v>21</v>
      </c>
      <c r="I6">
        <f>COUNTIF(C4:C100, "Élevée")</f>
        <v>7</v>
      </c>
    </row>
    <row r="7" spans="1:9" x14ac:dyDescent="0.25">
      <c r="A7" t="s">
        <v>22</v>
      </c>
      <c r="B7" t="s">
        <v>18</v>
      </c>
      <c r="C7" t="s">
        <v>15</v>
      </c>
      <c r="D7" t="s">
        <v>19</v>
      </c>
      <c r="E7" t="s">
        <v>12</v>
      </c>
      <c r="F7" t="s">
        <v>23</v>
      </c>
      <c r="H7" t="s">
        <v>24</v>
      </c>
      <c r="I7">
        <f>COUNTIF(D4:D100, "Critique")</f>
        <v>4</v>
      </c>
    </row>
    <row r="8" spans="1:9" x14ac:dyDescent="0.25">
      <c r="A8" t="s">
        <v>25</v>
      </c>
      <c r="B8" t="s">
        <v>26</v>
      </c>
      <c r="C8" t="s">
        <v>10</v>
      </c>
      <c r="D8" t="s">
        <v>11</v>
      </c>
      <c r="E8" t="s">
        <v>12</v>
      </c>
      <c r="F8" t="s">
        <v>23</v>
      </c>
      <c r="H8" t="s">
        <v>27</v>
      </c>
      <c r="I8">
        <f>COUNTIFS(C4:C100, "Élevée", D4:D100, "Critique")</f>
        <v>2</v>
      </c>
    </row>
    <row r="9" spans="1:9" x14ac:dyDescent="0.25">
      <c r="A9" t="s">
        <v>17</v>
      </c>
      <c r="B9" t="s">
        <v>26</v>
      </c>
      <c r="C9" t="s">
        <v>28</v>
      </c>
      <c r="D9" t="s">
        <v>19</v>
      </c>
      <c r="E9" t="s">
        <v>12</v>
      </c>
      <c r="F9" t="s">
        <v>20</v>
      </c>
    </row>
    <row r="10" spans="1:9" x14ac:dyDescent="0.25">
      <c r="A10" t="s">
        <v>14</v>
      </c>
      <c r="B10" t="s">
        <v>26</v>
      </c>
      <c r="C10" t="s">
        <v>15</v>
      </c>
      <c r="D10" t="s">
        <v>29</v>
      </c>
      <c r="E10" t="s">
        <v>12</v>
      </c>
      <c r="F10" t="s">
        <v>13</v>
      </c>
    </row>
    <row r="11" spans="1:9" x14ac:dyDescent="0.25">
      <c r="A11" t="s">
        <v>14</v>
      </c>
      <c r="B11" t="s">
        <v>30</v>
      </c>
      <c r="C11" t="s">
        <v>15</v>
      </c>
      <c r="D11" t="s">
        <v>11</v>
      </c>
      <c r="E11" t="s">
        <v>12</v>
      </c>
      <c r="F11" t="s">
        <v>31</v>
      </c>
    </row>
    <row r="12" spans="1:9" x14ac:dyDescent="0.25">
      <c r="A12" t="s">
        <v>17</v>
      </c>
      <c r="B12" t="s">
        <v>32</v>
      </c>
      <c r="C12" t="s">
        <v>10</v>
      </c>
      <c r="D12" t="s">
        <v>29</v>
      </c>
      <c r="E12" t="s">
        <v>12</v>
      </c>
      <c r="F12" t="s">
        <v>23</v>
      </c>
    </row>
    <row r="13" spans="1:9" x14ac:dyDescent="0.25">
      <c r="A13" t="s">
        <v>22</v>
      </c>
      <c r="B13" t="s">
        <v>18</v>
      </c>
      <c r="C13" t="s">
        <v>15</v>
      </c>
      <c r="D13" t="s">
        <v>19</v>
      </c>
      <c r="E13" t="s">
        <v>12</v>
      </c>
      <c r="F13" t="s">
        <v>23</v>
      </c>
    </row>
    <row r="14" spans="1:9" x14ac:dyDescent="0.25">
      <c r="A14" t="s">
        <v>8</v>
      </c>
      <c r="B14" t="s">
        <v>32</v>
      </c>
      <c r="C14" t="s">
        <v>28</v>
      </c>
      <c r="D14" t="s">
        <v>29</v>
      </c>
      <c r="E14" t="s">
        <v>12</v>
      </c>
      <c r="F14" t="s">
        <v>13</v>
      </c>
    </row>
    <row r="15" spans="1:9" x14ac:dyDescent="0.25">
      <c r="A15" t="s">
        <v>25</v>
      </c>
      <c r="B15" t="s">
        <v>33</v>
      </c>
      <c r="C15" t="s">
        <v>15</v>
      </c>
      <c r="D15" t="s">
        <v>29</v>
      </c>
      <c r="E15" t="s">
        <v>12</v>
      </c>
      <c r="F15" t="s">
        <v>13</v>
      </c>
    </row>
    <row r="16" spans="1:9" x14ac:dyDescent="0.25">
      <c r="A16" t="s">
        <v>17</v>
      </c>
      <c r="B16" t="s">
        <v>33</v>
      </c>
      <c r="C16" t="s">
        <v>10</v>
      </c>
      <c r="D16" t="s">
        <v>19</v>
      </c>
      <c r="E16" t="s">
        <v>12</v>
      </c>
      <c r="F16" t="s">
        <v>13</v>
      </c>
    </row>
    <row r="110" spans="1:9" x14ac:dyDescent="0.25">
      <c r="A110" s="5" t="s">
        <v>34</v>
      </c>
      <c r="B110" s="4"/>
      <c r="C110" s="4"/>
      <c r="D110" s="4"/>
      <c r="E110" s="4"/>
      <c r="H110" t="s">
        <v>35</v>
      </c>
      <c r="I110" t="s">
        <v>36</v>
      </c>
    </row>
    <row r="111" spans="1:9" x14ac:dyDescent="0.25">
      <c r="A111" s="1" t="s">
        <v>37</v>
      </c>
      <c r="B111" s="1" t="s">
        <v>38</v>
      </c>
      <c r="C111" s="1" t="s">
        <v>6</v>
      </c>
      <c r="D111" s="1" t="s">
        <v>39</v>
      </c>
      <c r="E111" s="1" t="s">
        <v>40</v>
      </c>
      <c r="H111" t="s">
        <v>10</v>
      </c>
      <c r="I111">
        <f>COUNTIF(C4:C100, "Faible")</f>
        <v>4</v>
      </c>
    </row>
    <row r="112" spans="1:9" x14ac:dyDescent="0.25">
      <c r="H112" t="s">
        <v>28</v>
      </c>
      <c r="I112">
        <f>COUNTIF(C4:C100, "Moyenne")</f>
        <v>2</v>
      </c>
    </row>
    <row r="113" spans="1:9" x14ac:dyDescent="0.25">
      <c r="H113" t="s">
        <v>15</v>
      </c>
      <c r="I113">
        <f>COUNTIF(C4:C100, "Élevée")</f>
        <v>7</v>
      </c>
    </row>
    <row r="121" spans="1:9" x14ac:dyDescent="0.25">
      <c r="A121" s="5" t="s">
        <v>41</v>
      </c>
      <c r="B121" s="4"/>
      <c r="C121" s="4"/>
      <c r="D121" s="4"/>
      <c r="E121" s="4"/>
    </row>
    <row r="122" spans="1:9" x14ac:dyDescent="0.25">
      <c r="A122" s="1" t="s">
        <v>37</v>
      </c>
      <c r="B122" s="1" t="s">
        <v>42</v>
      </c>
      <c r="C122" s="1" t="s">
        <v>43</v>
      </c>
      <c r="D122" s="1" t="s">
        <v>44</v>
      </c>
      <c r="E122" s="1" t="s">
        <v>45</v>
      </c>
    </row>
  </sheetData>
  <mergeCells count="3">
    <mergeCell ref="A1:F1"/>
    <mergeCell ref="A110:E110"/>
    <mergeCell ref="A121:E121"/>
  </mergeCells>
  <dataValidations count="2">
    <dataValidation type="list" allowBlank="1" showInputMessage="1" showErrorMessage="1" sqref="C4:C103" xr:uid="{00000000-0002-0000-0000-000000000000}">
      <formula1>"Faible,Moyenne,Élevée"</formula1>
    </dataValidation>
    <dataValidation type="list" allowBlank="1" showInputMessage="1" showErrorMessage="1" sqref="D4:D103" xr:uid="{00000000-0002-0000-0000-000001000000}">
      <formula1>"Mineure,Modérée,Critique"</formula1>
    </dataValidation>
  </dataValidations>
  <pageMargins left="0.75" right="0.75" top="1" bottom="1" header="0.5" footer="0.5"/>
  <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"/>
  <sheetViews>
    <sheetView workbookViewId="0">
      <selection activeCell="E20" sqref="E20"/>
    </sheetView>
  </sheetViews>
  <sheetFormatPr baseColWidth="10" defaultColWidth="9.140625" defaultRowHeight="15" x14ac:dyDescent="0.25"/>
  <sheetData>
    <row r="1" spans="1:2" ht="15.75" x14ac:dyDescent="0.25">
      <c r="A1" s="2" t="s">
        <v>46</v>
      </c>
    </row>
    <row r="3" spans="1:2" x14ac:dyDescent="0.25">
      <c r="A3" t="s">
        <v>47</v>
      </c>
      <c r="B3">
        <f>COUNTA('Plan Risques Techno'!B4:B100)</f>
        <v>13</v>
      </c>
    </row>
    <row r="4" spans="1:2" x14ac:dyDescent="0.25">
      <c r="A4" t="s">
        <v>48</v>
      </c>
      <c r="B4">
        <f>COUNTIF('Plan Risques Techno'!D4:D100, "Critique")</f>
        <v>4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1"/>
  <sheetViews>
    <sheetView workbookViewId="0">
      <selection activeCell="D10" sqref="D10"/>
    </sheetView>
  </sheetViews>
  <sheetFormatPr baseColWidth="10" defaultColWidth="9.140625" defaultRowHeight="15" x14ac:dyDescent="0.25"/>
  <sheetData>
    <row r="1" spans="1:5" ht="18.75" x14ac:dyDescent="0.3">
      <c r="A1" s="6" t="s">
        <v>49</v>
      </c>
      <c r="B1" s="4"/>
      <c r="C1" s="4"/>
      <c r="D1" s="4"/>
      <c r="E1" s="4"/>
    </row>
    <row r="3" spans="1:5" x14ac:dyDescent="0.25">
      <c r="A3" t="s">
        <v>50</v>
      </c>
    </row>
    <row r="4" spans="1:5" x14ac:dyDescent="0.25">
      <c r="A4" t="s">
        <v>51</v>
      </c>
      <c r="B4">
        <f>COUNTA('Plan Risques Techno'!B4:B100)</f>
        <v>13</v>
      </c>
    </row>
    <row r="5" spans="1:5" x14ac:dyDescent="0.25">
      <c r="A5" t="s">
        <v>52</v>
      </c>
      <c r="B5">
        <f>COUNTIFS('Plan Risques Techno'!C4:C100,"Élevée",'Plan Risques Techno'!D4:D100,"Critique")</f>
        <v>2</v>
      </c>
    </row>
    <row r="7" spans="1:5" x14ac:dyDescent="0.25">
      <c r="A7" t="s">
        <v>53</v>
      </c>
    </row>
    <row r="8" spans="1:5" x14ac:dyDescent="0.25">
      <c r="B8" t="s">
        <v>10</v>
      </c>
      <c r="C8" t="s">
        <v>28</v>
      </c>
      <c r="D8" t="s">
        <v>15</v>
      </c>
    </row>
    <row r="9" spans="1:5" x14ac:dyDescent="0.25">
      <c r="A9" t="s">
        <v>19</v>
      </c>
      <c r="B9">
        <f>COUNTIFS('Plan Risques Techno'!C4:C100,"Faible",'Plan Risques Techno'!D4:D100,"Mineure")</f>
        <v>1</v>
      </c>
      <c r="C9">
        <f>COUNTIFS('Plan Risques Techno'!C4:C100,"Moyenne",'Plan Risques Techno'!D4:D100,"Mineure")</f>
        <v>1</v>
      </c>
      <c r="D9">
        <f>COUNTIFS('Plan Risques Techno'!C4:C100,"Élevée",'Plan Risques Techno'!D4:D100,"Mineure")</f>
        <v>3</v>
      </c>
    </row>
    <row r="10" spans="1:5" x14ac:dyDescent="0.25">
      <c r="A10" t="s">
        <v>29</v>
      </c>
      <c r="B10">
        <f>COUNTIFS('Plan Risques Techno'!C4:C100,"Faible",'Plan Risques Techno'!D4:D100,"Modérée")</f>
        <v>1</v>
      </c>
      <c r="C10">
        <f>COUNTIFS('Plan Risques Techno'!C4:C100,"Moyenne",'Plan Risques Techno'!D4:D100,"Modérée")</f>
        <v>1</v>
      </c>
      <c r="D10">
        <f>COUNTIFS('Plan Risques Techno'!C4:C100,"Élevée",'Plan Risques Techno'!D4:D100,"Modérée")</f>
        <v>2</v>
      </c>
    </row>
    <row r="11" spans="1:5" x14ac:dyDescent="0.25">
      <c r="A11" t="s">
        <v>11</v>
      </c>
      <c r="B11">
        <f>COUNTIFS('Plan Risques Techno'!C4:C100,"Faible",'Plan Risques Techno'!D4:D100,"Critique")</f>
        <v>2</v>
      </c>
      <c r="C11">
        <f>COUNTIFS('Plan Risques Techno'!C4:C100,"Moyenne",'Plan Risques Techno'!D4:D100,"Critique")</f>
        <v>0</v>
      </c>
      <c r="D11">
        <f>COUNTIFS('Plan Risques Techno'!C4:C100,"Élevée",'Plan Risques Techno'!D4:D100,"Critique")</f>
        <v>2</v>
      </c>
    </row>
  </sheetData>
  <mergeCells count="1">
    <mergeCell ref="A1:E1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Plan Risques Techno</vt:lpstr>
      <vt:lpstr>Synthèse</vt:lpstr>
      <vt:lpstr>Synthèse Imprimable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pc</cp:lastModifiedBy>
  <dcterms:created xsi:type="dcterms:W3CDTF">2025-06-29T07:26:56Z</dcterms:created>
  <dcterms:modified xsi:type="dcterms:W3CDTF">2025-06-29T08:22:26Z</dcterms:modified>
</cp:coreProperties>
</file>