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urnal_Entrées_Sorties" sheetId="1" state="visible" r:id="rId1"/>
    <sheet xmlns:r="http://schemas.openxmlformats.org/officeDocument/2006/relationships" name="État_des_Stocks" sheetId="2" state="visible" r:id="rId2"/>
    <sheet xmlns:r="http://schemas.openxmlformats.org/officeDocument/2006/relationships" name="Base_Articles" sheetId="3" state="visible" r:id="rId3"/>
    <sheet xmlns:r="http://schemas.openxmlformats.org/officeDocument/2006/relationships" name="Alerte_Réapprovisionnement" sheetId="4" state="visible" r:id="rId4"/>
    <sheet xmlns:r="http://schemas.openxmlformats.org/officeDocument/2006/relationships" name="Suivi_Opérateurs" sheetId="5" state="visible" r:id="rId5"/>
    <sheet xmlns:r="http://schemas.openxmlformats.org/officeDocument/2006/relationships" name="Méthode ABC" sheetId="6" state="visible" r:id="rId6"/>
    <sheet xmlns:r="http://schemas.openxmlformats.org/officeDocument/2006/relationships" name="FIFO Simulation" sheetId="7" state="visible" r:id="rId7"/>
    <sheet xmlns:r="http://schemas.openxmlformats.org/officeDocument/2006/relationships" name="Indicateurs Synthèse" sheetId="8" state="visible" r:id="rId8"/>
    <sheet xmlns:r="http://schemas.openxmlformats.org/officeDocument/2006/relationships" name="Méthode Wilson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color rgb="00FFFFFF"/>
      <sz val="16"/>
    </font>
  </fonts>
  <fills count="5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1F4E78"/>
      </patternFill>
    </fill>
    <fill>
      <patternFill patternType="solid">
        <fgColor rgb="00F2F2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3" fillId="3" borderId="0" applyAlignment="1" pivotButton="0" quotePrefix="0" xfId="0">
      <alignment horizontal="center" vertical="center"/>
    </xf>
    <xf numFmtId="0" fontId="0" fillId="4" borderId="0" pivotButton="0" quotePrefix="0" xfId="0"/>
    <xf numFmtId="10" fontId="0" fillId="0" borderId="0" pivotButton="0" quotePrefix="0" xfId="0"/>
    <xf numFmtId="10" fontId="0" fillId="4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9999"/>
          <bgColor rgb="00FF99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25"/>
  <cols>
    <col width="25" customWidth="1" min="1" max="1"/>
    <col width="19" customWidth="1" min="2" max="2"/>
    <col width="18" customWidth="1" min="3" max="3"/>
    <col width="19" customWidth="1" min="4" max="4"/>
    <col width="12" customWidth="1" min="5" max="5"/>
    <col width="19" customWidth="1" min="6" max="6"/>
    <col width="19" customWidth="1" min="7" max="7"/>
    <col width="13" customWidth="1" min="8" max="8"/>
  </cols>
  <sheetData>
    <row r="1" ht="30" customHeight="1">
      <c r="A1" s="3" t="inlineStr">
        <is>
          <t>JOURNAL ENTRÉES SORTIES</t>
        </is>
      </c>
    </row>
    <row r="2">
      <c r="A2" s="2" t="inlineStr">
        <is>
          <t>Date du mouvement</t>
        </is>
      </c>
      <c r="B2" s="2" t="inlineStr">
        <is>
          <t>Référence article</t>
        </is>
      </c>
      <c r="C2" s="2" t="inlineStr">
        <is>
          <t>Désignation</t>
        </is>
      </c>
      <c r="D2" s="2" t="inlineStr">
        <is>
          <t>Type de mouvement (Entrée/Sortie)</t>
        </is>
      </c>
      <c r="E2" s="2" t="inlineStr">
        <is>
          <t>Quantité</t>
        </is>
      </c>
      <c r="F2" s="2" t="inlineStr">
        <is>
          <t>Prix unitaire (€)</t>
        </is>
      </c>
      <c r="G2" s="2" t="inlineStr">
        <is>
          <t>Montant total (€)</t>
        </is>
      </c>
      <c r="H2" s="2" t="inlineStr">
        <is>
          <t>Commentaire</t>
        </is>
      </c>
      <c r="I2" t="inlineStr">
        <is>
          <t>Catégorie</t>
        </is>
      </c>
    </row>
    <row r="3">
      <c r="A3" s="2" t="inlineStr">
        <is>
          <t>17/05/2025</t>
        </is>
      </c>
      <c r="B3" s="2" t="inlineStr">
        <is>
          <t>A001</t>
        </is>
      </c>
      <c r="C3" s="2" t="inlineStr">
        <is>
          <t>Papier A4</t>
        </is>
      </c>
      <c r="D3" s="2" t="inlineStr">
        <is>
          <t>Entrée</t>
        </is>
      </c>
      <c r="E3" s="2" t="n">
        <v>1000</v>
      </c>
      <c r="F3" s="2" t="n">
        <v>0.09</v>
      </c>
      <c r="G3" s="2">
        <f>E3*F3</f>
        <v/>
      </c>
      <c r="H3" s="2" t="inlineStr">
        <is>
          <t>Réception nouveau stock</t>
        </is>
      </c>
      <c r="I3" t="inlineStr">
        <is>
          <t>Papeterie</t>
        </is>
      </c>
    </row>
    <row r="4">
      <c r="A4" s="4" t="inlineStr">
        <is>
          <t>18/05/2025</t>
        </is>
      </c>
      <c r="B4" s="4" t="inlineStr">
        <is>
          <t>A001</t>
        </is>
      </c>
      <c r="C4" s="4" t="inlineStr">
        <is>
          <t>Papier A4</t>
        </is>
      </c>
      <c r="D4" s="4" t="inlineStr">
        <is>
          <t>Sortie</t>
        </is>
      </c>
      <c r="E4" s="4" t="n">
        <v>300</v>
      </c>
      <c r="F4" s="4" t="n">
        <v>0.09</v>
      </c>
      <c r="G4" s="4">
        <f>E4*F4</f>
        <v/>
      </c>
      <c r="H4" s="4" t="inlineStr">
        <is>
          <t>Utilisation bureau</t>
        </is>
      </c>
      <c r="I4" s="4" t="inlineStr">
        <is>
          <t>Papeterie</t>
        </is>
      </c>
    </row>
    <row r="5">
      <c r="A5" t="inlineStr">
        <is>
          <t>19/05/2025</t>
        </is>
      </c>
      <c r="B5" t="inlineStr">
        <is>
          <t>A002</t>
        </is>
      </c>
      <c r="C5" t="inlineStr">
        <is>
          <t>Carton B3</t>
        </is>
      </c>
      <c r="D5" t="inlineStr">
        <is>
          <t>Entrée</t>
        </is>
      </c>
      <c r="E5" t="n">
        <v>200</v>
      </c>
      <c r="F5" t="n">
        <v>1.15</v>
      </c>
      <c r="G5">
        <f>E5*F5</f>
        <v/>
      </c>
      <c r="H5" t="inlineStr">
        <is>
          <t>Livraison fournisseur</t>
        </is>
      </c>
      <c r="I5" t="inlineStr">
        <is>
          <t>Emballage</t>
        </is>
      </c>
    </row>
    <row r="6">
      <c r="A6" s="4" t="inlineStr">
        <is>
          <t>20/05/2025</t>
        </is>
      </c>
      <c r="B6" s="4" t="inlineStr">
        <is>
          <t>A002</t>
        </is>
      </c>
      <c r="C6" s="4" t="inlineStr">
        <is>
          <t>Carton B3</t>
        </is>
      </c>
      <c r="D6" s="4" t="inlineStr">
        <is>
          <t>Sortie</t>
        </is>
      </c>
      <c r="E6" s="4" t="n">
        <v>100</v>
      </c>
      <c r="F6" s="4" t="n">
        <v>1.15</v>
      </c>
      <c r="G6" s="4">
        <f>E6*F6</f>
        <v/>
      </c>
      <c r="H6" s="4" t="inlineStr">
        <is>
          <t>Expédition client</t>
        </is>
      </c>
      <c r="I6" s="4" t="inlineStr">
        <is>
          <t>Emballage</t>
        </is>
      </c>
    </row>
    <row r="7">
      <c r="A7" t="inlineStr">
        <is>
          <t>25/05/2025</t>
        </is>
      </c>
      <c r="B7" t="inlineStr">
        <is>
          <t>A002</t>
        </is>
      </c>
      <c r="C7" t="inlineStr">
        <is>
          <t>Carton B3</t>
        </is>
      </c>
      <c r="D7" t="inlineStr">
        <is>
          <t>Sortie</t>
        </is>
      </c>
      <c r="E7" t="n">
        <v>45</v>
      </c>
      <c r="F7" t="n">
        <v>1.1</v>
      </c>
      <c r="G7">
        <f>E7*F7</f>
        <v/>
      </c>
      <c r="H7" t="inlineStr">
        <is>
          <t>Auto généré</t>
        </is>
      </c>
      <c r="I7" t="inlineStr">
        <is>
          <t>Emballage</t>
        </is>
      </c>
    </row>
    <row r="8">
      <c r="A8" s="4" t="inlineStr">
        <is>
          <t>05/05/2025</t>
        </is>
      </c>
      <c r="B8" s="4" t="inlineStr">
        <is>
          <t>A002</t>
        </is>
      </c>
      <c r="C8" s="4" t="inlineStr">
        <is>
          <t>Carton B3</t>
        </is>
      </c>
      <c r="D8" s="4" t="inlineStr">
        <is>
          <t>Sortie</t>
        </is>
      </c>
      <c r="E8" s="4" t="n">
        <v>939</v>
      </c>
      <c r="F8" s="4" t="n">
        <v>1.16</v>
      </c>
      <c r="G8" s="4">
        <f>E8*F8</f>
        <v/>
      </c>
      <c r="H8" s="4" t="inlineStr">
        <is>
          <t>Auto généré</t>
        </is>
      </c>
      <c r="I8" s="4" t="inlineStr">
        <is>
          <t>Emballage</t>
        </is>
      </c>
    </row>
    <row r="9">
      <c r="A9" t="inlineStr">
        <is>
          <t>30/05/2025</t>
        </is>
      </c>
      <c r="B9" t="inlineStr">
        <is>
          <t>A001</t>
        </is>
      </c>
      <c r="C9" t="inlineStr">
        <is>
          <t>Papier A4</t>
        </is>
      </c>
      <c r="D9" t="inlineStr">
        <is>
          <t>Entrée</t>
        </is>
      </c>
      <c r="E9" t="n">
        <v>747</v>
      </c>
      <c r="F9" t="n">
        <v>1.15</v>
      </c>
      <c r="G9">
        <f>E9*F9</f>
        <v/>
      </c>
      <c r="H9" t="inlineStr">
        <is>
          <t>Auto généré</t>
        </is>
      </c>
      <c r="I9" t="inlineStr">
        <is>
          <t>Papeterie</t>
        </is>
      </c>
    </row>
    <row r="10">
      <c r="A10" s="4" t="inlineStr">
        <is>
          <t>29/05/2025</t>
        </is>
      </c>
      <c r="B10" s="4" t="inlineStr">
        <is>
          <t>A001</t>
        </is>
      </c>
      <c r="C10" s="4" t="inlineStr">
        <is>
          <t>Papier A4</t>
        </is>
      </c>
      <c r="D10" s="4" t="inlineStr">
        <is>
          <t>Entrée</t>
        </is>
      </c>
      <c r="E10" s="4" t="n">
        <v>466</v>
      </c>
      <c r="F10" s="4" t="n">
        <v>0.5600000000000001</v>
      </c>
      <c r="G10" s="4">
        <f>E10*F10</f>
        <v/>
      </c>
      <c r="H10" s="4" t="inlineStr">
        <is>
          <t>Auto généré</t>
        </is>
      </c>
      <c r="I10" s="4" t="inlineStr">
        <is>
          <t>Papeterie</t>
        </is>
      </c>
    </row>
    <row r="11">
      <c r="A11" t="inlineStr">
        <is>
          <t>08/05/2025</t>
        </is>
      </c>
      <c r="B11" t="inlineStr">
        <is>
          <t>A002</t>
        </is>
      </c>
      <c r="C11" t="inlineStr">
        <is>
          <t>Carton B3</t>
        </is>
      </c>
      <c r="D11" t="inlineStr">
        <is>
          <t>Sortie</t>
        </is>
      </c>
      <c r="E11" t="n">
        <v>834</v>
      </c>
      <c r="F11" t="n">
        <v>0.57</v>
      </c>
      <c r="G11">
        <f>E11*F11</f>
        <v/>
      </c>
      <c r="H11" t="inlineStr">
        <is>
          <t>Auto généré</t>
        </is>
      </c>
      <c r="I11" t="inlineStr">
        <is>
          <t>Emballage</t>
        </is>
      </c>
    </row>
    <row r="12">
      <c r="A12" s="4" t="inlineStr">
        <is>
          <t>23/05/2025</t>
        </is>
      </c>
      <c r="B12" s="4" t="inlineStr">
        <is>
          <t>A003</t>
        </is>
      </c>
      <c r="C12" s="4" t="inlineStr">
        <is>
          <t>Toner Laser</t>
        </is>
      </c>
      <c r="D12" s="4" t="inlineStr">
        <is>
          <t>Entrée</t>
        </is>
      </c>
      <c r="E12" s="4" t="n">
        <v>125</v>
      </c>
      <c r="F12" s="4" t="n">
        <v>0.9</v>
      </c>
      <c r="G12" s="4">
        <f>E12*F12</f>
        <v/>
      </c>
      <c r="H12" s="4" t="inlineStr">
        <is>
          <t>Auto généré</t>
        </is>
      </c>
      <c r="I12" s="4" t="inlineStr">
        <is>
          <t>Impression</t>
        </is>
      </c>
    </row>
    <row r="13">
      <c r="A13" t="inlineStr">
        <is>
          <t>29/05/2025</t>
        </is>
      </c>
      <c r="B13" t="inlineStr">
        <is>
          <t>A003</t>
        </is>
      </c>
      <c r="C13" t="inlineStr">
        <is>
          <t>Toner Laser</t>
        </is>
      </c>
      <c r="D13" t="inlineStr">
        <is>
          <t>Entrée</t>
        </is>
      </c>
      <c r="E13" t="n">
        <v>425</v>
      </c>
      <c r="F13" t="n">
        <v>0.91</v>
      </c>
      <c r="G13">
        <f>E13*F13</f>
        <v/>
      </c>
      <c r="H13" t="inlineStr">
        <is>
          <t>Auto généré</t>
        </is>
      </c>
      <c r="I13" t="inlineStr">
        <is>
          <t>Impression</t>
        </is>
      </c>
    </row>
    <row r="14">
      <c r="A14" s="4" t="inlineStr">
        <is>
          <t>24/05/2025</t>
        </is>
      </c>
      <c r="B14" s="4" t="inlineStr">
        <is>
          <t>A002</t>
        </is>
      </c>
      <c r="C14" s="4" t="inlineStr">
        <is>
          <t>Carton B3</t>
        </is>
      </c>
      <c r="D14" s="4" t="inlineStr">
        <is>
          <t>Entrée</t>
        </is>
      </c>
      <c r="E14" s="4" t="n">
        <v>408</v>
      </c>
      <c r="F14" s="4" t="n">
        <v>1.48</v>
      </c>
      <c r="G14" s="4">
        <f>E14*F14</f>
        <v/>
      </c>
      <c r="H14" s="4" t="inlineStr">
        <is>
          <t>Auto généré</t>
        </is>
      </c>
      <c r="I14" s="4" t="inlineStr">
        <is>
          <t>Emballage</t>
        </is>
      </c>
    </row>
    <row r="15">
      <c r="A15" t="inlineStr">
        <is>
          <t>25/05/2025</t>
        </is>
      </c>
      <c r="B15" t="inlineStr">
        <is>
          <t>A003</t>
        </is>
      </c>
      <c r="C15" t="inlineStr">
        <is>
          <t>Toner Laser</t>
        </is>
      </c>
      <c r="D15" t="inlineStr">
        <is>
          <t>Sortie</t>
        </is>
      </c>
      <c r="E15" t="n">
        <v>535</v>
      </c>
      <c r="F15" t="n">
        <v>1.33</v>
      </c>
      <c r="G15">
        <f>E15*F15</f>
        <v/>
      </c>
      <c r="H15" t="inlineStr">
        <is>
          <t>Auto généré</t>
        </is>
      </c>
      <c r="I15" t="inlineStr">
        <is>
          <t>Impression</t>
        </is>
      </c>
    </row>
    <row r="16">
      <c r="A16" s="4" t="inlineStr">
        <is>
          <t>14/05/2025</t>
        </is>
      </c>
      <c r="B16" s="4" t="inlineStr">
        <is>
          <t>A002</t>
        </is>
      </c>
      <c r="C16" s="4" t="inlineStr">
        <is>
          <t>Carton B3</t>
        </is>
      </c>
      <c r="D16" s="4" t="inlineStr">
        <is>
          <t>Entrée</t>
        </is>
      </c>
      <c r="E16" s="4" t="n">
        <v>990</v>
      </c>
      <c r="F16" s="4" t="n">
        <v>1.32</v>
      </c>
      <c r="G16" s="4">
        <f>E16*F16</f>
        <v/>
      </c>
      <c r="H16" s="4" t="inlineStr">
        <is>
          <t>Auto généré</t>
        </is>
      </c>
      <c r="I16" s="4" t="inlineStr">
        <is>
          <t>Emballage</t>
        </is>
      </c>
    </row>
    <row r="17">
      <c r="A17" t="inlineStr">
        <is>
          <t>23/05/2025</t>
        </is>
      </c>
      <c r="B17" t="inlineStr">
        <is>
          <t>A002</t>
        </is>
      </c>
      <c r="C17" t="inlineStr">
        <is>
          <t>Carton B3</t>
        </is>
      </c>
      <c r="D17" t="inlineStr">
        <is>
          <t>Entrée</t>
        </is>
      </c>
      <c r="E17" t="n">
        <v>479</v>
      </c>
      <c r="F17" t="n">
        <v>0.61</v>
      </c>
      <c r="G17">
        <f>E17*F17</f>
        <v/>
      </c>
      <c r="H17" t="inlineStr">
        <is>
          <t>Auto généré</t>
        </is>
      </c>
      <c r="I17" t="inlineStr">
        <is>
          <t>Emballage</t>
        </is>
      </c>
    </row>
    <row r="18">
      <c r="A18" s="4" t="inlineStr">
        <is>
          <t>19/05/2025</t>
        </is>
      </c>
      <c r="B18" s="4" t="inlineStr">
        <is>
          <t>A003</t>
        </is>
      </c>
      <c r="C18" s="4" t="inlineStr">
        <is>
          <t>Toner Laser</t>
        </is>
      </c>
      <c r="D18" s="4" t="inlineStr">
        <is>
          <t>Entrée</t>
        </is>
      </c>
      <c r="E18" s="4" t="n">
        <v>472</v>
      </c>
      <c r="F18" s="4" t="n">
        <v>0.5600000000000001</v>
      </c>
      <c r="G18" s="4">
        <f>E18*F18</f>
        <v/>
      </c>
      <c r="H18" s="4" t="inlineStr">
        <is>
          <t>Auto généré</t>
        </is>
      </c>
      <c r="I18" s="4" t="inlineStr">
        <is>
          <t>Impression</t>
        </is>
      </c>
    </row>
    <row r="19">
      <c r="A19" t="inlineStr">
        <is>
          <t>26/05/2025</t>
        </is>
      </c>
      <c r="B19" t="inlineStr">
        <is>
          <t>A003</t>
        </is>
      </c>
      <c r="C19" t="inlineStr">
        <is>
          <t>Toner Laser</t>
        </is>
      </c>
      <c r="D19" t="inlineStr">
        <is>
          <t>Entrée</t>
        </is>
      </c>
      <c r="E19" t="n">
        <v>510</v>
      </c>
      <c r="F19" t="n">
        <v>0.52</v>
      </c>
      <c r="G19">
        <f>E19*F19</f>
        <v/>
      </c>
      <c r="H19" t="inlineStr">
        <is>
          <t>Auto généré</t>
        </is>
      </c>
      <c r="I19" t="inlineStr">
        <is>
          <t>Impression</t>
        </is>
      </c>
    </row>
    <row r="20">
      <c r="A20" s="4" t="inlineStr">
        <is>
          <t>25/05/2025</t>
        </is>
      </c>
      <c r="B20" s="4" t="inlineStr">
        <is>
          <t>A002</t>
        </is>
      </c>
      <c r="C20" s="4" t="inlineStr">
        <is>
          <t>Carton B3</t>
        </is>
      </c>
      <c r="D20" s="4" t="inlineStr">
        <is>
          <t>Sortie</t>
        </is>
      </c>
      <c r="E20" s="4" t="n">
        <v>318</v>
      </c>
      <c r="F20" s="4" t="n">
        <v>1.21</v>
      </c>
      <c r="G20" s="4">
        <f>E20*F20</f>
        <v/>
      </c>
      <c r="H20" s="4" t="inlineStr">
        <is>
          <t>Auto généré</t>
        </is>
      </c>
      <c r="I20" s="4" t="inlineStr">
        <is>
          <t>Emballage</t>
        </is>
      </c>
    </row>
    <row r="21">
      <c r="A21" t="inlineStr">
        <is>
          <t>02/05/2025</t>
        </is>
      </c>
      <c r="B21" t="inlineStr">
        <is>
          <t>A002</t>
        </is>
      </c>
      <c r="C21" t="inlineStr">
        <is>
          <t>Carton B3</t>
        </is>
      </c>
      <c r="D21" t="inlineStr">
        <is>
          <t>Sortie</t>
        </is>
      </c>
      <c r="E21" t="n">
        <v>947</v>
      </c>
      <c r="F21" t="n">
        <v>0.97</v>
      </c>
      <c r="G21">
        <f>E21*F21</f>
        <v/>
      </c>
      <c r="H21" t="inlineStr">
        <is>
          <t>Auto généré</t>
        </is>
      </c>
      <c r="I21" t="inlineStr">
        <is>
          <t>Emballage</t>
        </is>
      </c>
    </row>
    <row r="22">
      <c r="A22" s="4" t="inlineStr">
        <is>
          <t>28/05/2025</t>
        </is>
      </c>
      <c r="B22" s="4" t="inlineStr">
        <is>
          <t>A001</t>
        </is>
      </c>
      <c r="C22" s="4" t="inlineStr">
        <is>
          <t>Papier A4</t>
        </is>
      </c>
      <c r="D22" s="4" t="inlineStr">
        <is>
          <t>Sortie</t>
        </is>
      </c>
      <c r="E22" s="4" t="n">
        <v>408</v>
      </c>
      <c r="F22" s="4" t="n">
        <v>1.15</v>
      </c>
      <c r="G22" s="4">
        <f>E22*F22</f>
        <v/>
      </c>
      <c r="H22" s="4" t="inlineStr">
        <is>
          <t>Auto généré</t>
        </is>
      </c>
      <c r="I22" s="4" t="inlineStr">
        <is>
          <t>Papeterie</t>
        </is>
      </c>
    </row>
    <row r="23">
      <c r="A23" t="inlineStr">
        <is>
          <t>10/05/2025</t>
        </is>
      </c>
      <c r="B23" t="inlineStr">
        <is>
          <t>A001</t>
        </is>
      </c>
      <c r="C23" t="inlineStr">
        <is>
          <t>Papier A4</t>
        </is>
      </c>
      <c r="D23" t="inlineStr">
        <is>
          <t>Entrée</t>
        </is>
      </c>
      <c r="E23" t="n">
        <v>975</v>
      </c>
      <c r="F23" t="n">
        <v>0.83</v>
      </c>
      <c r="G23">
        <f>E23*F23</f>
        <v/>
      </c>
      <c r="H23" t="inlineStr">
        <is>
          <t>Auto généré</t>
        </is>
      </c>
      <c r="I23" t="inlineStr">
        <is>
          <t>Papeterie</t>
        </is>
      </c>
    </row>
    <row r="24">
      <c r="A24" s="4" t="inlineStr">
        <is>
          <t>09/05/2025</t>
        </is>
      </c>
      <c r="B24" s="4" t="inlineStr">
        <is>
          <t>A004</t>
        </is>
      </c>
      <c r="C24" s="4" t="inlineStr">
        <is>
          <t>Stylos Bleus</t>
        </is>
      </c>
      <c r="D24" s="4" t="inlineStr">
        <is>
          <t>Sortie</t>
        </is>
      </c>
      <c r="E24" s="4" t="n">
        <v>118</v>
      </c>
      <c r="F24" s="4" t="n">
        <v>1.02</v>
      </c>
      <c r="G24" s="4">
        <f>E24*F24</f>
        <v/>
      </c>
      <c r="H24" s="4" t="inlineStr">
        <is>
          <t>Auto généré</t>
        </is>
      </c>
      <c r="I24" s="4" t="inlineStr">
        <is>
          <t>Papeterie</t>
        </is>
      </c>
    </row>
    <row r="25">
      <c r="A25" t="inlineStr">
        <is>
          <t>28/05/2025</t>
        </is>
      </c>
      <c r="B25" t="inlineStr">
        <is>
          <t>A003</t>
        </is>
      </c>
      <c r="C25" t="inlineStr">
        <is>
          <t>Toner Laser</t>
        </is>
      </c>
      <c r="D25" t="inlineStr">
        <is>
          <t>Sortie</t>
        </is>
      </c>
      <c r="E25" t="n">
        <v>314</v>
      </c>
      <c r="F25" t="n">
        <v>1.09</v>
      </c>
      <c r="G25">
        <f>E25*F25</f>
        <v/>
      </c>
      <c r="H25" t="inlineStr">
        <is>
          <t>Auto généré</t>
        </is>
      </c>
      <c r="I25" t="inlineStr">
        <is>
          <t>Impression</t>
        </is>
      </c>
    </row>
    <row r="26">
      <c r="A26" s="4" t="inlineStr">
        <is>
          <t>03/05/2025</t>
        </is>
      </c>
      <c r="B26" s="4" t="inlineStr">
        <is>
          <t>A003</t>
        </is>
      </c>
      <c r="C26" s="4" t="inlineStr">
        <is>
          <t>Toner Laser</t>
        </is>
      </c>
      <c r="D26" s="4" t="inlineStr">
        <is>
          <t>Entrée</t>
        </is>
      </c>
      <c r="E26" s="4" t="n">
        <v>451</v>
      </c>
      <c r="F26" s="4" t="n">
        <v>1.1</v>
      </c>
      <c r="G26" s="4">
        <f>E26*F26</f>
        <v/>
      </c>
      <c r="H26" s="4" t="inlineStr">
        <is>
          <t>Auto généré</t>
        </is>
      </c>
      <c r="I26" s="4" t="inlineStr">
        <is>
          <t>Impression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25"/>
  <cols>
    <col width="19" customWidth="1" min="1" max="1"/>
    <col width="18" customWidth="1" min="2" max="2"/>
    <col width="15" customWidth="1" min="3" max="3"/>
    <col width="15" customWidth="1" min="4" max="4"/>
    <col width="15" customWidth="1" min="5" max="5"/>
    <col width="14" customWidth="1" min="6" max="6"/>
  </cols>
  <sheetData>
    <row r="1" ht="30" customHeight="1">
      <c r="A1" s="3" t="inlineStr">
        <is>
          <t>ÉTAT DES STOCKS</t>
        </is>
      </c>
    </row>
    <row r="2">
      <c r="A2" s="2" t="inlineStr">
        <is>
          <t>État des Stocks</t>
        </is>
      </c>
      <c r="B2" s="2" t="n"/>
      <c r="C2" s="2" t="n"/>
      <c r="D2" s="2" t="n"/>
      <c r="E2" s="2" t="n"/>
      <c r="F2" s="2" t="n"/>
      <c r="G2" t="inlineStr">
        <is>
          <t>Taux de rotation</t>
        </is>
      </c>
    </row>
    <row r="3">
      <c r="A3" s="2" t="inlineStr">
        <is>
          <t>Référence article</t>
        </is>
      </c>
      <c r="B3" s="2" t="inlineStr">
        <is>
          <t>Nom de l'article</t>
        </is>
      </c>
      <c r="C3" s="2" t="inlineStr">
        <is>
          <t>Stock initial</t>
        </is>
      </c>
      <c r="D3" s="2" t="inlineStr">
        <is>
          <t>Total entrées</t>
        </is>
      </c>
      <c r="E3" s="2" t="inlineStr">
        <is>
          <t>Total sorties</t>
        </is>
      </c>
      <c r="F3" s="2">
        <f>C3+D3-E3</f>
        <v/>
      </c>
      <c r="G3">
        <f>IF(E3=0,0,D3/E3)</f>
        <v/>
      </c>
    </row>
    <row r="4">
      <c r="A4" s="4" t="inlineStr">
        <is>
          <t>A001</t>
        </is>
      </c>
      <c r="B4" s="4" t="inlineStr">
        <is>
          <t>Papier A4</t>
        </is>
      </c>
      <c r="C4" s="4" t="n">
        <v>200</v>
      </c>
      <c r="D4" s="4" t="n">
        <v>500</v>
      </c>
      <c r="E4" s="4" t="n">
        <v>100</v>
      </c>
      <c r="F4" s="4">
        <f>C4+D4-E4</f>
        <v/>
      </c>
      <c r="G4" s="4">
        <f>IF(E4=0,0,D4/E4)</f>
        <v/>
      </c>
    </row>
    <row r="5">
      <c r="A5" t="inlineStr">
        <is>
          <t>A002</t>
        </is>
      </c>
      <c r="B5" t="inlineStr">
        <is>
          <t>Carton B3</t>
        </is>
      </c>
      <c r="C5" t="n">
        <v>100</v>
      </c>
      <c r="D5" t="n">
        <v>300</v>
      </c>
      <c r="E5" t="n">
        <v>250</v>
      </c>
      <c r="F5">
        <f>C5+D5-E5</f>
        <v/>
      </c>
      <c r="G5">
        <f>IF(E5=0,0,D5/E5)</f>
        <v/>
      </c>
    </row>
    <row r="6">
      <c r="A6" s="4" t="inlineStr">
        <is>
          <t>A004</t>
        </is>
      </c>
      <c r="B6" s="4" t="inlineStr">
        <is>
          <t>Stylos Bleus</t>
        </is>
      </c>
      <c r="C6" s="4" t="n">
        <v>300</v>
      </c>
      <c r="D6" s="4" t="n">
        <v>800</v>
      </c>
      <c r="E6" s="4" t="n">
        <v>500</v>
      </c>
      <c r="F6" s="4">
        <f>C6+D6-E6</f>
        <v/>
      </c>
      <c r="G6" s="4">
        <f>IF(E6=0,0,D6/E6)</f>
        <v/>
      </c>
    </row>
    <row r="7">
      <c r="A7" t="inlineStr">
        <is>
          <t>A003</t>
        </is>
      </c>
      <c r="B7" t="inlineStr">
        <is>
          <t>Toner Laser</t>
        </is>
      </c>
      <c r="C7" t="n">
        <v>150</v>
      </c>
      <c r="D7" t="n">
        <v>400</v>
      </c>
      <c r="E7" t="n">
        <v>250</v>
      </c>
      <c r="F7">
        <f>C7+D7-E7</f>
        <v/>
      </c>
      <c r="G7">
        <f>IF(E7=0,0,D7/E7)</f>
        <v/>
      </c>
    </row>
  </sheetData>
  <mergeCells count="1">
    <mergeCell ref="A1:F1"/>
  </mergeCells>
  <conditionalFormatting sqref="F3:F100">
    <cfRule type="cellIs" priority="1" operator="lessThan" dxfId="0">
      <formula>100</formula>
    </cfRule>
    <cfRule type="cellIs" priority="2" operator="greaterThanOrEqual" dxfId="1">
      <formula>100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25"/>
  <cols>
    <col width="19" customWidth="1" min="1" max="1"/>
    <col width="18" customWidth="1" min="2" max="2"/>
    <col width="12" customWidth="1" min="3" max="3"/>
    <col width="13" customWidth="1" min="4" max="4"/>
    <col width="28" customWidth="1" min="5" max="5"/>
    <col width="30" customWidth="1" min="6" max="6"/>
    <col width="17" customWidth="1" min="7" max="7"/>
  </cols>
  <sheetData>
    <row r="1" ht="30" customHeight="1">
      <c r="A1" s="3" t="inlineStr">
        <is>
          <t>BASE ARTICLES</t>
        </is>
      </c>
    </row>
    <row r="2">
      <c r="A2" s="2" t="inlineStr">
        <is>
          <t>Base Articles</t>
        </is>
      </c>
      <c r="B2" s="2" t="n"/>
      <c r="C2" s="2" t="n"/>
      <c r="D2" s="2" t="n"/>
      <c r="E2" s="2" t="n"/>
      <c r="F2" s="2" t="n"/>
      <c r="G2" s="2" t="n"/>
      <c r="H2" t="inlineStr">
        <is>
          <t>Stock actuel (auto)</t>
        </is>
      </c>
    </row>
    <row r="3">
      <c r="A3" s="2" t="inlineStr">
        <is>
          <t>Référence article</t>
        </is>
      </c>
      <c r="B3" s="2" t="inlineStr">
        <is>
          <t>Nom de l'article</t>
        </is>
      </c>
      <c r="C3" s="2" t="inlineStr">
        <is>
          <t>Catégorie</t>
        </is>
      </c>
      <c r="D3" s="2" t="inlineStr">
        <is>
          <t>Fournisseur</t>
        </is>
      </c>
      <c r="E3" s="2" t="inlineStr">
        <is>
          <t>Prix unitaire standard (€)</t>
        </is>
      </c>
      <c r="F3" s="2" t="inlineStr">
        <is>
          <t>Seuil de réapprovisionnement</t>
        </is>
      </c>
      <c r="G3" s="2" t="inlineStr">
        <is>
          <t>Unité de mesure</t>
        </is>
      </c>
      <c r="H3">
        <f>IFERROR(VLOOKUP(A3,'État_des_Stocks'!A:F,6,FALSE),"Non trouvé")</f>
        <v/>
      </c>
    </row>
    <row r="4">
      <c r="A4" s="4" t="n"/>
      <c r="B4" s="4" t="n"/>
      <c r="C4" s="4" t="n"/>
      <c r="D4" s="4" t="n"/>
      <c r="E4" s="4" t="n"/>
      <c r="F4" s="4" t="n"/>
      <c r="G4" s="4" t="n"/>
      <c r="H4" s="4">
        <f>IFERROR(VLOOKUP(A4,'État_des_Stocks'!A:F,6,FALSE),"Non trouvé")</f>
        <v/>
      </c>
    </row>
    <row r="5">
      <c r="H5">
        <f>IFERROR(VLOOKUP(A5,'État_des_Stocks'!A:F,6,FALSE),"Non trouvé")</f>
        <v/>
      </c>
    </row>
    <row r="6">
      <c r="A6" s="4" t="inlineStr">
        <is>
          <t>A003</t>
        </is>
      </c>
      <c r="B6" s="4" t="inlineStr">
        <is>
          <t>Toner Laser</t>
        </is>
      </c>
      <c r="C6" s="4" t="inlineStr">
        <is>
          <t>Impression</t>
        </is>
      </c>
      <c r="D6" s="4" t="inlineStr">
        <is>
          <t>OfficeTech</t>
        </is>
      </c>
      <c r="E6" s="4" t="n">
        <v>45</v>
      </c>
      <c r="F6" s="4" t="n">
        <v>100</v>
      </c>
      <c r="G6" s="4" t="inlineStr">
        <is>
          <t>Cartouche</t>
        </is>
      </c>
      <c r="H6" s="4">
        <f>IFERROR(VLOOKUP(A6,'État_des_Stocks'!A:F,6,FALSE),"Non trouvé")</f>
        <v/>
      </c>
    </row>
    <row r="7">
      <c r="A7" t="inlineStr">
        <is>
          <t>A004</t>
        </is>
      </c>
      <c r="B7" t="inlineStr">
        <is>
          <t>Stylos Bleus</t>
        </is>
      </c>
      <c r="C7" t="inlineStr">
        <is>
          <t>Papeterie</t>
        </is>
      </c>
      <c r="D7" t="inlineStr">
        <is>
          <t>StyloPro</t>
        </is>
      </c>
      <c r="E7" t="n">
        <v>0.6</v>
      </c>
      <c r="F7" t="n">
        <v>200</v>
      </c>
      <c r="G7" t="inlineStr">
        <is>
          <t>Unité</t>
        </is>
      </c>
      <c r="H7">
        <f>IFERROR(VLOOKUP(A7,'État_des_Stocks'!A:F,6,FALSE),"Non trouvé")</f>
        <v/>
      </c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25"/>
  <cols>
    <col width="28" customWidth="1" min="1" max="1"/>
    <col width="18" customWidth="1" min="2" max="2"/>
    <col width="14" customWidth="1" min="3" max="3"/>
    <col width="30" customWidth="1" min="4" max="4"/>
    <col width="34" customWidth="1" min="5" max="5"/>
    <col width="17" customWidth="1" min="6" max="6"/>
  </cols>
  <sheetData>
    <row r="1" ht="30" customHeight="1">
      <c r="A1" s="3" t="inlineStr">
        <is>
          <t>ALERTE RÉAPPROVISIONNEMENT</t>
        </is>
      </c>
    </row>
    <row r="2">
      <c r="A2" s="2" t="inlineStr">
        <is>
          <t>Alerte Réapprovisionnement</t>
        </is>
      </c>
      <c r="B2" s="2" t="n"/>
      <c r="C2" s="2" t="n"/>
      <c r="D2" s="2" t="n"/>
      <c r="E2" s="2" t="n"/>
      <c r="F2" s="2" t="n"/>
      <c r="G2" t="inlineStr">
        <is>
          <t>Priorité</t>
        </is>
      </c>
    </row>
    <row r="3">
      <c r="A3" s="2" t="inlineStr">
        <is>
          <t>Référence article</t>
        </is>
      </c>
      <c r="B3" s="2" t="inlineStr">
        <is>
          <t>Nom de l'article</t>
        </is>
      </c>
      <c r="C3" s="2" t="inlineStr">
        <is>
          <t>Stock actuel</t>
        </is>
      </c>
      <c r="D3" s="2" t="inlineStr">
        <is>
          <t>Seuil de réapprovisionnement</t>
        </is>
      </c>
      <c r="E3" s="2">
        <f>IF(C3&lt;D3,"⚠️ À commander","OK")</f>
        <v/>
      </c>
      <c r="F3" s="2" t="inlineStr">
        <is>
          <t>Dernière alerte</t>
        </is>
      </c>
      <c r="G3">
        <f>IF(C3/D3&lt;0.75,"Haute","Modérée")</f>
        <v/>
      </c>
    </row>
    <row r="4">
      <c r="A4" s="4" t="inlineStr">
        <is>
          <t>A001</t>
        </is>
      </c>
      <c r="B4" s="4" t="inlineStr">
        <is>
          <t>Papier A4</t>
        </is>
      </c>
      <c r="C4" s="4" t="n">
        <v>80</v>
      </c>
      <c r="D4" s="4" t="n">
        <v>100</v>
      </c>
      <c r="E4" s="4">
        <f>IF(C4&lt;D4,"⚠️ À commander","OK")</f>
        <v/>
      </c>
      <c r="F4" s="4" t="inlineStr">
        <is>
          <t>17/05/2025</t>
        </is>
      </c>
      <c r="G4" s="4">
        <f>IF(C4/D4&lt;0.75,"Haute","Modérée")</f>
        <v/>
      </c>
    </row>
    <row r="5">
      <c r="A5" t="inlineStr">
        <is>
          <t>A003</t>
        </is>
      </c>
      <c r="B5" t="inlineStr">
        <is>
          <t>Toner Laser</t>
        </is>
      </c>
      <c r="C5" t="n">
        <v>60</v>
      </c>
      <c r="D5" t="n">
        <v>100</v>
      </c>
      <c r="E5">
        <f>IF(C5&lt;D5,"⚠️ À commander","OK")</f>
        <v/>
      </c>
      <c r="F5" t="inlineStr">
        <is>
          <t>17/05/2025</t>
        </is>
      </c>
      <c r="G5">
        <f>IF(C5/D5&lt;0.75,"Haute","Modérée")</f>
        <v/>
      </c>
    </row>
    <row r="6">
      <c r="A6" s="4" t="inlineStr">
        <is>
          <t>A004</t>
        </is>
      </c>
      <c r="B6" s="4" t="inlineStr">
        <is>
          <t>Stylos Bleus</t>
        </is>
      </c>
      <c r="C6" s="4" t="n">
        <v>500</v>
      </c>
      <c r="D6" s="4" t="n">
        <v>200</v>
      </c>
      <c r="E6" s="4">
        <f>IF(C6&lt;D6,"⚠️ À commander","OK")</f>
        <v/>
      </c>
      <c r="F6" s="4" t="inlineStr">
        <is>
          <t>17/05/2025</t>
        </is>
      </c>
      <c r="G6" s="4">
        <f>IF(C6/D6&lt;0.75,"Haute","Modérée")</f>
        <v/>
      </c>
    </row>
  </sheetData>
  <mergeCells count="1">
    <mergeCell ref="A1:F1"/>
  </mergeCells>
  <conditionalFormatting sqref="E3:E100">
    <cfRule type="cellIs" priority="1" operator="equal" dxfId="0">
      <formula>"⚠️ À commander"</formula>
    </cfRule>
    <cfRule type="cellIs" priority="2" operator="equal" dxfId="1">
      <formula>"OK"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25"/>
  <cols>
    <col width="18" customWidth="1" min="1" max="1"/>
    <col width="12" customWidth="1" min="2" max="2"/>
    <col width="19" customWidth="1" min="3" max="3"/>
    <col width="18" customWidth="1" min="4" max="4"/>
    <col width="19" customWidth="1" min="5" max="5"/>
    <col width="12" customWidth="1" min="6" max="6"/>
    <col width="13" customWidth="1" min="7" max="7"/>
  </cols>
  <sheetData>
    <row r="1" ht="30" customHeight="1">
      <c r="A1" s="3" t="inlineStr">
        <is>
          <t>SUIVI OPÉRATEURS</t>
        </is>
      </c>
    </row>
    <row r="2">
      <c r="A2" s="2" t="inlineStr">
        <is>
          <t>Suivi Opérateurs</t>
        </is>
      </c>
      <c r="B2" s="2" t="n"/>
      <c r="C2" s="2" t="n"/>
      <c r="D2" s="2" t="n"/>
      <c r="E2" s="2" t="n"/>
      <c r="F2" s="2" t="n"/>
      <c r="G2" s="2" t="n"/>
      <c r="H2" t="inlineStr">
        <is>
          <t>Durée intervention (min)</t>
        </is>
      </c>
    </row>
    <row r="3">
      <c r="A3" s="2" t="inlineStr">
        <is>
          <t>Date</t>
        </is>
      </c>
      <c r="B3" s="2" t="inlineStr">
        <is>
          <t>Opérateur</t>
        </is>
      </c>
      <c r="C3" s="2" t="inlineStr">
        <is>
          <t>Référence article</t>
        </is>
      </c>
      <c r="D3" s="2" t="inlineStr">
        <is>
          <t>Nom de l'article</t>
        </is>
      </c>
      <c r="E3" s="2" t="inlineStr">
        <is>
          <t>Type de mouvement</t>
        </is>
      </c>
      <c r="F3" s="2" t="inlineStr">
        <is>
          <t>Quantité</t>
        </is>
      </c>
      <c r="G3" s="2" t="inlineStr">
        <is>
          <t>Commentaire</t>
        </is>
      </c>
      <c r="H3" t="n">
        <v>15</v>
      </c>
    </row>
    <row r="4">
      <c r="A4" s="4" t="n"/>
      <c r="B4" s="4" t="n"/>
      <c r="C4" s="4" t="n"/>
      <c r="D4" s="4" t="n"/>
      <c r="E4" s="4" t="n"/>
      <c r="F4" s="4" t="n"/>
      <c r="G4" s="4" t="n"/>
      <c r="H4" s="4" t="n">
        <v>10</v>
      </c>
    </row>
    <row r="5">
      <c r="H5" t="n">
        <v>20</v>
      </c>
    </row>
    <row r="6">
      <c r="A6" s="4" t="n"/>
      <c r="B6" s="4" t="n"/>
      <c r="C6" s="4" t="n"/>
      <c r="D6" s="4" t="n"/>
      <c r="E6" s="4" t="n"/>
      <c r="F6" s="4" t="n"/>
      <c r="G6" s="4" t="n"/>
      <c r="H6" s="4" t="n">
        <v>12</v>
      </c>
    </row>
    <row r="7">
      <c r="A7" t="inlineStr">
        <is>
          <t>26/05/2025</t>
        </is>
      </c>
      <c r="B7" t="inlineStr">
        <is>
          <t>Jean Dupont</t>
        </is>
      </c>
      <c r="C7" t="inlineStr">
        <is>
          <t>A003</t>
        </is>
      </c>
      <c r="D7" t="inlineStr">
        <is>
          <t>Toner Laser</t>
        </is>
      </c>
      <c r="E7" t="inlineStr">
        <is>
          <t>Entrée</t>
        </is>
      </c>
      <c r="F7" t="n">
        <v>174</v>
      </c>
      <c r="G7" t="inlineStr">
        <is>
          <t>Opération générée</t>
        </is>
      </c>
      <c r="H7" t="n">
        <v>5</v>
      </c>
    </row>
    <row r="8">
      <c r="A8" s="4" t="inlineStr">
        <is>
          <t>08/05/2025</t>
        </is>
      </c>
      <c r="B8" s="4" t="inlineStr">
        <is>
          <t>Marie Leclerc</t>
        </is>
      </c>
      <c r="C8" s="4" t="inlineStr">
        <is>
          <t>A002</t>
        </is>
      </c>
      <c r="D8" s="4" t="inlineStr">
        <is>
          <t>Carton B3</t>
        </is>
      </c>
      <c r="E8" s="4" t="inlineStr">
        <is>
          <t>Sortie</t>
        </is>
      </c>
      <c r="F8" s="4" t="n">
        <v>141</v>
      </c>
      <c r="G8" s="4" t="inlineStr">
        <is>
          <t>Opération générée</t>
        </is>
      </c>
      <c r="H8" s="4" t="n">
        <v>16</v>
      </c>
    </row>
    <row r="9">
      <c r="A9" t="inlineStr">
        <is>
          <t>04/05/2025</t>
        </is>
      </c>
      <c r="B9" t="inlineStr">
        <is>
          <t>Ali Ben</t>
        </is>
      </c>
      <c r="C9" t="inlineStr">
        <is>
          <t>A001</t>
        </is>
      </c>
      <c r="D9" t="inlineStr">
        <is>
          <t>Papier A4</t>
        </is>
      </c>
      <c r="E9" t="inlineStr">
        <is>
          <t>Sortie</t>
        </is>
      </c>
      <c r="F9" t="n">
        <v>210</v>
      </c>
      <c r="G9" t="inlineStr">
        <is>
          <t>Opération générée</t>
        </is>
      </c>
      <c r="H9" t="n">
        <v>15</v>
      </c>
    </row>
    <row r="10">
      <c r="A10" s="4" t="inlineStr">
        <is>
          <t>13/05/2025</t>
        </is>
      </c>
      <c r="B10" s="4" t="inlineStr">
        <is>
          <t>Ali Ben</t>
        </is>
      </c>
      <c r="C10" s="4" t="inlineStr">
        <is>
          <t>A002</t>
        </is>
      </c>
      <c r="D10" s="4" t="inlineStr">
        <is>
          <t>Carton B3</t>
        </is>
      </c>
      <c r="E10" s="4" t="inlineStr">
        <is>
          <t>Entrée</t>
        </is>
      </c>
      <c r="F10" s="4" t="n">
        <v>10</v>
      </c>
      <c r="G10" s="4" t="inlineStr">
        <is>
          <t>Opération générée</t>
        </is>
      </c>
      <c r="H10" s="4" t="n">
        <v>12</v>
      </c>
    </row>
    <row r="11">
      <c r="A11" t="inlineStr">
        <is>
          <t>11/05/2025</t>
        </is>
      </c>
      <c r="B11" t="inlineStr">
        <is>
          <t>Marie Leclerc</t>
        </is>
      </c>
      <c r="C11" t="inlineStr">
        <is>
          <t>A003</t>
        </is>
      </c>
      <c r="D11" t="inlineStr">
        <is>
          <t>Toner Laser</t>
        </is>
      </c>
      <c r="E11" t="inlineStr">
        <is>
          <t>Entrée</t>
        </is>
      </c>
      <c r="F11" t="n">
        <v>56</v>
      </c>
      <c r="G11" t="inlineStr">
        <is>
          <t>Opération générée</t>
        </is>
      </c>
      <c r="H11" t="n">
        <v>6</v>
      </c>
    </row>
    <row r="12">
      <c r="A12" s="4" t="inlineStr">
        <is>
          <t>21/05/2025</t>
        </is>
      </c>
      <c r="B12" s="4" t="inlineStr">
        <is>
          <t>Marie Leclerc</t>
        </is>
      </c>
      <c r="C12" s="4" t="inlineStr">
        <is>
          <t>A004</t>
        </is>
      </c>
      <c r="D12" s="4" t="inlineStr">
        <is>
          <t>Stylos Bleus</t>
        </is>
      </c>
      <c r="E12" s="4" t="inlineStr">
        <is>
          <t>Entrée</t>
        </is>
      </c>
      <c r="F12" s="4" t="n">
        <v>122</v>
      </c>
      <c r="G12" s="4" t="inlineStr">
        <is>
          <t>Opération générée</t>
        </is>
      </c>
      <c r="H12" s="4" t="n">
        <v>16</v>
      </c>
    </row>
    <row r="13">
      <c r="A13" t="inlineStr">
        <is>
          <t>04/05/2025</t>
        </is>
      </c>
      <c r="B13" t="inlineStr">
        <is>
          <t>Chloé Martin</t>
        </is>
      </c>
      <c r="C13" t="inlineStr">
        <is>
          <t>A003</t>
        </is>
      </c>
      <c r="D13" t="inlineStr">
        <is>
          <t>Toner Laser</t>
        </is>
      </c>
      <c r="E13" t="inlineStr">
        <is>
          <t>Entrée</t>
        </is>
      </c>
      <c r="F13" t="n">
        <v>248</v>
      </c>
      <c r="G13" t="inlineStr">
        <is>
          <t>Opération générée</t>
        </is>
      </c>
      <c r="H13" t="n">
        <v>28</v>
      </c>
    </row>
    <row r="14">
      <c r="A14" s="4" t="inlineStr">
        <is>
          <t>04/05/2025</t>
        </is>
      </c>
      <c r="B14" s="4" t="inlineStr">
        <is>
          <t>Ali Ben</t>
        </is>
      </c>
      <c r="C14" s="4" t="inlineStr">
        <is>
          <t>A001</t>
        </is>
      </c>
      <c r="D14" s="4" t="inlineStr">
        <is>
          <t>Papier A4</t>
        </is>
      </c>
      <c r="E14" s="4" t="inlineStr">
        <is>
          <t>Entrée</t>
        </is>
      </c>
      <c r="F14" s="4" t="n">
        <v>72</v>
      </c>
      <c r="G14" s="4" t="inlineStr">
        <is>
          <t>Opération générée</t>
        </is>
      </c>
      <c r="H14" s="4" t="n">
        <v>27</v>
      </c>
    </row>
    <row r="15">
      <c r="A15" t="inlineStr">
        <is>
          <t>10/05/2025</t>
        </is>
      </c>
      <c r="B15" t="inlineStr">
        <is>
          <t>Jean Dupont</t>
        </is>
      </c>
      <c r="C15" t="inlineStr">
        <is>
          <t>A004</t>
        </is>
      </c>
      <c r="D15" t="inlineStr">
        <is>
          <t>Stylos Bleus</t>
        </is>
      </c>
      <c r="E15" t="inlineStr">
        <is>
          <t>Entrée</t>
        </is>
      </c>
      <c r="F15" t="n">
        <v>226</v>
      </c>
      <c r="G15" t="inlineStr">
        <is>
          <t>Opération générée</t>
        </is>
      </c>
      <c r="H15" t="n">
        <v>29</v>
      </c>
    </row>
    <row r="16">
      <c r="A16" s="4" t="inlineStr">
        <is>
          <t>15/05/2025</t>
        </is>
      </c>
      <c r="B16" s="4" t="inlineStr">
        <is>
          <t>Ali Ben</t>
        </is>
      </c>
      <c r="C16" s="4" t="inlineStr">
        <is>
          <t>A003</t>
        </is>
      </c>
      <c r="D16" s="4" t="inlineStr">
        <is>
          <t>Toner Laser</t>
        </is>
      </c>
      <c r="E16" s="4" t="inlineStr">
        <is>
          <t>Entrée</t>
        </is>
      </c>
      <c r="F16" s="4" t="n">
        <v>239</v>
      </c>
      <c r="G16" s="4" t="inlineStr">
        <is>
          <t>Opération générée</t>
        </is>
      </c>
      <c r="H16" s="4" t="n">
        <v>30</v>
      </c>
    </row>
  </sheetData>
  <mergeCells count="1">
    <mergeCell ref="A1:G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t="inlineStr">
        <is>
          <t>MÉTHODE ABC - CLASSIFICATION PAR VALEUR DE CONSOMMATION ANNUELLE</t>
        </is>
      </c>
    </row>
    <row r="2">
      <c r="A2" t="inlineStr">
        <is>
          <t>Référence article</t>
        </is>
      </c>
      <c r="B2" t="inlineStr">
        <is>
          <t>Nom de l'article</t>
        </is>
      </c>
      <c r="C2" t="inlineStr">
        <is>
          <t>Consommation annuelle (€)</t>
        </is>
      </c>
      <c r="D2" t="inlineStr">
        <is>
          <t>Pourcentage cumulé (%)</t>
        </is>
      </c>
      <c r="E2" t="inlineStr">
        <is>
          <t>Classe</t>
        </is>
      </c>
      <c r="F2" t="inlineStr">
        <is>
          <t>Observation</t>
        </is>
      </c>
    </row>
    <row r="3">
      <c r="A3" t="inlineStr">
        <is>
          <t>A001</t>
        </is>
      </c>
      <c r="B3" t="inlineStr">
        <is>
          <t>Papier A4</t>
        </is>
      </c>
      <c r="C3" t="n">
        <v>1200</v>
      </c>
      <c r="D3" s="5">
        <f>C3/C9</f>
        <v/>
      </c>
      <c r="E3">
        <f>IF(D3&lt;=0.8,"A",IF(D3&lt;=0.95,"B","C"))</f>
        <v/>
      </c>
      <c r="F3">
        <f>IF(E3="A","Article à fort impact",IF(E3="B","Surveillance modérée","Peu critique"))</f>
        <v/>
      </c>
    </row>
    <row r="4">
      <c r="A4" s="4" t="inlineStr">
        <is>
          <t>A002</t>
        </is>
      </c>
      <c r="B4" s="4" t="inlineStr">
        <is>
          <t>Carton B3</t>
        </is>
      </c>
      <c r="C4" s="4" t="n">
        <v>850</v>
      </c>
      <c r="D4" s="6">
        <f>D3+C4/C9</f>
        <v/>
      </c>
      <c r="E4" s="4">
        <f>IF(D4&lt;=0.8,"A",IF(D4&lt;=0.95,"B","C"))</f>
        <v/>
      </c>
      <c r="F4" s="4">
        <f>IF(E4="A","Article à fort impact",IF(E4="B","Surveillance modérée","Peu critique"))</f>
        <v/>
      </c>
    </row>
    <row r="5">
      <c r="A5" t="inlineStr">
        <is>
          <t>A003</t>
        </is>
      </c>
      <c r="B5" t="inlineStr">
        <is>
          <t>Toner Laser</t>
        </is>
      </c>
      <c r="C5" t="n">
        <v>400</v>
      </c>
      <c r="D5" s="5">
        <f>D4+C5/C9</f>
        <v/>
      </c>
      <c r="E5">
        <f>IF(D5&lt;=0.8,"A",IF(D5&lt;=0.95,"B","C"))</f>
        <v/>
      </c>
      <c r="F5">
        <f>IF(E5="A","Article à fort impact",IF(E5="B","Surveillance modérée","Peu critique"))</f>
        <v/>
      </c>
    </row>
    <row r="6">
      <c r="A6" s="4" t="inlineStr">
        <is>
          <t>A004</t>
        </is>
      </c>
      <c r="B6" s="4" t="inlineStr">
        <is>
          <t>Stylos Bleus</t>
        </is>
      </c>
      <c r="C6" s="4" t="n">
        <v>150</v>
      </c>
      <c r="D6" s="6">
        <f>D5+C6/C9</f>
        <v/>
      </c>
      <c r="E6" s="4">
        <f>IF(D6&lt;=0.8,"A",IF(D6&lt;=0.95,"B","C"))</f>
        <v/>
      </c>
      <c r="F6" s="4">
        <f>IF(E6="A","Article à fort impact",IF(E6="B","Surveillance modérée","Peu critique"))</f>
        <v/>
      </c>
    </row>
    <row r="7">
      <c r="A7" t="inlineStr">
        <is>
          <t>A005</t>
        </is>
      </c>
      <c r="B7" t="inlineStr">
        <is>
          <t>Enveloppes C5</t>
        </is>
      </c>
      <c r="C7" t="n">
        <v>50</v>
      </c>
      <c r="D7" s="5">
        <f>D6+C7/C9</f>
        <v/>
      </c>
      <c r="E7">
        <f>IF(D7&lt;=0.8,"A",IF(D7&lt;=0.95,"B","C"))</f>
        <v/>
      </c>
      <c r="F7">
        <f>IF(E7="A","Article à fort impact",IF(E7="B","Surveillance modérée","Peu critique"))</f>
        <v/>
      </c>
    </row>
    <row r="8">
      <c r="A8" s="4" t="inlineStr">
        <is>
          <t>A006</t>
        </is>
      </c>
      <c r="B8" s="4" t="inlineStr">
        <is>
          <t>Post-it</t>
        </is>
      </c>
      <c r="C8" s="4" t="n">
        <v>25</v>
      </c>
      <c r="D8" s="6">
        <f>D7+C8/C9</f>
        <v/>
      </c>
      <c r="E8" s="4">
        <f>IF(D8&lt;=0.8,"A",IF(D8&lt;=0.95,"B","C"))</f>
        <v/>
      </c>
      <c r="F8" s="4">
        <f>IF(E8="A","Article à fort impact",IF(E8="B","Surveillance modérée","Peu critique"))</f>
        <v/>
      </c>
    </row>
    <row r="9">
      <c r="B9" t="inlineStr">
        <is>
          <t>Total</t>
        </is>
      </c>
      <c r="C9">
        <f>SUM(C3:C8)</f>
        <v/>
      </c>
    </row>
  </sheetData>
  <mergeCells count="1">
    <mergeCell ref="A1:F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selection activeCell="A1" sqref="A1"/>
    </sheetView>
  </sheetViews>
  <sheetFormatPr baseColWidth="8" defaultRowHeight="15"/>
  <sheetData>
    <row r="1">
      <c r="A1" t="inlineStr">
        <is>
          <t>FIFO - ENTRÉES/SORTIES PAR DATE D’ARRIVÉE</t>
        </is>
      </c>
      <c r="H1" t="inlineStr">
        <is>
          <t>INDICATEURS FIFO</t>
        </is>
      </c>
    </row>
    <row r="2">
      <c r="A2" t="inlineStr">
        <is>
          <t>Date d'entrée</t>
        </is>
      </c>
      <c r="B2" t="inlineStr">
        <is>
          <t>Référence</t>
        </is>
      </c>
      <c r="C2" t="inlineStr">
        <is>
          <t>Nom de l'article</t>
        </is>
      </c>
      <c r="D2" t="inlineStr">
        <is>
          <t>Quantité entrée</t>
        </is>
      </c>
      <c r="E2" t="inlineStr">
        <is>
          <t>Quantité sortie</t>
        </is>
      </c>
      <c r="F2" t="inlineStr">
        <is>
          <t>Stock restant</t>
        </is>
      </c>
      <c r="H2" t="inlineStr">
        <is>
          <t>Total Quantité Entrée</t>
        </is>
      </c>
      <c r="I2">
        <f>SUM(D3:D100)</f>
        <v/>
      </c>
    </row>
    <row r="3">
      <c r="A3" t="inlineStr">
        <is>
          <t>01/05/2025</t>
        </is>
      </c>
      <c r="B3" t="inlineStr">
        <is>
          <t>A001</t>
        </is>
      </c>
      <c r="C3" t="inlineStr">
        <is>
          <t>Papier A4</t>
        </is>
      </c>
      <c r="D3" t="n">
        <v>500</v>
      </c>
      <c r="E3" t="n">
        <v>300</v>
      </c>
      <c r="F3" t="n">
        <v>200</v>
      </c>
      <c r="H3" t="inlineStr">
        <is>
          <t>Total Quantité Sortie</t>
        </is>
      </c>
      <c r="I3">
        <f>SUM(E3:E100)</f>
        <v/>
      </c>
    </row>
    <row r="4">
      <c r="A4" s="4" t="inlineStr">
        <is>
          <t>10/05/2025</t>
        </is>
      </c>
      <c r="B4" s="4" t="inlineStr">
        <is>
          <t>A001</t>
        </is>
      </c>
      <c r="C4" s="4" t="inlineStr">
        <is>
          <t>Papier A4</t>
        </is>
      </c>
      <c r="D4" s="4" t="n">
        <v>400</v>
      </c>
      <c r="E4" s="4" t="n">
        <v>100</v>
      </c>
      <c r="F4" s="4" t="n">
        <v>300</v>
      </c>
      <c r="H4" t="inlineStr">
        <is>
          <t>Stock Global Restant</t>
        </is>
      </c>
      <c r="I4">
        <f>SUM(F3:F100)</f>
        <v/>
      </c>
    </row>
    <row r="5">
      <c r="A5" t="inlineStr">
        <is>
          <t>15/05/2025</t>
        </is>
      </c>
      <c r="B5" t="inlineStr">
        <is>
          <t>A001</t>
        </is>
      </c>
      <c r="C5" t="inlineStr">
        <is>
          <t>Papier A4</t>
        </is>
      </c>
      <c r="D5" t="n">
        <v>300</v>
      </c>
      <c r="E5" t="n">
        <v>0</v>
      </c>
      <c r="F5" t="n">
        <v>300</v>
      </c>
      <c r="H5" t="inlineStr">
        <is>
          <t>Rotation Moyenne FIFO</t>
        </is>
      </c>
      <c r="I5">
        <f>IF(I3=0,0,I3/I2)</f>
        <v/>
      </c>
    </row>
  </sheetData>
  <mergeCells count="2">
    <mergeCell ref="A1:F1"/>
    <mergeCell ref="H1:J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SYNTHÈSE DES INDICATEURS CLÉS</t>
        </is>
      </c>
    </row>
    <row r="2">
      <c r="A2" t="inlineStr">
        <is>
          <t>Indicateur</t>
        </is>
      </c>
      <c r="B2" t="inlineStr">
        <is>
          <t>Valeur</t>
        </is>
      </c>
      <c r="C2" t="inlineStr">
        <is>
          <t>Commentaire</t>
        </is>
      </c>
    </row>
    <row r="3">
      <c r="A3" t="inlineStr">
        <is>
          <t>Stock total actuel (articles)</t>
        </is>
      </c>
      <c r="B3">
        <f>SUM('État_des_Stocks'!F3:F100)</f>
        <v/>
      </c>
      <c r="C3" t="inlineStr">
        <is>
          <t>Quantité totale en stock</t>
        </is>
      </c>
    </row>
    <row r="4">
      <c r="A4" s="4" t="inlineStr">
        <is>
          <t>Valeur stock estimée (€)</t>
        </is>
      </c>
      <c r="B4" s="4">
        <f>SUMPRODUCT('État_des_Stocks'!F3:F100, Base_Articles!E3:E100)</f>
        <v/>
      </c>
      <c r="C4" s="4" t="inlineStr">
        <is>
          <t>Valeur estimée à l'achat</t>
        </is>
      </c>
    </row>
    <row r="5">
      <c r="A5" t="inlineStr">
        <is>
          <t>Nombre d'articles critiques</t>
        </is>
      </c>
      <c r="B5">
        <f>COUNTIF('Alerte_Réapprovisionnement'!E3:E100, "⚠️ À commander")</f>
        <v/>
      </c>
      <c r="C5" t="inlineStr">
        <is>
          <t>Niveau d'alerte</t>
        </is>
      </c>
    </row>
    <row r="6">
      <c r="A6" s="4" t="inlineStr">
        <is>
          <t>Articles en Classe A (ABC)</t>
        </is>
      </c>
      <c r="B6" s="4">
        <f>COUNTIF('Méthode ABC'!E3:E100, "A")</f>
        <v/>
      </c>
      <c r="C6" s="4" t="inlineStr">
        <is>
          <t>Articles prioritaires</t>
        </is>
      </c>
    </row>
  </sheetData>
  <mergeCells count="1">
    <mergeCell ref="A1:C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MÉTHODE WILSON - CALCUL DU LOT ÉCONOMIQUE DE COMMANDE (EOQ)</t>
        </is>
      </c>
    </row>
    <row r="2">
      <c r="A2" t="inlineStr">
        <is>
          <t>Article</t>
        </is>
      </c>
      <c r="B2" t="inlineStr">
        <is>
          <t>Demande annuelle (D)</t>
        </is>
      </c>
      <c r="C2" t="inlineStr">
        <is>
          <t>Coût de commande (S)</t>
        </is>
      </c>
      <c r="D2" t="inlineStr">
        <is>
          <t>Coût de possession (H)</t>
        </is>
      </c>
      <c r="E2" t="inlineStr">
        <is>
          <t>EOQ</t>
        </is>
      </c>
      <c r="F2" t="inlineStr">
        <is>
          <t>Commentaire</t>
        </is>
      </c>
    </row>
    <row r="3">
      <c r="A3" t="inlineStr">
        <is>
          <t>Papier A4</t>
        </is>
      </c>
      <c r="B3" t="n">
        <v>12000</v>
      </c>
      <c r="C3" t="n">
        <v>50</v>
      </c>
      <c r="D3" t="n">
        <v>0.1</v>
      </c>
      <c r="E3">
        <f>SQRT((B3*C3)/(2*D3))</f>
        <v/>
      </c>
      <c r="F3" t="inlineStr">
        <is>
          <t>Réduction des coûts</t>
        </is>
      </c>
    </row>
    <row r="4">
      <c r="A4" t="inlineStr">
        <is>
          <t>Carton B3</t>
        </is>
      </c>
      <c r="B4" t="n">
        <v>5000</v>
      </c>
      <c r="C4" t="n">
        <v>80</v>
      </c>
      <c r="D4" t="n">
        <v>0.25</v>
      </c>
      <c r="E4">
        <f>SQRT((B4*C4)/(2*D4))</f>
        <v/>
      </c>
      <c r="F4" t="inlineStr">
        <is>
          <t>Commande optimisée</t>
        </is>
      </c>
    </row>
    <row r="5">
      <c r="A5" t="inlineStr">
        <is>
          <t>Toner Laser</t>
        </is>
      </c>
      <c r="B5" t="n">
        <v>1000</v>
      </c>
      <c r="C5" t="n">
        <v>60</v>
      </c>
      <c r="D5" t="n">
        <v>2</v>
      </c>
      <c r="E5">
        <f>SQRT((B5*C5)/(2*D5))</f>
        <v/>
      </c>
      <c r="F5" t="inlineStr">
        <is>
          <t>Coûteux à stocker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2025-05-17T01:06:46Z</dcterms:created>
  <dcterms:modified xmlns:dcterms="http://purl.org/dc/terms/" xmlns:xsi="http://www.w3.org/2001/XMLSchema-instance" xsi:type="dcterms:W3CDTF">2025-05-17T01:06:46Z</dcterms:modified>
</cp:coreProperties>
</file>