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éhicules" sheetId="1" state="visible" r:id="rId1"/>
    <sheet xmlns:r="http://schemas.openxmlformats.org/officeDocument/2006/relationships" name="Entretien" sheetId="2" state="visible" r:id="rId2"/>
    <sheet xmlns:r="http://schemas.openxmlformats.org/officeDocument/2006/relationships" name="Carburant" sheetId="3" state="visible" r:id="rId3"/>
    <sheet xmlns:r="http://schemas.openxmlformats.org/officeDocument/2006/relationships" name="Coûts" sheetId="4" state="visible" r:id="rId4"/>
    <sheet xmlns:r="http://schemas.openxmlformats.org/officeDocument/2006/relationships" name="Dashboard" sheetId="5" state="visible" r:id="rId5"/>
    <sheet xmlns:r="http://schemas.openxmlformats.org/officeDocument/2006/relationships" name="Alerte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dd/mm/yyyy"/>
    <numFmt numFmtId="165" formatCode="#,##0&quot; €&quot;"/>
    <numFmt numFmtId="166" formatCode="0.0"/>
    <numFmt numFmtId="167" formatCode="yyyy-mm-dd"/>
  </numFmts>
  <fonts count="11">
    <font>
      <name val="Calibri"/>
      <family val="2"/>
      <color theme="1"/>
      <sz val="11"/>
      <scheme val="minor"/>
    </font>
    <font>
      <b val="1"/>
    </font>
    <font>
      <b val="1"/>
      <sz val="14"/>
    </font>
    <font>
      <b val="1"/>
      <color rgb="00FFFFFF"/>
      <sz val="16"/>
    </font>
    <font>
      <i val="1"/>
      <color rgb="00FFFFFF"/>
      <sz val="10"/>
    </font>
    <font>
      <b val="1"/>
      <color rgb="001F2937"/>
    </font>
    <font>
      <b val="1"/>
      <color rgb="00FFFFFF"/>
    </font>
    <font>
      <b val="1"/>
      <color rgb="000F172A"/>
    </font>
    <font>
      <color rgb="00374151"/>
    </font>
    <font>
      <b val="1"/>
      <color rgb="00FFFFFF"/>
      <sz val="14"/>
    </font>
    <font>
      <i val="1"/>
      <color rgb="00374151"/>
    </font>
  </fonts>
  <fills count="19">
    <fill>
      <patternFill/>
    </fill>
    <fill>
      <patternFill patternType="gray125"/>
    </fill>
    <fill>
      <patternFill patternType="solid">
        <fgColor rgb="00DDEBF7"/>
      </patternFill>
    </fill>
    <fill>
      <patternFill patternType="solid">
        <fgColor rgb="00E2EFDA"/>
      </patternFill>
    </fill>
    <fill>
      <patternFill patternType="solid">
        <fgColor rgb="00FFF2CC"/>
      </patternFill>
    </fill>
    <fill>
      <patternFill patternType="solid">
        <fgColor rgb="00FCE4D6"/>
      </patternFill>
    </fill>
    <fill>
      <patternFill patternType="solid">
        <fgColor rgb="000B57D0"/>
        <bgColor rgb="000B57D0"/>
      </patternFill>
    </fill>
    <fill>
      <patternFill patternType="solid">
        <fgColor rgb="00DDEBF7"/>
        <bgColor rgb="00DDEBF7"/>
      </patternFill>
    </fill>
    <fill>
      <patternFill patternType="solid">
        <fgColor rgb="000F766E"/>
        <bgColor rgb="000F766E"/>
      </patternFill>
    </fill>
    <fill>
      <patternFill patternType="solid">
        <fgColor rgb="00E2EFDA"/>
        <bgColor rgb="00E2EFDA"/>
      </patternFill>
    </fill>
    <fill>
      <patternFill patternType="solid">
        <fgColor rgb="00B45309"/>
        <bgColor rgb="00B45309"/>
      </patternFill>
    </fill>
    <fill>
      <patternFill patternType="solid">
        <fgColor rgb="00FFF2CC"/>
        <bgColor rgb="00FFF2CC"/>
      </patternFill>
    </fill>
    <fill>
      <patternFill patternType="solid">
        <fgColor rgb="007C3AED"/>
        <bgColor rgb="007C3AED"/>
      </patternFill>
    </fill>
    <fill>
      <patternFill patternType="solid">
        <fgColor rgb="00FCE4D6"/>
        <bgColor rgb="00FCE4D6"/>
      </patternFill>
    </fill>
    <fill>
      <patternFill patternType="solid">
        <fgColor rgb="00111827"/>
        <bgColor rgb="00111827"/>
      </patternFill>
    </fill>
    <fill>
      <patternFill patternType="solid">
        <fgColor rgb="00FFFFFF"/>
        <bgColor rgb="00FFFFFF"/>
      </patternFill>
    </fill>
    <fill>
      <patternFill patternType="solid">
        <fgColor rgb="00DC2626"/>
        <bgColor rgb="00DC2626"/>
      </patternFill>
    </fill>
    <fill>
      <patternFill patternType="solid">
        <fgColor rgb="00F3F4F6"/>
        <bgColor rgb="00F3F4F6"/>
      </patternFill>
    </fill>
    <fill>
      <patternFill patternType="solid">
        <fgColor rgb="00FFF3CD"/>
        <bgColor rgb="00FFF3CD"/>
      </patternFill>
    </fill>
  </fills>
  <borders count="2">
    <border>
      <left/>
      <right/>
      <top/>
      <bottom/>
      <diagonal/>
    </border>
    <border>
      <left style="thin">
        <color rgb="00B0B0B0"/>
      </left>
      <right style="thin">
        <color rgb="00B0B0B0"/>
      </right>
      <top style="thin">
        <color rgb="00B0B0B0"/>
      </top>
      <bottom style="thin">
        <color rgb="00B0B0B0"/>
      </bottom>
    </border>
  </borders>
  <cellStyleXfs count="1">
    <xf numFmtId="0" fontId="0" fillId="0" borderId="0"/>
  </cellStyleXfs>
  <cellXfs count="52">
    <xf numFmtId="0" fontId="0" fillId="0" borderId="0" pivotButton="0" quotePrefix="0" xfId="0"/>
    <xf numFmtId="0" fontId="1" fillId="2" borderId="0" pivotButton="0" quotePrefix="0" xfId="0"/>
    <xf numFmtId="0" fontId="1" fillId="3" borderId="0" pivotButton="0" quotePrefix="0" xfId="0"/>
    <xf numFmtId="0" fontId="1" fillId="4" borderId="0" pivotButton="0" quotePrefix="0" xfId="0"/>
    <xf numFmtId="0" fontId="1" fillId="5" borderId="0" pivotButton="0" quotePrefix="0" xfId="0"/>
    <xf numFmtId="0" fontId="2" fillId="0" borderId="0" applyAlignment="1" pivotButton="0" quotePrefix="0" xfId="0">
      <alignment horizontal="center"/>
    </xf>
    <xf numFmtId="0" fontId="3" fillId="6" borderId="0" applyAlignment="1" pivotButton="0" quotePrefix="0" xfId="0">
      <alignment horizontal="center" vertical="center"/>
    </xf>
    <xf numFmtId="0" fontId="4" fillId="6" borderId="0" applyAlignment="1" pivotButton="0" quotePrefix="0" xfId="0">
      <alignment horizontal="center" vertical="center"/>
    </xf>
    <xf numFmtId="0" fontId="5" fillId="7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center" wrapText="1"/>
    </xf>
    <xf numFmtId="164" fontId="0" fillId="0" borderId="1" applyAlignment="1" pivotButton="0" quotePrefix="0" xfId="0">
      <alignment vertical="center" wrapText="1"/>
    </xf>
    <xf numFmtId="3" fontId="0" fillId="0" borderId="1" applyAlignment="1" pivotButton="0" quotePrefix="0" xfId="0">
      <alignment vertical="center" wrapText="1"/>
    </xf>
    <xf numFmtId="0" fontId="0" fillId="0" borderId="1" applyAlignment="1" pivotButton="0" quotePrefix="0" xfId="0">
      <alignment horizontal="center" vertical="center" wrapText="1"/>
    </xf>
    <xf numFmtId="0" fontId="3" fillId="8" borderId="0" applyAlignment="1" pivotButton="0" quotePrefix="0" xfId="0">
      <alignment horizontal="center" vertical="center"/>
    </xf>
    <xf numFmtId="0" fontId="4" fillId="8" borderId="0" applyAlignment="1" pivotButton="0" quotePrefix="0" xfId="0">
      <alignment horizontal="center" vertical="center"/>
    </xf>
    <xf numFmtId="0" fontId="5" fillId="9" borderId="1" applyAlignment="1" pivotButton="0" quotePrefix="0" xfId="0">
      <alignment horizontal="center" vertical="center" wrapText="1"/>
    </xf>
    <xf numFmtId="165" fontId="0" fillId="0" borderId="1" applyAlignment="1" pivotButton="0" quotePrefix="0" xfId="0">
      <alignment vertical="center" wrapText="1"/>
    </xf>
    <xf numFmtId="0" fontId="3" fillId="10" borderId="0" applyAlignment="1" pivotButton="0" quotePrefix="0" xfId="0">
      <alignment horizontal="center" vertical="center"/>
    </xf>
    <xf numFmtId="0" fontId="4" fillId="10" borderId="0" applyAlignment="1" pivotButton="0" quotePrefix="0" xfId="0">
      <alignment horizontal="center" vertical="center"/>
    </xf>
    <xf numFmtId="0" fontId="5" fillId="11" borderId="1" applyAlignment="1" pivotButton="0" quotePrefix="0" xfId="0">
      <alignment horizontal="center" vertical="center" wrapText="1"/>
    </xf>
    <xf numFmtId="166" fontId="0" fillId="0" borderId="1" applyAlignment="1" pivotButton="0" quotePrefix="0" xfId="0">
      <alignment vertical="center" wrapText="1"/>
    </xf>
    <xf numFmtId="2" fontId="0" fillId="0" borderId="1" applyAlignment="1" pivotButton="0" quotePrefix="0" xfId="0">
      <alignment vertical="center" wrapText="1"/>
    </xf>
    <xf numFmtId="0" fontId="3" fillId="12" borderId="0" applyAlignment="1" pivotButton="0" quotePrefix="0" xfId="0">
      <alignment horizontal="center" vertical="center"/>
    </xf>
    <xf numFmtId="0" fontId="4" fillId="12" borderId="0" applyAlignment="1" pivotButton="0" quotePrefix="0" xfId="0">
      <alignment horizontal="center" vertical="center"/>
    </xf>
    <xf numFmtId="0" fontId="5" fillId="1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center"/>
    </xf>
    <xf numFmtId="165" fontId="0" fillId="0" borderId="1" applyAlignment="1" pivotButton="0" quotePrefix="0" xfId="0">
      <alignment vertical="center"/>
    </xf>
    <xf numFmtId="0" fontId="3" fillId="14" borderId="0" applyAlignment="1" pivotButton="0" quotePrefix="0" xfId="0">
      <alignment horizontal="center" vertical="center"/>
    </xf>
    <xf numFmtId="0" fontId="4" fillId="14" borderId="0" applyAlignment="1" pivotButton="0" quotePrefix="0" xfId="0">
      <alignment horizontal="center" vertical="center"/>
    </xf>
    <xf numFmtId="0" fontId="6" fillId="6" borderId="1" applyAlignment="1" pivotButton="0" quotePrefix="0" xfId="0">
      <alignment vertical="center"/>
    </xf>
    <xf numFmtId="0" fontId="7" fillId="15" borderId="1" applyAlignment="1" pivotButton="0" quotePrefix="0" xfId="0">
      <alignment horizontal="right" vertical="center"/>
    </xf>
    <xf numFmtId="0" fontId="6" fillId="16" borderId="0" applyAlignment="1" pivotButton="0" quotePrefix="0" xfId="0">
      <alignment horizontal="center" vertical="center"/>
    </xf>
    <xf numFmtId="0" fontId="6" fillId="12" borderId="1" applyAlignment="1" pivotButton="0" quotePrefix="0" xfId="0">
      <alignment vertical="center"/>
    </xf>
    <xf numFmtId="165" fontId="7" fillId="15" borderId="1" applyAlignment="1" pivotButton="0" quotePrefix="0" xfId="0">
      <alignment horizontal="right" vertical="center"/>
    </xf>
    <xf numFmtId="0" fontId="7" fillId="0" borderId="0" pivotButton="0" quotePrefix="0" xfId="0"/>
    <xf numFmtId="0" fontId="6" fillId="8" borderId="1" applyAlignment="1" pivotButton="0" quotePrefix="0" xfId="0">
      <alignment vertical="center"/>
    </xf>
    <xf numFmtId="0" fontId="8" fillId="0" borderId="0" pivotButton="0" quotePrefix="0" xfId="0"/>
    <xf numFmtId="0" fontId="6" fillId="10" borderId="1" applyAlignment="1" pivotButton="0" quotePrefix="0" xfId="0">
      <alignment vertical="center"/>
    </xf>
    <xf numFmtId="164" fontId="0" fillId="0" borderId="1" applyAlignment="1" pivotButton="0" quotePrefix="0" xfId="0">
      <alignment vertical="center" wrapText="1"/>
    </xf>
    <xf numFmtId="165" fontId="0" fillId="0" borderId="1" applyAlignment="1" pivotButton="0" quotePrefix="0" xfId="0">
      <alignment vertical="center" wrapText="1"/>
    </xf>
    <xf numFmtId="166" fontId="0" fillId="0" borderId="1" applyAlignment="1" pivotButton="0" quotePrefix="0" xfId="0">
      <alignment vertical="center" wrapText="1"/>
    </xf>
    <xf numFmtId="165" fontId="0" fillId="0" borderId="1" applyAlignment="1" pivotButton="0" quotePrefix="0" xfId="0">
      <alignment vertical="center"/>
    </xf>
    <xf numFmtId="165" fontId="7" fillId="15" borderId="1" applyAlignment="1" pivotButton="0" quotePrefix="0" xfId="0">
      <alignment horizontal="right" vertical="center"/>
    </xf>
    <xf numFmtId="0" fontId="5" fillId="17" borderId="1" applyAlignment="1" pivotButton="0" quotePrefix="0" xfId="0">
      <alignment horizontal="center" vertical="center"/>
    </xf>
    <xf numFmtId="0" fontId="1" fillId="18" borderId="1" applyAlignment="1" pivotButton="0" quotePrefix="0" xfId="0">
      <alignment vertical="center"/>
    </xf>
    <xf numFmtId="0" fontId="1" fillId="15" borderId="1" applyAlignment="1" pivotButton="0" quotePrefix="0" xfId="0">
      <alignment vertical="center"/>
    </xf>
    <xf numFmtId="0" fontId="0" fillId="0" borderId="1" applyAlignment="1" pivotButton="0" quotePrefix="0" xfId="0">
      <alignment horizontal="center" vertical="center"/>
    </xf>
    <xf numFmtId="165" fontId="0" fillId="0" borderId="1" applyAlignment="1" pivotButton="0" quotePrefix="0" xfId="0">
      <alignment horizontal="center" vertical="center"/>
    </xf>
    <xf numFmtId="0" fontId="9" fillId="16" borderId="0" applyAlignment="1" pivotButton="0" quotePrefix="0" xfId="0">
      <alignment horizontal="center" vertical="center"/>
    </xf>
    <xf numFmtId="0" fontId="1" fillId="0" borderId="0" pivotButton="0" quotePrefix="0" xfId="0"/>
    <xf numFmtId="0" fontId="10" fillId="0" borderId="0" pivotButton="0" quotePrefix="0" xfId="0"/>
    <xf numFmtId="0" fontId="1" fillId="17" borderId="1" applyAlignment="1" pivotButton="0" quotePrefix="0" xfId="0">
      <alignment horizontal="center" vertical="center"/>
    </xf>
  </cellXfs>
  <cellStyles count="1">
    <cellStyle name="Normal" xfId="0" builtinId="0" hidden="0"/>
  </cellStyles>
  <dxfs count="2">
    <dxf>
      <fill>
        <patternFill patternType="solid">
          <fgColor rgb="00F8D7DA"/>
          <bgColor rgb="00F8D7DA"/>
        </patternFill>
      </fill>
    </dxf>
    <dxf>
      <fill>
        <patternFill patternType="solid">
          <fgColor rgb="00FFF3CD"/>
          <bgColor rgb="00FFF3CD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9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2" customWidth="1" min="1" max="1"/>
    <col width="16" customWidth="1" min="2" max="2"/>
    <col width="14" customWidth="1" min="3" max="3"/>
    <col width="18" customWidth="1" min="4" max="4"/>
    <col width="18" customWidth="1" min="5" max="5"/>
    <col width="18" customWidth="1" min="6" max="6"/>
    <col width="18" customWidth="1" min="7" max="7"/>
    <col width="14" customWidth="1" min="8" max="8"/>
    <col width="16" customWidth="1" min="9" max="9"/>
    <col width="16" customWidth="1" min="10" max="10"/>
    <col width="14" customWidth="1" min="11" max="11"/>
  </cols>
  <sheetData>
    <row r="1" ht="34" customHeight="1">
      <c r="A1" s="6" t="inlineStr">
        <is>
          <t>🚗 Gestion du parc automobile — Fiche Véhicules</t>
        </is>
      </c>
    </row>
    <row r="2" ht="20" customHeight="1">
      <c r="A2" s="7" t="inlineStr">
        <is>
          <t>Inventaire, affectations, documents, statut et alertes</t>
        </is>
      </c>
    </row>
    <row r="3" ht="28" customHeight="1">
      <c r="A3" s="8" t="inlineStr">
        <is>
          <t>ID Véhicule</t>
        </is>
      </c>
      <c r="B3" s="8" t="inlineStr">
        <is>
          <t>Immatriculation</t>
        </is>
      </c>
      <c r="C3" s="8" t="inlineStr">
        <is>
          <t>Marque</t>
        </is>
      </c>
      <c r="D3" s="8" t="inlineStr">
        <is>
          <t>Modèle</t>
        </is>
      </c>
      <c r="E3" s="8" t="inlineStr">
        <is>
          <t>Conducteur</t>
        </is>
      </c>
      <c r="F3" s="8" t="inlineStr">
        <is>
          <t>Date Mise en Service</t>
        </is>
      </c>
      <c r="G3" s="8" t="inlineStr">
        <is>
          <t>Kilométrage Actuel</t>
        </is>
      </c>
      <c r="H3" s="8" t="inlineStr">
        <is>
          <t>Type Énergie</t>
        </is>
      </c>
      <c r="I3" s="8" t="inlineStr">
        <is>
          <t>Assurance Expire</t>
        </is>
      </c>
      <c r="J3" s="8" t="inlineStr">
        <is>
          <t>Contrôle Technique</t>
        </is>
      </c>
      <c r="K3" s="8" t="inlineStr">
        <is>
          <t>Statut</t>
        </is>
      </c>
    </row>
    <row r="4">
      <c r="A4" s="9" t="inlineStr">
        <is>
          <t>V-001</t>
        </is>
      </c>
      <c r="B4" s="9" t="inlineStr">
        <is>
          <t>25760-A-82</t>
        </is>
      </c>
      <c r="C4" s="9" t="inlineStr">
        <is>
          <t>Dacia</t>
        </is>
      </c>
      <c r="D4" s="9" t="inlineStr">
        <is>
          <t>Duster</t>
        </is>
      </c>
      <c r="E4" s="9" t="inlineStr">
        <is>
          <t>A. El Idrissi</t>
        </is>
      </c>
      <c r="F4" s="38" t="n">
        <v>44766</v>
      </c>
      <c r="G4" s="11" t="n">
        <v>60329</v>
      </c>
      <c r="H4" s="9" t="inlineStr">
        <is>
          <t>Diesel</t>
        </is>
      </c>
      <c r="I4" s="38" t="n">
        <v>46102</v>
      </c>
      <c r="J4" s="38" t="n">
        <v>46149</v>
      </c>
      <c r="K4" s="12" t="inlineStr">
        <is>
          <t>✅ En service</t>
        </is>
      </c>
    </row>
    <row r="5">
      <c r="A5" s="9" t="inlineStr">
        <is>
          <t>V-002</t>
        </is>
      </c>
      <c r="B5" s="9" t="inlineStr">
        <is>
          <t>71182-Y-5</t>
        </is>
      </c>
      <c r="C5" s="9" t="inlineStr">
        <is>
          <t>Volkswagen</t>
        </is>
      </c>
      <c r="D5" s="9" t="inlineStr">
        <is>
          <t>Caddy</t>
        </is>
      </c>
      <c r="E5" s="9" t="inlineStr">
        <is>
          <t>S. Benali</t>
        </is>
      </c>
      <c r="F5" s="38" t="n">
        <v>44394</v>
      </c>
      <c r="G5" s="11" t="n">
        <v>96800</v>
      </c>
      <c r="H5" s="9" t="inlineStr">
        <is>
          <t>Essence</t>
        </is>
      </c>
      <c r="I5" s="38" t="n">
        <v>46106</v>
      </c>
      <c r="J5" s="38" t="n">
        <v>46094</v>
      </c>
      <c r="K5" s="12" t="inlineStr">
        <is>
          <t>✅ En service</t>
        </is>
      </c>
    </row>
    <row r="6">
      <c r="A6" s="9" t="inlineStr">
        <is>
          <t>V-003</t>
        </is>
      </c>
      <c r="B6" s="9" t="inlineStr">
        <is>
          <t>63349-V-77</t>
        </is>
      </c>
      <c r="C6" s="9" t="inlineStr">
        <is>
          <t>Dacia</t>
        </is>
      </c>
      <c r="D6" s="9" t="inlineStr">
        <is>
          <t>Duster</t>
        </is>
      </c>
      <c r="E6" s="9" t="inlineStr">
        <is>
          <t>M. Lahlou</t>
        </is>
      </c>
      <c r="F6" s="38" t="n">
        <v>45606</v>
      </c>
      <c r="G6" s="11" t="n">
        <v>107379</v>
      </c>
      <c r="H6" s="9" t="inlineStr">
        <is>
          <t>Hybride</t>
        </is>
      </c>
      <c r="I6" s="38" t="n">
        <v>46110</v>
      </c>
      <c r="J6" s="38" t="n">
        <v>46229</v>
      </c>
      <c r="K6" s="12" t="inlineStr">
        <is>
          <t>✅ En service</t>
        </is>
      </c>
    </row>
    <row r="7">
      <c r="A7" s="9" t="inlineStr">
        <is>
          <t>V-004</t>
        </is>
      </c>
      <c r="B7" s="9" t="inlineStr">
        <is>
          <t>16584-E-58</t>
        </is>
      </c>
      <c r="C7" s="9" t="inlineStr">
        <is>
          <t>Peugeot</t>
        </is>
      </c>
      <c r="D7" s="9" t="inlineStr">
        <is>
          <t>Partner</t>
        </is>
      </c>
      <c r="E7" s="9" t="inlineStr">
        <is>
          <t>N. Aït Ali</t>
        </is>
      </c>
      <c r="F7" s="38" t="n">
        <v>45018</v>
      </c>
      <c r="G7" s="11" t="n">
        <v>92846</v>
      </c>
      <c r="H7" s="9" t="inlineStr">
        <is>
          <t>Diesel</t>
        </is>
      </c>
      <c r="I7" s="38" t="n">
        <v>46254</v>
      </c>
      <c r="J7" s="38" t="n">
        <v>46297</v>
      </c>
      <c r="K7" s="12" t="inlineStr">
        <is>
          <t>✅ En service</t>
        </is>
      </c>
    </row>
    <row r="8">
      <c r="A8" s="9" t="inlineStr">
        <is>
          <t>V-005</t>
        </is>
      </c>
      <c r="B8" s="9" t="inlineStr">
        <is>
          <t>26381-A-79</t>
        </is>
      </c>
      <c r="C8" s="9" t="inlineStr">
        <is>
          <t>Fiat</t>
        </is>
      </c>
      <c r="D8" s="9" t="inlineStr">
        <is>
          <t>Doblo</t>
        </is>
      </c>
      <c r="E8" s="9" t="inlineStr">
        <is>
          <t>K. Amrani</t>
        </is>
      </c>
      <c r="F8" s="38" t="n">
        <v>45043</v>
      </c>
      <c r="G8" s="11" t="n">
        <v>53361</v>
      </c>
      <c r="H8" s="9" t="inlineStr">
        <is>
          <t>Diesel</t>
        </is>
      </c>
      <c r="I8" s="38" t="n">
        <v>46152</v>
      </c>
      <c r="J8" s="38" t="n">
        <v>46195</v>
      </c>
      <c r="K8" s="12" t="inlineStr">
        <is>
          <t>✅ En service</t>
        </is>
      </c>
    </row>
    <row r="9">
      <c r="A9" s="9" t="inlineStr">
        <is>
          <t>V-006</t>
        </is>
      </c>
      <c r="B9" s="9" t="inlineStr">
        <is>
          <t>93499-C-55</t>
        </is>
      </c>
      <c r="C9" s="9" t="inlineStr">
        <is>
          <t>Toyota</t>
        </is>
      </c>
      <c r="D9" s="9" t="inlineStr">
        <is>
          <t>Corolla</t>
        </is>
      </c>
      <c r="E9" s="9" t="inlineStr">
        <is>
          <t>H. Ziani</t>
        </is>
      </c>
      <c r="F9" s="38" t="n">
        <v>44565</v>
      </c>
      <c r="G9" s="11" t="n">
        <v>159272</v>
      </c>
      <c r="H9" s="9" t="inlineStr">
        <is>
          <t>Diesel</t>
        </is>
      </c>
      <c r="I9" s="38" t="n">
        <v>46188</v>
      </c>
      <c r="J9" s="38" t="n">
        <v>46149</v>
      </c>
      <c r="K9" s="12" t="inlineStr">
        <is>
          <t>✅ En service</t>
        </is>
      </c>
    </row>
    <row r="10">
      <c r="A10" s="9" t="inlineStr">
        <is>
          <t>V-007</t>
        </is>
      </c>
      <c r="B10" s="9" t="inlineStr">
        <is>
          <t>46203-M-2</t>
        </is>
      </c>
      <c r="C10" s="9" t="inlineStr">
        <is>
          <t>Hyundai</t>
        </is>
      </c>
      <c r="D10" s="9" t="inlineStr">
        <is>
          <t>i20</t>
        </is>
      </c>
      <c r="E10" s="9" t="inlineStr">
        <is>
          <t>R. Saïdi</t>
        </is>
      </c>
      <c r="F10" s="38" t="n">
        <v>44693</v>
      </c>
      <c r="G10" s="11" t="n">
        <v>142912</v>
      </c>
      <c r="H10" s="9" t="inlineStr">
        <is>
          <t>Hybride</t>
        </is>
      </c>
      <c r="I10" s="38" t="n">
        <v>46148</v>
      </c>
      <c r="J10" s="38" t="n">
        <v>46316</v>
      </c>
      <c r="K10" s="12" t="inlineStr">
        <is>
          <t>✅ En service</t>
        </is>
      </c>
    </row>
    <row r="11">
      <c r="A11" s="9" t="inlineStr">
        <is>
          <t>V-008</t>
        </is>
      </c>
      <c r="B11" s="9" t="inlineStr">
        <is>
          <t>52586-F-79</t>
        </is>
      </c>
      <c r="C11" s="9" t="inlineStr">
        <is>
          <t>Kia</t>
        </is>
      </c>
      <c r="D11" s="9" t="inlineStr">
        <is>
          <t>Sportage</t>
        </is>
      </c>
      <c r="E11" s="9" t="inlineStr">
        <is>
          <t>Y. Mouline</t>
        </is>
      </c>
      <c r="F11" s="38" t="n">
        <v>45919</v>
      </c>
      <c r="G11" s="11" t="n">
        <v>134935</v>
      </c>
      <c r="H11" s="9" t="inlineStr">
        <is>
          <t>Diesel</t>
        </is>
      </c>
      <c r="I11" s="38" t="n">
        <v>46230</v>
      </c>
      <c r="J11" s="38" t="n">
        <v>46254</v>
      </c>
      <c r="K11" s="12" t="inlineStr">
        <is>
          <t>✅ En service</t>
        </is>
      </c>
    </row>
    <row r="12">
      <c r="A12" s="9" t="inlineStr">
        <is>
          <t>V-009</t>
        </is>
      </c>
      <c r="B12" s="9" t="inlineStr">
        <is>
          <t>87044-G-89</t>
        </is>
      </c>
      <c r="C12" s="9" t="inlineStr">
        <is>
          <t>Peugeot</t>
        </is>
      </c>
      <c r="D12" s="9" t="inlineStr">
        <is>
          <t>Partner</t>
        </is>
      </c>
      <c r="E12" s="9" t="inlineStr">
        <is>
          <t>L. Amine</t>
        </is>
      </c>
      <c r="F12" s="38" t="n">
        <v>45818</v>
      </c>
      <c r="G12" s="11" t="n">
        <v>118945</v>
      </c>
      <c r="H12" s="9" t="inlineStr">
        <is>
          <t>Diesel</t>
        </is>
      </c>
      <c r="I12" s="38" t="n">
        <v>46306</v>
      </c>
      <c r="J12" s="38" t="n">
        <v>46288</v>
      </c>
      <c r="K12" s="12" t="inlineStr">
        <is>
          <t>✅ En service</t>
        </is>
      </c>
    </row>
    <row r="13">
      <c r="A13" s="9" t="inlineStr">
        <is>
          <t>V-010</t>
        </is>
      </c>
      <c r="B13" s="9" t="inlineStr">
        <is>
          <t>92801-A-53</t>
        </is>
      </c>
      <c r="C13" s="9" t="inlineStr">
        <is>
          <t>Kia</t>
        </is>
      </c>
      <c r="D13" s="9" t="inlineStr">
        <is>
          <t>Sportage</t>
        </is>
      </c>
      <c r="E13" s="9" t="inlineStr">
        <is>
          <t>B. Ouhammou</t>
        </is>
      </c>
      <c r="F13" s="38" t="n">
        <v>44428</v>
      </c>
      <c r="G13" s="11" t="n">
        <v>62987</v>
      </c>
      <c r="H13" s="9" t="inlineStr">
        <is>
          <t>Essence</t>
        </is>
      </c>
      <c r="I13" s="38" t="n">
        <v>46110</v>
      </c>
      <c r="J13" s="38" t="n">
        <v>46148</v>
      </c>
      <c r="K13" s="12" t="inlineStr">
        <is>
          <t>✅ En service</t>
        </is>
      </c>
    </row>
    <row r="14">
      <c r="A14" s="9" t="inlineStr">
        <is>
          <t>V-011</t>
        </is>
      </c>
      <c r="B14" s="9" t="inlineStr">
        <is>
          <t>13391-S-56</t>
        </is>
      </c>
      <c r="C14" s="9" t="inlineStr">
        <is>
          <t>Volkswagen</t>
        </is>
      </c>
      <c r="D14" s="9" t="inlineStr">
        <is>
          <t>Caddy</t>
        </is>
      </c>
      <c r="E14" s="9" t="inlineStr">
        <is>
          <t>S. Hmid</t>
        </is>
      </c>
      <c r="F14" s="38" t="n">
        <v>44592</v>
      </c>
      <c r="G14" s="11" t="n">
        <v>94161</v>
      </c>
      <c r="H14" s="9" t="inlineStr">
        <is>
          <t>Hybride</t>
        </is>
      </c>
      <c r="I14" s="38" t="n">
        <v>46060</v>
      </c>
      <c r="J14" s="38" t="n">
        <v>46299</v>
      </c>
      <c r="K14" s="12" t="inlineStr">
        <is>
          <t>⚠️ À surveiller</t>
        </is>
      </c>
    </row>
    <row r="15">
      <c r="A15" s="9" t="inlineStr">
        <is>
          <t>V-012</t>
        </is>
      </c>
      <c r="B15" s="9" t="inlineStr">
        <is>
          <t>97836-U-90</t>
        </is>
      </c>
      <c r="C15" s="9" t="inlineStr">
        <is>
          <t>Volkswagen</t>
        </is>
      </c>
      <c r="D15" s="9" t="inlineStr">
        <is>
          <t>Caddy</t>
        </is>
      </c>
      <c r="E15" s="9" t="inlineStr">
        <is>
          <t>I. El Fassi</t>
        </is>
      </c>
      <c r="F15" s="38" t="n">
        <v>45645</v>
      </c>
      <c r="G15" s="11" t="n">
        <v>127223</v>
      </c>
      <c r="H15" s="9" t="inlineStr">
        <is>
          <t>Essence</t>
        </is>
      </c>
      <c r="I15" s="38" t="n">
        <v>46065</v>
      </c>
      <c r="J15" s="38" t="n">
        <v>46157</v>
      </c>
      <c r="K15" s="12" t="inlineStr">
        <is>
          <t>⚠️ À surveiller</t>
        </is>
      </c>
    </row>
    <row r="16">
      <c r="A16" s="9" t="inlineStr">
        <is>
          <t>V-013</t>
        </is>
      </c>
      <c r="B16" s="9" t="inlineStr">
        <is>
          <t>86328-O-31</t>
        </is>
      </c>
      <c r="C16" s="9" t="inlineStr">
        <is>
          <t>Toyota</t>
        </is>
      </c>
      <c r="D16" s="9" t="inlineStr">
        <is>
          <t>Corolla</t>
        </is>
      </c>
      <c r="E16" s="9" t="inlineStr">
        <is>
          <t>O. Kabbaj</t>
        </is>
      </c>
      <c r="F16" s="38" t="n">
        <v>45894</v>
      </c>
      <c r="G16" s="11" t="n">
        <v>34101</v>
      </c>
      <c r="H16" s="9" t="inlineStr">
        <is>
          <t>Essence</t>
        </is>
      </c>
      <c r="I16" s="38" t="n">
        <v>46295</v>
      </c>
      <c r="J16" s="38" t="n">
        <v>46227</v>
      </c>
      <c r="K16" s="12" t="inlineStr">
        <is>
          <t>✅ En service</t>
        </is>
      </c>
    </row>
    <row r="17">
      <c r="A17" s="9" t="inlineStr">
        <is>
          <t>V-014</t>
        </is>
      </c>
      <c r="B17" s="9" t="inlineStr">
        <is>
          <t>40364-O-27</t>
        </is>
      </c>
      <c r="C17" s="9" t="inlineStr">
        <is>
          <t>Renault</t>
        </is>
      </c>
      <c r="D17" s="9" t="inlineStr">
        <is>
          <t>Clio</t>
        </is>
      </c>
      <c r="E17" s="9" t="inlineStr">
        <is>
          <t>M. Benjelloun</t>
        </is>
      </c>
      <c r="F17" s="38" t="n">
        <v>44698</v>
      </c>
      <c r="G17" s="11" t="n">
        <v>132895</v>
      </c>
      <c r="H17" s="9" t="inlineStr">
        <is>
          <t>Hybride</t>
        </is>
      </c>
      <c r="I17" s="38" t="n">
        <v>46198</v>
      </c>
      <c r="J17" s="38" t="n">
        <v>46186</v>
      </c>
      <c r="K17" s="12" t="inlineStr">
        <is>
          <t>✅ En service</t>
        </is>
      </c>
    </row>
    <row r="18">
      <c r="A18" s="9" t="inlineStr">
        <is>
          <t>V-015</t>
        </is>
      </c>
      <c r="B18" s="9" t="inlineStr">
        <is>
          <t>66464-B-38</t>
        </is>
      </c>
      <c r="C18" s="9" t="inlineStr">
        <is>
          <t>Hyundai</t>
        </is>
      </c>
      <c r="D18" s="9" t="inlineStr">
        <is>
          <t>i20</t>
        </is>
      </c>
      <c r="E18" s="9" t="inlineStr">
        <is>
          <t>A. Azzouzi</t>
        </is>
      </c>
      <c r="F18" s="38" t="n">
        <v>44278</v>
      </c>
      <c r="G18" s="11" t="n">
        <v>38683</v>
      </c>
      <c r="H18" s="9" t="inlineStr">
        <is>
          <t>Hybride</t>
        </is>
      </c>
      <c r="I18" s="38" t="n">
        <v>46105</v>
      </c>
      <c r="J18" s="38" t="n">
        <v>46146</v>
      </c>
      <c r="K18" s="12" t="inlineStr">
        <is>
          <t>✅ En service</t>
        </is>
      </c>
    </row>
    <row r="19">
      <c r="A19" s="9" t="inlineStr">
        <is>
          <t>V-016</t>
        </is>
      </c>
      <c r="B19" s="9" t="inlineStr">
        <is>
          <t>22369-R-52</t>
        </is>
      </c>
      <c r="C19" s="9" t="inlineStr">
        <is>
          <t>Dacia</t>
        </is>
      </c>
      <c r="D19" s="9" t="inlineStr">
        <is>
          <t>Duster</t>
        </is>
      </c>
      <c r="E19" s="9" t="inlineStr">
        <is>
          <t>N. Benslimane</t>
        </is>
      </c>
      <c r="F19" s="38" t="n">
        <v>45727</v>
      </c>
      <c r="G19" s="11" t="n">
        <v>157059</v>
      </c>
      <c r="H19" s="9" t="inlineStr">
        <is>
          <t>Diesel</t>
        </is>
      </c>
      <c r="I19" s="38" t="n">
        <v>46287</v>
      </c>
      <c r="J19" s="38" t="n">
        <v>46137</v>
      </c>
      <c r="K19" s="12" t="inlineStr">
        <is>
          <t>✅ En service</t>
        </is>
      </c>
    </row>
    <row r="20">
      <c r="A20" s="9" t="inlineStr">
        <is>
          <t>V-017</t>
        </is>
      </c>
      <c r="B20" s="9" t="inlineStr">
        <is>
          <t>93611-L-28</t>
        </is>
      </c>
      <c r="C20" s="9" t="inlineStr">
        <is>
          <t>Ford</t>
        </is>
      </c>
      <c r="D20" s="9" t="inlineStr">
        <is>
          <t>Transit</t>
        </is>
      </c>
      <c r="E20" s="9" t="inlineStr">
        <is>
          <t>T. Kaddouri</t>
        </is>
      </c>
      <c r="F20" s="38" t="n">
        <v>45422</v>
      </c>
      <c r="G20" s="11" t="n">
        <v>28851</v>
      </c>
      <c r="H20" s="9" t="inlineStr">
        <is>
          <t>Diesel</t>
        </is>
      </c>
      <c r="I20" s="38" t="n">
        <v>46259</v>
      </c>
      <c r="J20" s="38" t="n">
        <v>46244</v>
      </c>
      <c r="K20" s="12" t="inlineStr">
        <is>
          <t>✅ En service</t>
        </is>
      </c>
    </row>
    <row r="21">
      <c r="A21" s="9" t="inlineStr">
        <is>
          <t>V-018</t>
        </is>
      </c>
      <c r="B21" s="9" t="inlineStr">
        <is>
          <t>28992-K-47</t>
        </is>
      </c>
      <c r="C21" s="9" t="inlineStr">
        <is>
          <t>Fiat</t>
        </is>
      </c>
      <c r="D21" s="9" t="inlineStr">
        <is>
          <t>Doblo</t>
        </is>
      </c>
      <c r="E21" s="9" t="inlineStr">
        <is>
          <t>H. Mrabet</t>
        </is>
      </c>
      <c r="F21" s="38" t="n">
        <v>45736</v>
      </c>
      <c r="G21" s="11" t="n">
        <v>43397</v>
      </c>
      <c r="H21" s="9" t="inlineStr">
        <is>
          <t>Hybride</t>
        </is>
      </c>
      <c r="I21" s="38" t="n">
        <v>46301</v>
      </c>
      <c r="J21" s="38" t="n">
        <v>46204</v>
      </c>
      <c r="K21" s="12" t="inlineStr">
        <is>
          <t>✅ En service</t>
        </is>
      </c>
    </row>
    <row r="22">
      <c r="A22" s="9" t="inlineStr">
        <is>
          <t>V-019</t>
        </is>
      </c>
      <c r="B22" s="9" t="inlineStr">
        <is>
          <t>74289-F-7</t>
        </is>
      </c>
      <c r="C22" s="9" t="inlineStr">
        <is>
          <t>Hyundai</t>
        </is>
      </c>
      <c r="D22" s="9" t="inlineStr">
        <is>
          <t>i20</t>
        </is>
      </c>
      <c r="E22" s="9" t="inlineStr">
        <is>
          <t>S. Chafik</t>
        </is>
      </c>
      <c r="F22" s="38" t="n">
        <v>44862</v>
      </c>
      <c r="G22" s="11" t="n">
        <v>156178</v>
      </c>
      <c r="H22" s="9" t="inlineStr">
        <is>
          <t>Essence</t>
        </is>
      </c>
      <c r="I22" s="38" t="n">
        <v>46123</v>
      </c>
      <c r="J22" s="38" t="n">
        <v>46135</v>
      </c>
      <c r="K22" s="12" t="inlineStr">
        <is>
          <t>✅ En service</t>
        </is>
      </c>
    </row>
    <row r="23">
      <c r="A23" s="9" t="inlineStr">
        <is>
          <t>V-020</t>
        </is>
      </c>
      <c r="B23" s="9" t="inlineStr">
        <is>
          <t>87884-A-20</t>
        </is>
      </c>
      <c r="C23" s="9" t="inlineStr">
        <is>
          <t>Dacia</t>
        </is>
      </c>
      <c r="D23" s="9" t="inlineStr">
        <is>
          <t>Duster</t>
        </is>
      </c>
      <c r="E23" s="9" t="inlineStr">
        <is>
          <t>K. Lamrini</t>
        </is>
      </c>
      <c r="F23" s="38" t="n">
        <v>44891</v>
      </c>
      <c r="G23" s="11" t="n">
        <v>123830</v>
      </c>
      <c r="H23" s="9" t="inlineStr">
        <is>
          <t>Essence</t>
        </is>
      </c>
      <c r="I23" s="38" t="n">
        <v>46141</v>
      </c>
      <c r="J23" s="38" t="n">
        <v>46135</v>
      </c>
      <c r="K23" s="12" t="inlineStr">
        <is>
          <t>✅ En service</t>
        </is>
      </c>
    </row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</sheetData>
  <mergeCells count="2">
    <mergeCell ref="A2:K2"/>
    <mergeCell ref="A1:K1"/>
  </mergeCells>
  <conditionalFormatting sqref="I4:I8">
    <cfRule type="cellIs" priority="1" operator="lessThan" dxfId="0">
      <formula>DATE(2026,2,19)</formula>
    </cfRule>
    <cfRule type="expression" priority="2" dxfId="1">
      <formula>AND(I4&gt;=DATE(2026,2,19),I4&lt;=DATE(2026,2,19)+30)</formula>
    </cfRule>
  </conditionalFormatting>
  <conditionalFormatting sqref="J4:J8">
    <cfRule type="cellIs" priority="3" operator="lessThan" dxfId="0">
      <formula>DATE(2026,2,19)</formula>
    </cfRule>
    <cfRule type="expression" priority="4" dxfId="1">
      <formula>AND(J4&gt;=DATE(2026,2,19),J4&lt;=DATE(2026,2,19)+30)</formula>
    </cfRule>
  </conditionalFormatting>
  <conditionalFormatting sqref="I4:I23">
    <cfRule type="cellIs" priority="5" operator="lessThan" dxfId="0">
      <formula>DATE(2026,2,19)</formula>
    </cfRule>
    <cfRule type="expression" priority="6" dxfId="1">
      <formula>AND(I4&gt;=DATE(2026,2,19),I4&lt;=DATE(2026,2,19)+30)</formula>
    </cfRule>
  </conditionalFormatting>
  <conditionalFormatting sqref="J4:J23">
    <cfRule type="cellIs" priority="7" operator="lessThan" dxfId="0">
      <formula>DATE(2026,2,19)</formula>
    </cfRule>
    <cfRule type="expression" priority="8" dxfId="1">
      <formula>AND(J4&gt;=DATE(2026,2,19),J4&lt;=DATE(2026,2,19)+30)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399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12" customWidth="1" min="2" max="2"/>
    <col width="22" customWidth="1" min="3" max="3"/>
    <col width="18" customWidth="1" min="4" max="4"/>
    <col width="12" customWidth="1" min="5" max="5"/>
    <col width="14" customWidth="1" min="6" max="6"/>
    <col width="20" customWidth="1" min="7" max="7"/>
  </cols>
  <sheetData>
    <row r="1" ht="34" customHeight="1">
      <c r="A1" s="13" t="inlineStr">
        <is>
          <t>🛠️ Gestion du parc automobile — Historique Entretien</t>
        </is>
      </c>
    </row>
    <row r="2" ht="20" customHeight="1">
      <c r="A2" s="14" t="inlineStr">
        <is>
          <t>Interventions, coûts, kilométrage et prochaines échéances</t>
        </is>
      </c>
    </row>
    <row r="3" ht="28" customHeight="1">
      <c r="A3" s="15" t="inlineStr">
        <is>
          <t>Date</t>
        </is>
      </c>
      <c r="B3" s="15" t="inlineStr">
        <is>
          <t>ID Véhicule</t>
        </is>
      </c>
      <c r="C3" s="15" t="inlineStr">
        <is>
          <t>Type Intervention</t>
        </is>
      </c>
      <c r="D3" s="15" t="inlineStr">
        <is>
          <t>Garage</t>
        </is>
      </c>
      <c r="E3" s="15" t="inlineStr">
        <is>
          <t>Coût (€)</t>
        </is>
      </c>
      <c r="F3" s="15" t="inlineStr">
        <is>
          <t>Kilométrage</t>
        </is>
      </c>
      <c r="G3" s="15" t="inlineStr">
        <is>
          <t>Prochaine Échéance</t>
        </is>
      </c>
    </row>
    <row r="4">
      <c r="A4" s="38" t="n">
        <v>45832</v>
      </c>
      <c r="B4" s="9" t="inlineStr">
        <is>
          <t>V-018</t>
        </is>
      </c>
      <c r="C4" s="9" t="inlineStr">
        <is>
          <t>Révision périodique</t>
        </is>
      </c>
      <c r="D4" s="9" t="inlineStr">
        <is>
          <t>Norauto</t>
        </is>
      </c>
      <c r="E4" s="39" t="n">
        <v>2570</v>
      </c>
      <c r="F4" s="11" t="n">
        <v>39441</v>
      </c>
      <c r="G4" s="38" t="n">
        <v>46063</v>
      </c>
    </row>
    <row r="5">
      <c r="A5" s="38" t="n">
        <v>45841</v>
      </c>
      <c r="B5" s="9" t="inlineStr">
        <is>
          <t>V-016</t>
        </is>
      </c>
      <c r="C5" s="9" t="inlineStr">
        <is>
          <t>Vidange + filtre</t>
        </is>
      </c>
      <c r="D5" s="9" t="inlineStr">
        <is>
          <t>Centre Constructeur</t>
        </is>
      </c>
      <c r="E5" s="39" t="n">
        <v>793</v>
      </c>
      <c r="F5" s="11" t="n">
        <v>152192</v>
      </c>
      <c r="G5" s="38" t="n">
        <v>45958</v>
      </c>
    </row>
    <row r="6">
      <c r="A6" s="38" t="n">
        <v>45846</v>
      </c>
      <c r="B6" s="9" t="inlineStr">
        <is>
          <t>V-011</t>
        </is>
      </c>
      <c r="C6" s="9" t="inlineStr">
        <is>
          <t>Diagnostic électronique</t>
        </is>
      </c>
      <c r="D6" s="9" t="inlineStr">
        <is>
          <t>Auto Service</t>
        </is>
      </c>
      <c r="E6" s="39" t="n">
        <v>2570</v>
      </c>
      <c r="F6" s="11" t="n">
        <v>91774</v>
      </c>
      <c r="G6" s="38" t="n">
        <v>46059</v>
      </c>
    </row>
    <row r="7">
      <c r="A7" s="38" t="n">
        <v>45849</v>
      </c>
      <c r="B7" s="9" t="inlineStr">
        <is>
          <t>V-016</t>
        </is>
      </c>
      <c r="C7" s="9" t="inlineStr">
        <is>
          <t>Amortisseurs</t>
        </is>
      </c>
      <c r="D7" s="9" t="inlineStr">
        <is>
          <t>Garage Atlas</t>
        </is>
      </c>
      <c r="E7" s="39" t="n">
        <v>499</v>
      </c>
      <c r="F7" s="11" t="n">
        <v>155836</v>
      </c>
      <c r="G7" s="38" t="n">
        <v>45916</v>
      </c>
    </row>
    <row r="8">
      <c r="A8" s="38" t="n">
        <v>45852</v>
      </c>
      <c r="B8" s="9" t="inlineStr">
        <is>
          <t>V-003</t>
        </is>
      </c>
      <c r="C8" s="9" t="inlineStr">
        <is>
          <t>Climatisation</t>
        </is>
      </c>
      <c r="D8" s="9" t="inlineStr">
        <is>
          <t>Norauto</t>
        </is>
      </c>
      <c r="E8" s="39" t="n">
        <v>1755</v>
      </c>
      <c r="F8" s="11" t="n">
        <v>105543</v>
      </c>
      <c r="G8" s="38" t="n">
        <v>46065</v>
      </c>
    </row>
    <row r="9">
      <c r="A9" s="38" t="n">
        <v>45859</v>
      </c>
      <c r="B9" s="9" t="inlineStr">
        <is>
          <t>V-002</t>
        </is>
      </c>
      <c r="C9" s="9" t="inlineStr">
        <is>
          <t>Amortisseurs</t>
        </is>
      </c>
      <c r="D9" s="9" t="inlineStr">
        <is>
          <t>Garage Atlas</t>
        </is>
      </c>
      <c r="E9" s="39" t="n">
        <v>2190</v>
      </c>
      <c r="F9" s="11" t="n">
        <v>85606</v>
      </c>
      <c r="G9" s="38" t="n">
        <v>45953</v>
      </c>
    </row>
    <row r="10">
      <c r="A10" s="38" t="n">
        <v>45860</v>
      </c>
      <c r="B10" s="9" t="inlineStr">
        <is>
          <t>V-013</t>
        </is>
      </c>
      <c r="C10" s="9" t="inlineStr">
        <is>
          <t>Amortisseurs</t>
        </is>
      </c>
      <c r="D10" s="9" t="inlineStr">
        <is>
          <t>Norauto</t>
        </is>
      </c>
      <c r="E10" s="39" t="n">
        <v>4217</v>
      </c>
      <c r="F10" s="11" t="n">
        <v>31589</v>
      </c>
      <c r="G10" s="38" t="n">
        <v>46023</v>
      </c>
    </row>
    <row r="11">
      <c r="A11" s="38" t="n">
        <v>45862</v>
      </c>
      <c r="B11" s="9" t="inlineStr">
        <is>
          <t>V-009</t>
        </is>
      </c>
      <c r="C11" s="9" t="inlineStr">
        <is>
          <t>Révision périodique</t>
        </is>
      </c>
      <c r="D11" s="9" t="inlineStr">
        <is>
          <t>Garage Atlas</t>
        </is>
      </c>
      <c r="E11" s="39" t="n">
        <v>4358</v>
      </c>
      <c r="F11" s="11" t="n">
        <v>115818</v>
      </c>
      <c r="G11" s="38" t="n">
        <v>46066</v>
      </c>
    </row>
    <row r="12">
      <c r="A12" s="38" t="n">
        <v>45866</v>
      </c>
      <c r="B12" s="9" t="inlineStr">
        <is>
          <t>V-009</t>
        </is>
      </c>
      <c r="C12" s="9" t="inlineStr">
        <is>
          <t>Batterie</t>
        </is>
      </c>
      <c r="D12" s="9" t="inlineStr">
        <is>
          <t>Garage Atlas</t>
        </is>
      </c>
      <c r="E12" s="39" t="n">
        <v>1917</v>
      </c>
      <c r="F12" s="11" t="n">
        <v>114921</v>
      </c>
      <c r="G12" s="38" t="n">
        <v>45943</v>
      </c>
    </row>
    <row r="13">
      <c r="A13" s="38" t="n">
        <v>45868</v>
      </c>
      <c r="B13" s="9" t="inlineStr">
        <is>
          <t>V-019</t>
        </is>
      </c>
      <c r="C13" s="9" t="inlineStr">
        <is>
          <t>Freinage (plaquettes)</t>
        </is>
      </c>
      <c r="D13" s="9" t="inlineStr">
        <is>
          <t>Speedy</t>
        </is>
      </c>
      <c r="E13" s="39" t="n">
        <v>3751</v>
      </c>
      <c r="F13" s="11" t="n">
        <v>153142</v>
      </c>
      <c r="G13" s="38" t="n">
        <v>46098</v>
      </c>
    </row>
    <row r="14">
      <c r="A14" s="38" t="n">
        <v>45869</v>
      </c>
      <c r="B14" s="9" t="inlineStr">
        <is>
          <t>V-017</t>
        </is>
      </c>
      <c r="C14" s="9" t="inlineStr">
        <is>
          <t>Freinage (plaquettes)</t>
        </is>
      </c>
      <c r="D14" s="9" t="inlineStr">
        <is>
          <t>Garage Atlas</t>
        </is>
      </c>
      <c r="E14" s="39" t="n">
        <v>556</v>
      </c>
      <c r="F14" s="11" t="n">
        <v>18855</v>
      </c>
      <c r="G14" s="38" t="n">
        <v>45985</v>
      </c>
    </row>
    <row r="15">
      <c r="A15" s="38" t="n">
        <v>45870</v>
      </c>
      <c r="B15" s="9" t="inlineStr">
        <is>
          <t>V-006</t>
        </is>
      </c>
      <c r="C15" s="9" t="inlineStr">
        <is>
          <t>Vidange + filtre</t>
        </is>
      </c>
      <c r="D15" s="9" t="inlineStr">
        <is>
          <t>Centre Constructeur</t>
        </is>
      </c>
      <c r="E15" s="39" t="n">
        <v>3293</v>
      </c>
      <c r="F15" s="11" t="n">
        <v>154505</v>
      </c>
      <c r="G15" s="38" t="n">
        <v>45930</v>
      </c>
    </row>
    <row r="16">
      <c r="A16" s="38" t="n">
        <v>45870</v>
      </c>
      <c r="B16" s="9" t="inlineStr">
        <is>
          <t>V-011</t>
        </is>
      </c>
      <c r="C16" s="9" t="inlineStr">
        <is>
          <t>Embrayage</t>
        </is>
      </c>
      <c r="D16" s="9" t="inlineStr">
        <is>
          <t>Norauto</t>
        </is>
      </c>
      <c r="E16" s="39" t="n">
        <v>4342</v>
      </c>
      <c r="F16" s="11" t="n">
        <v>83500</v>
      </c>
      <c r="G16" s="38" t="n">
        <v>45941</v>
      </c>
    </row>
    <row r="17">
      <c r="A17" s="38" t="n">
        <v>45872</v>
      </c>
      <c r="B17" s="9" t="inlineStr">
        <is>
          <t>V-004</t>
        </is>
      </c>
      <c r="C17" s="9" t="inlineStr">
        <is>
          <t>Diagnostic électronique</t>
        </is>
      </c>
      <c r="D17" s="9" t="inlineStr">
        <is>
          <t>Garage Atlas</t>
        </is>
      </c>
      <c r="E17" s="39" t="n">
        <v>4394</v>
      </c>
      <c r="F17" s="11" t="n">
        <v>86447</v>
      </c>
      <c r="G17" s="38" t="n">
        <v>46096</v>
      </c>
    </row>
    <row r="18">
      <c r="A18" s="38" t="n">
        <v>45873</v>
      </c>
      <c r="B18" s="9" t="inlineStr">
        <is>
          <t>V-009</t>
        </is>
      </c>
      <c r="C18" s="9" t="inlineStr">
        <is>
          <t>Vidange + filtre</t>
        </is>
      </c>
      <c r="D18" s="9" t="inlineStr">
        <is>
          <t>Centre Constructeur</t>
        </is>
      </c>
      <c r="E18" s="39" t="n">
        <v>3446</v>
      </c>
      <c r="F18" s="11" t="n">
        <v>113390</v>
      </c>
      <c r="G18" s="38" t="n">
        <v>45917</v>
      </c>
    </row>
    <row r="19">
      <c r="A19" s="38" t="n">
        <v>45878</v>
      </c>
      <c r="B19" s="9" t="inlineStr">
        <is>
          <t>V-014</t>
        </is>
      </c>
      <c r="C19" s="9" t="inlineStr">
        <is>
          <t>Amortisseurs</t>
        </is>
      </c>
      <c r="D19" s="9" t="inlineStr">
        <is>
          <t>Speedy</t>
        </is>
      </c>
      <c r="E19" s="39" t="n">
        <v>302</v>
      </c>
      <c r="F19" s="11" t="n">
        <v>121368</v>
      </c>
      <c r="G19" s="38" t="n">
        <v>45920</v>
      </c>
    </row>
    <row r="20">
      <c r="A20" s="38" t="n">
        <v>45882</v>
      </c>
      <c r="B20" s="9" t="inlineStr">
        <is>
          <t>V-011</t>
        </is>
      </c>
      <c r="C20" s="9" t="inlineStr">
        <is>
          <t>Diagnostic électronique</t>
        </is>
      </c>
      <c r="D20" s="9" t="inlineStr">
        <is>
          <t>Centre Constructeur</t>
        </is>
      </c>
      <c r="E20" s="39" t="n">
        <v>2749</v>
      </c>
      <c r="F20" s="11" t="n">
        <v>92792</v>
      </c>
      <c r="G20" s="38" t="n">
        <v>45990</v>
      </c>
    </row>
    <row r="21">
      <c r="A21" s="38" t="n">
        <v>45884</v>
      </c>
      <c r="B21" s="9" t="inlineStr">
        <is>
          <t>V-014</t>
        </is>
      </c>
      <c r="C21" s="9" t="inlineStr">
        <is>
          <t>Vidange + filtre</t>
        </is>
      </c>
      <c r="D21" s="9" t="inlineStr">
        <is>
          <t>Mécanique Pro</t>
        </is>
      </c>
      <c r="E21" s="39" t="n">
        <v>4044</v>
      </c>
      <c r="F21" s="11" t="n">
        <v>124307</v>
      </c>
      <c r="G21" s="38" t="n">
        <v>45959</v>
      </c>
    </row>
    <row r="22">
      <c r="A22" s="38" t="n">
        <v>45892</v>
      </c>
      <c r="B22" s="9" t="inlineStr">
        <is>
          <t>V-018</t>
        </is>
      </c>
      <c r="C22" s="9" t="inlineStr">
        <is>
          <t>Courroie accessoire</t>
        </is>
      </c>
      <c r="D22" s="9" t="inlineStr">
        <is>
          <t>Centre Constructeur</t>
        </is>
      </c>
      <c r="E22" s="39" t="n">
        <v>4064</v>
      </c>
      <c r="F22" s="11" t="n">
        <v>37180</v>
      </c>
      <c r="G22" s="38" t="n">
        <v>45986</v>
      </c>
    </row>
    <row r="23">
      <c r="A23" s="38" t="n">
        <v>45899</v>
      </c>
      <c r="B23" s="9" t="inlineStr">
        <is>
          <t>V-005</t>
        </is>
      </c>
      <c r="C23" s="9" t="inlineStr">
        <is>
          <t>Révision périodique</t>
        </is>
      </c>
      <c r="D23" s="9" t="inlineStr">
        <is>
          <t>Garage Atlas</t>
        </is>
      </c>
      <c r="E23" s="39" t="n">
        <v>1720</v>
      </c>
      <c r="F23" s="11" t="n">
        <v>50796</v>
      </c>
      <c r="G23" s="38" t="n">
        <v>46092</v>
      </c>
    </row>
    <row r="24">
      <c r="A24" s="38" t="n">
        <v>45906</v>
      </c>
      <c r="B24" s="9" t="inlineStr">
        <is>
          <t>V-003</t>
        </is>
      </c>
      <c r="C24" s="9" t="inlineStr">
        <is>
          <t>Batterie</t>
        </is>
      </c>
      <c r="D24" s="9" t="inlineStr">
        <is>
          <t>Centre Constructeur</t>
        </is>
      </c>
      <c r="E24" s="39" t="n">
        <v>516</v>
      </c>
      <c r="F24" s="11" t="n">
        <v>104361</v>
      </c>
      <c r="G24" s="38" t="n">
        <v>46142</v>
      </c>
    </row>
    <row r="25">
      <c r="A25" s="38" t="n">
        <v>45909</v>
      </c>
      <c r="B25" s="9" t="inlineStr">
        <is>
          <t>V-019</t>
        </is>
      </c>
      <c r="C25" s="9" t="inlineStr">
        <is>
          <t>Vidange + filtre</t>
        </is>
      </c>
      <c r="D25" s="9" t="inlineStr">
        <is>
          <t>Mécanique Pro</t>
        </is>
      </c>
      <c r="E25" s="39" t="n">
        <v>3641</v>
      </c>
      <c r="F25" s="11" t="n">
        <v>148136</v>
      </c>
      <c r="G25" s="38" t="n">
        <v>46019</v>
      </c>
    </row>
    <row r="26">
      <c r="A26" s="38" t="n">
        <v>45920</v>
      </c>
      <c r="B26" s="9" t="inlineStr">
        <is>
          <t>V-013</t>
        </is>
      </c>
      <c r="C26" s="9" t="inlineStr">
        <is>
          <t>Embrayage</t>
        </is>
      </c>
      <c r="D26" s="9" t="inlineStr">
        <is>
          <t>Auto Service</t>
        </is>
      </c>
      <c r="E26" s="39" t="n">
        <v>3594</v>
      </c>
      <c r="F26" s="11" t="n">
        <v>32408</v>
      </c>
      <c r="G26" s="38" t="n">
        <v>45976</v>
      </c>
    </row>
    <row r="27">
      <c r="A27" s="38" t="n">
        <v>45933</v>
      </c>
      <c r="B27" s="9" t="inlineStr">
        <is>
          <t>V-011</t>
        </is>
      </c>
      <c r="C27" s="9" t="inlineStr">
        <is>
          <t>Amortisseurs</t>
        </is>
      </c>
      <c r="D27" s="9" t="inlineStr">
        <is>
          <t>Mécanique Pro</t>
        </is>
      </c>
      <c r="E27" s="39" t="n">
        <v>615</v>
      </c>
      <c r="F27" s="11" t="n">
        <v>84887</v>
      </c>
      <c r="G27" s="38" t="n">
        <v>46046</v>
      </c>
    </row>
    <row r="28">
      <c r="A28" s="38" t="n">
        <v>45934</v>
      </c>
      <c r="B28" s="9" t="inlineStr">
        <is>
          <t>V-019</t>
        </is>
      </c>
      <c r="C28" s="9" t="inlineStr">
        <is>
          <t>Révision périodique</t>
        </is>
      </c>
      <c r="D28" s="9" t="inlineStr">
        <is>
          <t>Mécanique Pro</t>
        </is>
      </c>
      <c r="E28" s="39" t="n">
        <v>2827</v>
      </c>
      <c r="F28" s="11" t="n">
        <v>150380</v>
      </c>
      <c r="G28" s="38" t="n">
        <v>45994</v>
      </c>
    </row>
    <row r="29">
      <c r="A29" s="38" t="n">
        <v>45937</v>
      </c>
      <c r="B29" s="9" t="inlineStr">
        <is>
          <t>V-004</t>
        </is>
      </c>
      <c r="C29" s="9" t="inlineStr">
        <is>
          <t>Batterie</t>
        </is>
      </c>
      <c r="D29" s="9" t="inlineStr">
        <is>
          <t>Centre Constructeur</t>
        </is>
      </c>
      <c r="E29" s="39" t="n">
        <v>2216</v>
      </c>
      <c r="F29" s="11" t="n">
        <v>89749</v>
      </c>
      <c r="G29" s="38" t="n">
        <v>46043</v>
      </c>
    </row>
    <row r="30">
      <c r="A30" s="38" t="n">
        <v>45945</v>
      </c>
      <c r="B30" s="9" t="inlineStr">
        <is>
          <t>V-006</t>
        </is>
      </c>
      <c r="C30" s="9" t="inlineStr">
        <is>
          <t>Pneus (train avant)</t>
        </is>
      </c>
      <c r="D30" s="9" t="inlineStr">
        <is>
          <t>Mécanique Pro</t>
        </is>
      </c>
      <c r="E30" s="39" t="n">
        <v>363</v>
      </c>
      <c r="F30" s="11" t="n">
        <v>147499</v>
      </c>
      <c r="G30" s="38" t="n">
        <v>46028</v>
      </c>
    </row>
    <row r="31">
      <c r="A31" s="38" t="n">
        <v>45956</v>
      </c>
      <c r="B31" s="9" t="inlineStr">
        <is>
          <t>V-006</t>
        </is>
      </c>
      <c r="C31" s="9" t="inlineStr">
        <is>
          <t>Diagnostic électronique</t>
        </is>
      </c>
      <c r="D31" s="9" t="inlineStr">
        <is>
          <t>Centre Constructeur</t>
        </is>
      </c>
      <c r="E31" s="39" t="n">
        <v>3473</v>
      </c>
      <c r="F31" s="11" t="n">
        <v>151251</v>
      </c>
      <c r="G31" s="38" t="n">
        <v>46032</v>
      </c>
    </row>
    <row r="32">
      <c r="A32" s="38" t="n">
        <v>45960</v>
      </c>
      <c r="B32" s="9" t="inlineStr">
        <is>
          <t>V-008</t>
        </is>
      </c>
      <c r="C32" s="9" t="inlineStr">
        <is>
          <t>Pneus (train avant)</t>
        </is>
      </c>
      <c r="D32" s="9" t="inlineStr">
        <is>
          <t>Norauto</t>
        </is>
      </c>
      <c r="E32" s="39" t="n">
        <v>4083</v>
      </c>
      <c r="F32" s="11" t="n">
        <v>131555</v>
      </c>
      <c r="G32" s="38" t="n">
        <v>46161</v>
      </c>
    </row>
    <row r="33">
      <c r="A33" s="38" t="n">
        <v>45973</v>
      </c>
      <c r="B33" s="9" t="inlineStr">
        <is>
          <t>V-009</t>
        </is>
      </c>
      <c r="C33" s="9" t="inlineStr">
        <is>
          <t>Amortisseurs</t>
        </is>
      </c>
      <c r="D33" s="9" t="inlineStr">
        <is>
          <t>Speedy</t>
        </is>
      </c>
      <c r="E33" s="39" t="n">
        <v>833</v>
      </c>
      <c r="F33" s="11" t="n">
        <v>111748</v>
      </c>
      <c r="G33" s="38" t="n">
        <v>46174</v>
      </c>
    </row>
    <row r="34">
      <c r="A34" s="38" t="n">
        <v>45976</v>
      </c>
      <c r="B34" s="9" t="inlineStr">
        <is>
          <t>V-004</t>
        </is>
      </c>
      <c r="C34" s="9" t="inlineStr">
        <is>
          <t>Révision périodique</t>
        </is>
      </c>
      <c r="D34" s="9" t="inlineStr">
        <is>
          <t>Mécanique Pro</t>
        </is>
      </c>
      <c r="E34" s="39" t="n">
        <v>3795</v>
      </c>
      <c r="F34" s="11" t="n">
        <v>82082</v>
      </c>
      <c r="G34" s="38" t="n">
        <v>46128</v>
      </c>
    </row>
    <row r="35">
      <c r="A35" s="38" t="n">
        <v>45980</v>
      </c>
      <c r="B35" s="9" t="inlineStr">
        <is>
          <t>V-013</t>
        </is>
      </c>
      <c r="C35" s="9" t="inlineStr">
        <is>
          <t>Freinage (plaquettes)</t>
        </is>
      </c>
      <c r="D35" s="9" t="inlineStr">
        <is>
          <t>Speedy</t>
        </is>
      </c>
      <c r="E35" s="39" t="n">
        <v>841</v>
      </c>
      <c r="F35" s="11" t="n">
        <v>32739</v>
      </c>
      <c r="G35" s="38" t="n">
        <v>46019</v>
      </c>
    </row>
    <row r="36">
      <c r="A36" s="38" t="n">
        <v>45989</v>
      </c>
      <c r="B36" s="9" t="inlineStr">
        <is>
          <t>V-014</t>
        </is>
      </c>
      <c r="C36" s="9" t="inlineStr">
        <is>
          <t>Embrayage</t>
        </is>
      </c>
      <c r="D36" s="9" t="inlineStr">
        <is>
          <t>Garage Atlas</t>
        </is>
      </c>
      <c r="E36" s="39" t="n">
        <v>1630</v>
      </c>
      <c r="F36" s="11" t="n">
        <v>131153</v>
      </c>
      <c r="G36" s="38" t="n">
        <v>46153</v>
      </c>
    </row>
    <row r="37">
      <c r="A37" s="38" t="n">
        <v>45990</v>
      </c>
      <c r="B37" s="9" t="inlineStr">
        <is>
          <t>V-001</t>
        </is>
      </c>
      <c r="C37" s="9" t="inlineStr">
        <is>
          <t>Courroie accessoire</t>
        </is>
      </c>
      <c r="D37" s="9" t="inlineStr">
        <is>
          <t>Speedy</t>
        </is>
      </c>
      <c r="E37" s="39" t="n">
        <v>2908</v>
      </c>
      <c r="F37" s="11" t="n">
        <v>56718</v>
      </c>
      <c r="G37" s="38" t="n">
        <v>46074</v>
      </c>
    </row>
    <row r="38">
      <c r="A38" s="38" t="n">
        <v>46003</v>
      </c>
      <c r="B38" s="9" t="inlineStr">
        <is>
          <t>V-015</t>
        </is>
      </c>
      <c r="C38" s="9" t="inlineStr">
        <is>
          <t>Freinage (plaquettes)</t>
        </is>
      </c>
      <c r="D38" s="9" t="inlineStr">
        <is>
          <t>Mécanique Pro</t>
        </is>
      </c>
      <c r="E38" s="39" t="n">
        <v>2169</v>
      </c>
      <c r="F38" s="11" t="n">
        <v>33093</v>
      </c>
      <c r="G38" s="38" t="n">
        <v>46110</v>
      </c>
    </row>
    <row r="39">
      <c r="A39" s="38" t="n">
        <v>46009</v>
      </c>
      <c r="B39" s="9" t="inlineStr">
        <is>
          <t>V-020</t>
        </is>
      </c>
      <c r="C39" s="9" t="inlineStr">
        <is>
          <t>Pneus (train avant)</t>
        </is>
      </c>
      <c r="D39" s="9" t="inlineStr">
        <is>
          <t>Centre Constructeur</t>
        </is>
      </c>
      <c r="E39" s="39" t="n">
        <v>2937</v>
      </c>
      <c r="F39" s="11" t="n">
        <v>123648</v>
      </c>
      <c r="G39" s="38" t="n">
        <v>46191</v>
      </c>
    </row>
    <row r="40">
      <c r="A40" s="38" t="n">
        <v>46012</v>
      </c>
      <c r="B40" s="9" t="inlineStr">
        <is>
          <t>V-018</t>
        </is>
      </c>
      <c r="C40" s="9" t="inlineStr">
        <is>
          <t>Embrayage</t>
        </is>
      </c>
      <c r="D40" s="9" t="inlineStr">
        <is>
          <t>Mécanique Pro</t>
        </is>
      </c>
      <c r="E40" s="39" t="n">
        <v>972</v>
      </c>
      <c r="F40" s="11" t="n">
        <v>34697</v>
      </c>
      <c r="G40" s="38" t="n">
        <v>46147</v>
      </c>
    </row>
    <row r="41">
      <c r="A41" s="38" t="n">
        <v>46013</v>
      </c>
      <c r="B41" s="9" t="inlineStr">
        <is>
          <t>V-009</t>
        </is>
      </c>
      <c r="C41" s="9" t="inlineStr">
        <is>
          <t>Révision périodique</t>
        </is>
      </c>
      <c r="D41" s="9" t="inlineStr">
        <is>
          <t>Centre Constructeur</t>
        </is>
      </c>
      <c r="E41" s="39" t="n">
        <v>719</v>
      </c>
      <c r="F41" s="11" t="n">
        <v>117617</v>
      </c>
      <c r="G41" s="38" t="n">
        <v>46212</v>
      </c>
    </row>
    <row r="42">
      <c r="A42" s="38" t="n">
        <v>46026</v>
      </c>
      <c r="B42" s="9" t="inlineStr">
        <is>
          <t>V-020</t>
        </is>
      </c>
      <c r="C42" s="9" t="inlineStr">
        <is>
          <t>Diagnostic électronique</t>
        </is>
      </c>
      <c r="D42" s="9" t="inlineStr">
        <is>
          <t>Mécanique Pro</t>
        </is>
      </c>
      <c r="E42" s="39" t="n">
        <v>2201</v>
      </c>
      <c r="F42" s="11" t="n">
        <v>114665</v>
      </c>
      <c r="G42" s="38" t="n">
        <v>46058</v>
      </c>
    </row>
    <row r="43">
      <c r="A43" s="38" t="n">
        <v>46026</v>
      </c>
      <c r="B43" s="9" t="inlineStr">
        <is>
          <t>V-002</t>
        </is>
      </c>
      <c r="C43" s="9" t="inlineStr">
        <is>
          <t>Batterie</t>
        </is>
      </c>
      <c r="D43" s="9" t="inlineStr">
        <is>
          <t>Auto Service</t>
        </is>
      </c>
      <c r="E43" s="39" t="n">
        <v>3868</v>
      </c>
      <c r="F43" s="11" t="n">
        <v>95783</v>
      </c>
      <c r="G43" s="38" t="n">
        <v>46236</v>
      </c>
    </row>
    <row r="44">
      <c r="A44" s="38" t="n">
        <v>46029</v>
      </c>
      <c r="B44" s="9" t="inlineStr">
        <is>
          <t>V-009</t>
        </is>
      </c>
      <c r="C44" s="9" t="inlineStr">
        <is>
          <t>Climatisation</t>
        </is>
      </c>
      <c r="D44" s="9" t="inlineStr">
        <is>
          <t>Centre Constructeur</t>
        </is>
      </c>
      <c r="E44" s="39" t="n">
        <v>3973</v>
      </c>
      <c r="F44" s="11" t="n">
        <v>116880</v>
      </c>
      <c r="G44" s="38" t="n">
        <v>46108</v>
      </c>
    </row>
    <row r="45">
      <c r="A45" s="38" t="n">
        <v>46030</v>
      </c>
      <c r="B45" s="9" t="inlineStr">
        <is>
          <t>V-019</t>
        </is>
      </c>
      <c r="C45" s="9" t="inlineStr">
        <is>
          <t>Freinage (plaquettes)</t>
        </is>
      </c>
      <c r="D45" s="9" t="inlineStr">
        <is>
          <t>Garage Atlas</t>
        </is>
      </c>
      <c r="E45" s="39" t="n">
        <v>2177</v>
      </c>
      <c r="F45" s="11" t="n">
        <v>147215</v>
      </c>
      <c r="G45" s="38" t="n">
        <v>46242</v>
      </c>
    </row>
    <row r="46">
      <c r="A46" s="38" t="n">
        <v>46030</v>
      </c>
      <c r="B46" s="9" t="inlineStr">
        <is>
          <t>V-004</t>
        </is>
      </c>
      <c r="C46" s="9" t="inlineStr">
        <is>
          <t>Révision périodique</t>
        </is>
      </c>
      <c r="D46" s="9" t="inlineStr">
        <is>
          <t>Speedy</t>
        </is>
      </c>
      <c r="E46" s="39" t="n">
        <v>1212</v>
      </c>
      <c r="F46" s="11" t="n">
        <v>87910</v>
      </c>
      <c r="G46" s="38" t="n">
        <v>46097</v>
      </c>
    </row>
    <row r="47">
      <c r="A47" s="38" t="n">
        <v>46033</v>
      </c>
      <c r="B47" s="9" t="inlineStr">
        <is>
          <t>V-001</t>
        </is>
      </c>
      <c r="C47" s="9" t="inlineStr">
        <is>
          <t>Embrayage</t>
        </is>
      </c>
      <c r="D47" s="9" t="inlineStr">
        <is>
          <t>Speedy</t>
        </is>
      </c>
      <c r="E47" s="39" t="n">
        <v>3872</v>
      </c>
      <c r="F47" s="11" t="n">
        <v>60062</v>
      </c>
      <c r="G47" s="38" t="n">
        <v>46247</v>
      </c>
    </row>
    <row r="48">
      <c r="A48" s="38" t="n">
        <v>46035</v>
      </c>
      <c r="B48" s="9" t="inlineStr">
        <is>
          <t>V-019</t>
        </is>
      </c>
      <c r="C48" s="9" t="inlineStr">
        <is>
          <t>Climatisation</t>
        </is>
      </c>
      <c r="D48" s="9" t="inlineStr">
        <is>
          <t>Norauto</t>
        </is>
      </c>
      <c r="E48" s="39" t="n">
        <v>3753</v>
      </c>
      <c r="F48" s="11" t="n">
        <v>152253</v>
      </c>
      <c r="G48" s="38" t="n">
        <v>46141</v>
      </c>
    </row>
    <row r="49">
      <c r="A49" s="38" t="n">
        <v>46041</v>
      </c>
      <c r="B49" s="9" t="inlineStr">
        <is>
          <t>V-007</t>
        </is>
      </c>
      <c r="C49" s="9" t="inlineStr">
        <is>
          <t>Climatisation</t>
        </is>
      </c>
      <c r="D49" s="9" t="inlineStr">
        <is>
          <t>Auto Service</t>
        </is>
      </c>
      <c r="E49" s="39" t="n">
        <v>3168</v>
      </c>
      <c r="F49" s="11" t="n">
        <v>142753</v>
      </c>
      <c r="G49" s="38" t="n">
        <v>46265</v>
      </c>
    </row>
    <row r="50">
      <c r="A50" s="38" t="n">
        <v>46048</v>
      </c>
      <c r="B50" s="9" t="inlineStr">
        <is>
          <t>V-003</t>
        </is>
      </c>
      <c r="C50" s="9" t="inlineStr">
        <is>
          <t>Vidange + filtre</t>
        </is>
      </c>
      <c r="D50" s="9" t="inlineStr">
        <is>
          <t>Centre Constructeur</t>
        </is>
      </c>
      <c r="E50" s="39" t="n">
        <v>366</v>
      </c>
      <c r="F50" s="11" t="n">
        <v>99374</v>
      </c>
      <c r="G50" s="38" t="n">
        <v>46112</v>
      </c>
    </row>
    <row r="51">
      <c r="A51" s="38" t="n">
        <v>46055</v>
      </c>
      <c r="B51" s="9" t="inlineStr">
        <is>
          <t>V-009</t>
        </is>
      </c>
      <c r="C51" s="9" t="inlineStr">
        <is>
          <t>Freinage (plaquettes)</t>
        </is>
      </c>
      <c r="D51" s="9" t="inlineStr">
        <is>
          <t>Mécanique Pro</t>
        </is>
      </c>
      <c r="E51" s="39" t="n">
        <v>4380</v>
      </c>
      <c r="F51" s="11" t="n">
        <v>108381</v>
      </c>
      <c r="G51" s="38" t="n">
        <v>46142</v>
      </c>
    </row>
    <row r="52">
      <c r="A52" s="38" t="n">
        <v>46057</v>
      </c>
      <c r="B52" s="9" t="inlineStr">
        <is>
          <t>V-012</t>
        </is>
      </c>
      <c r="C52" s="9" t="inlineStr">
        <is>
          <t>Diagnostic électronique</t>
        </is>
      </c>
      <c r="D52" s="9" t="inlineStr">
        <is>
          <t>Auto Service</t>
        </is>
      </c>
      <c r="E52" s="39" t="n">
        <v>1389</v>
      </c>
      <c r="F52" s="11" t="n">
        <v>120567</v>
      </c>
      <c r="G52" s="38" t="n">
        <v>46256</v>
      </c>
    </row>
    <row r="53">
      <c r="A53" s="38" t="n">
        <v>46067</v>
      </c>
      <c r="B53" s="9" t="inlineStr">
        <is>
          <t>V-004</t>
        </is>
      </c>
      <c r="C53" s="9" t="inlineStr">
        <is>
          <t>Embrayage</t>
        </is>
      </c>
      <c r="D53" s="9" t="inlineStr">
        <is>
          <t>Mécanique Pro</t>
        </is>
      </c>
      <c r="E53" s="39" t="n">
        <v>2904</v>
      </c>
      <c r="F53" s="11" t="n">
        <v>85905</v>
      </c>
      <c r="G53" s="38" t="n">
        <v>46287</v>
      </c>
    </row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</sheetData>
  <mergeCells count="2">
    <mergeCell ref="A2:G2"/>
    <mergeCell ref="A1:G1"/>
  </mergeCells>
  <conditionalFormatting sqref="G4:G8">
    <cfRule type="cellIs" priority="1" operator="lessThan" dxfId="0">
      <formula>DATE(2026,2,19)</formula>
    </cfRule>
    <cfRule type="expression" priority="2" dxfId="1">
      <formula>AND(G4&gt;=DATE(2026,2,19),G4&lt;=DATE(2026,2,19)+14)</formula>
    </cfRule>
  </conditionalFormatting>
  <conditionalFormatting sqref="G4:G53">
    <cfRule type="cellIs" priority="3" operator="lessThan" dxfId="0">
      <formula>DATE(2026,2,19)</formula>
    </cfRule>
    <cfRule type="expression" priority="4" dxfId="1">
      <formula>AND(G4&gt;=DATE(2026,2,19),G4&lt;=DATE(2026,2,19)+14)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799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12" customWidth="1" min="2" max="2"/>
    <col width="14" customWidth="1" min="3" max="3"/>
    <col width="10" customWidth="1" min="4" max="4"/>
    <col width="12" customWidth="1" min="5" max="5"/>
    <col width="18" customWidth="1" min="6" max="6"/>
    <col width="20" customWidth="1" min="7" max="7"/>
  </cols>
  <sheetData>
    <row r="1" ht="34" customHeight="1">
      <c r="A1" s="17" t="inlineStr">
        <is>
          <t>⛽ Gestion du parc automobile — Suivi Carburant</t>
        </is>
      </c>
    </row>
    <row r="2" ht="20" customHeight="1">
      <c r="A2" s="18" t="inlineStr">
        <is>
          <t>Plein, coûts, consommation et anomalies</t>
        </is>
      </c>
    </row>
    <row r="3" ht="28" customHeight="1">
      <c r="A3" s="19" t="inlineStr">
        <is>
          <t>Date</t>
        </is>
      </c>
      <c r="B3" s="19" t="inlineStr">
        <is>
          <t>ID Véhicule</t>
        </is>
      </c>
      <c r="C3" s="19" t="inlineStr">
        <is>
          <t>Kilométrage</t>
        </is>
      </c>
      <c r="D3" s="19" t="inlineStr">
        <is>
          <t>Litres</t>
        </is>
      </c>
      <c r="E3" s="19" t="inlineStr">
        <is>
          <t>Montant (€)</t>
        </is>
      </c>
      <c r="F3" s="19" t="inlineStr">
        <is>
          <t>Station</t>
        </is>
      </c>
      <c r="G3" s="19" t="inlineStr">
        <is>
          <t>Consommation (L/100km)</t>
        </is>
      </c>
    </row>
    <row r="4">
      <c r="A4" s="38" t="n">
        <v>45904</v>
      </c>
      <c r="B4" s="9" t="inlineStr">
        <is>
          <t>V-001</t>
        </is>
      </c>
      <c r="C4" s="11" t="n">
        <v>59546</v>
      </c>
      <c r="D4" s="40" t="n">
        <v>60</v>
      </c>
      <c r="E4" s="39" t="n">
        <v>828</v>
      </c>
      <c r="F4" s="9" t="inlineStr">
        <is>
          <t>Afriquia</t>
        </is>
      </c>
      <c r="G4" s="9" t="n"/>
    </row>
    <row r="5">
      <c r="A5" s="38" t="n">
        <v>46012</v>
      </c>
      <c r="B5" s="9" t="inlineStr">
        <is>
          <t>V-001</t>
        </is>
      </c>
      <c r="C5" s="11" t="n">
        <v>59861</v>
      </c>
      <c r="D5" s="40" t="n">
        <v>33</v>
      </c>
      <c r="E5" s="39" t="n">
        <v>394</v>
      </c>
      <c r="F5" s="9" t="inlineStr">
        <is>
          <t>OilLibya</t>
        </is>
      </c>
      <c r="G5" s="21">
        <f>IFERROR(ROUND(D5/(C5-LOOKUP(2,1/($B$4:$B$4=B5),$C$4:$C$4))*100,2),"")</f>
        <v/>
      </c>
    </row>
    <row r="6">
      <c r="A6" s="38" t="n">
        <v>46032</v>
      </c>
      <c r="B6" s="9" t="inlineStr">
        <is>
          <t>V-001</t>
        </is>
      </c>
      <c r="C6" s="11" t="n">
        <v>61306</v>
      </c>
      <c r="D6" s="40" t="n">
        <v>29</v>
      </c>
      <c r="E6" s="39" t="n">
        <v>335</v>
      </c>
      <c r="F6" s="9" t="inlineStr">
        <is>
          <t>Petrom</t>
        </is>
      </c>
      <c r="G6" s="21">
        <f>IFERROR(ROUND(D6/(C6-LOOKUP(2,1/($B$4:$B$5=B6),$C$4:$C$5))*100,2),"")</f>
        <v/>
      </c>
    </row>
    <row r="7">
      <c r="A7" s="38" t="n">
        <v>46042</v>
      </c>
      <c r="B7" s="9" t="inlineStr">
        <is>
          <t>V-001</t>
        </is>
      </c>
      <c r="C7" s="11" t="n">
        <v>59084</v>
      </c>
      <c r="D7" s="40" t="n">
        <v>38</v>
      </c>
      <c r="E7" s="39" t="n">
        <v>408</v>
      </c>
      <c r="F7" s="9" t="inlineStr">
        <is>
          <t>Shell</t>
        </is>
      </c>
      <c r="G7" s="21">
        <f>IFERROR(ROUND(D7/(C7-LOOKUP(2,1/($B$4:$B$6=B7),$C$4:$C$6))*100,2),"")</f>
        <v/>
      </c>
    </row>
    <row r="8">
      <c r="A8" s="38" t="n">
        <v>46069</v>
      </c>
      <c r="B8" s="9" t="inlineStr">
        <is>
          <t>V-001</t>
        </is>
      </c>
      <c r="C8" s="11" t="n">
        <v>60558</v>
      </c>
      <c r="D8" s="40" t="n">
        <v>35</v>
      </c>
      <c r="E8" s="39" t="n">
        <v>528</v>
      </c>
      <c r="F8" s="9" t="inlineStr">
        <is>
          <t>Afriquia</t>
        </is>
      </c>
      <c r="G8" s="21">
        <f>IFERROR(ROUND(D8/(C8-LOOKUP(2,1/($B$4:$B$7=B8),$C$4:$C$7))*100,2),"")</f>
        <v/>
      </c>
    </row>
    <row r="9">
      <c r="A9" s="38" t="n">
        <v>45898</v>
      </c>
      <c r="B9" s="9" t="inlineStr">
        <is>
          <t>V-002</t>
        </is>
      </c>
      <c r="C9" s="11" t="n">
        <v>95955</v>
      </c>
      <c r="D9" s="40" t="n">
        <v>38</v>
      </c>
      <c r="E9" s="39" t="n">
        <v>484</v>
      </c>
      <c r="F9" s="9" t="inlineStr">
        <is>
          <t>OilLibya</t>
        </is>
      </c>
      <c r="G9" s="21">
        <f>IFERROR(ROUND(D9/(C9-LOOKUP(2,1/($B$4:$B$8=B9),$C$4:$C$8))*100,2),"")</f>
        <v/>
      </c>
    </row>
    <row r="10">
      <c r="A10" s="38" t="n">
        <v>45944</v>
      </c>
      <c r="B10" s="9" t="inlineStr">
        <is>
          <t>V-002</t>
        </is>
      </c>
      <c r="C10" s="11" t="n">
        <v>95636</v>
      </c>
      <c r="D10" s="40" t="n">
        <v>48</v>
      </c>
      <c r="E10" s="39" t="n">
        <v>697</v>
      </c>
      <c r="F10" s="9" t="inlineStr">
        <is>
          <t>Winxo</t>
        </is>
      </c>
      <c r="G10" s="21">
        <f>IFERROR(ROUND(D10/(C10-LOOKUP(2,1/($B$4:$B$9=B10),$C$4:$C$9))*100,2),"")</f>
        <v/>
      </c>
    </row>
    <row r="11">
      <c r="A11" s="38" t="n">
        <v>45949</v>
      </c>
      <c r="B11" s="9" t="inlineStr">
        <is>
          <t>V-002</t>
        </is>
      </c>
      <c r="C11" s="11" t="n">
        <v>94726</v>
      </c>
      <c r="D11" s="40" t="n">
        <v>48</v>
      </c>
      <c r="E11" s="39" t="n">
        <v>676</v>
      </c>
      <c r="F11" s="9" t="inlineStr">
        <is>
          <t>Afriquia</t>
        </is>
      </c>
      <c r="G11" s="21">
        <f>IFERROR(ROUND(D11/(C11-LOOKUP(2,1/($B$4:$B$10=B11),$C$4:$C$10))*100,2),"")</f>
        <v/>
      </c>
    </row>
    <row r="12">
      <c r="A12" s="38" t="n">
        <v>45968</v>
      </c>
      <c r="B12" s="9" t="inlineStr">
        <is>
          <t>V-002</t>
        </is>
      </c>
      <c r="C12" s="11" t="n">
        <v>96643</v>
      </c>
      <c r="D12" s="40" t="n">
        <v>36</v>
      </c>
      <c r="E12" s="39" t="n">
        <v>473</v>
      </c>
      <c r="F12" s="9" t="inlineStr">
        <is>
          <t>TotalEnergies</t>
        </is>
      </c>
      <c r="G12" s="21">
        <f>IFERROR(ROUND(D12/(C12-LOOKUP(2,1/($B$4:$B$11=B12),$C$4:$C$11))*100,2),"")</f>
        <v/>
      </c>
    </row>
    <row r="13">
      <c r="A13" s="38" t="n">
        <v>46006</v>
      </c>
      <c r="B13" s="9" t="inlineStr">
        <is>
          <t>V-002</t>
        </is>
      </c>
      <c r="C13" s="11" t="n">
        <v>95154</v>
      </c>
      <c r="D13" s="40" t="n">
        <v>30</v>
      </c>
      <c r="E13" s="39" t="n">
        <v>390</v>
      </c>
      <c r="F13" s="9" t="inlineStr">
        <is>
          <t>OilLibya</t>
        </is>
      </c>
      <c r="G13" s="21">
        <f>IFERROR(ROUND(D13/(C13-LOOKUP(2,1/($B$4:$B$12=B13),$C$4:$C$12))*100,2),"")</f>
        <v/>
      </c>
    </row>
    <row r="14">
      <c r="A14" s="38" t="n">
        <v>46031</v>
      </c>
      <c r="B14" s="9" t="inlineStr">
        <is>
          <t>V-002</t>
        </is>
      </c>
      <c r="C14" s="11" t="n">
        <v>94472</v>
      </c>
      <c r="D14" s="40" t="n">
        <v>57</v>
      </c>
      <c r="E14" s="39" t="n">
        <v>706</v>
      </c>
      <c r="F14" s="9" t="inlineStr">
        <is>
          <t>Petrom</t>
        </is>
      </c>
      <c r="G14" s="21">
        <f>IFERROR(ROUND(D14/(C14-LOOKUP(2,1/($B$4:$B$13=B14),$C$4:$C$13))*100,2),"")</f>
        <v/>
      </c>
    </row>
    <row r="15">
      <c r="A15" s="38" t="n">
        <v>45935</v>
      </c>
      <c r="B15" s="9" t="inlineStr">
        <is>
          <t>V-003</t>
        </is>
      </c>
      <c r="C15" s="11" t="n">
        <v>107023</v>
      </c>
      <c r="D15" s="40" t="n">
        <v>52</v>
      </c>
      <c r="E15" s="39" t="n">
        <v>605</v>
      </c>
      <c r="F15" s="9" t="inlineStr">
        <is>
          <t>TotalEnergies</t>
        </is>
      </c>
      <c r="G15" s="21">
        <f>IFERROR(ROUND(D15/(C15-LOOKUP(2,1/($B$4:$B$14=B15),$C$4:$C$14))*100,2),"")</f>
        <v/>
      </c>
    </row>
    <row r="16">
      <c r="A16" s="38" t="n">
        <v>45960</v>
      </c>
      <c r="B16" s="9" t="inlineStr">
        <is>
          <t>V-003</t>
        </is>
      </c>
      <c r="C16" s="11" t="n">
        <v>107936</v>
      </c>
      <c r="D16" s="40" t="n">
        <v>55</v>
      </c>
      <c r="E16" s="39" t="n">
        <v>611</v>
      </c>
      <c r="F16" s="9" t="inlineStr">
        <is>
          <t>Petrom</t>
        </is>
      </c>
      <c r="G16" s="21">
        <f>IFERROR(ROUND(D16/(C16-LOOKUP(2,1/($B$4:$B$15=B16),$C$4:$C$15))*100,2),"")</f>
        <v/>
      </c>
    </row>
    <row r="17">
      <c r="A17" s="38" t="n">
        <v>45964</v>
      </c>
      <c r="B17" s="9" t="inlineStr">
        <is>
          <t>V-003</t>
        </is>
      </c>
      <c r="C17" s="11" t="n">
        <v>107423</v>
      </c>
      <c r="D17" s="40" t="n">
        <v>26</v>
      </c>
      <c r="E17" s="39" t="n">
        <v>314</v>
      </c>
      <c r="F17" s="9" t="inlineStr">
        <is>
          <t>OilLibya</t>
        </is>
      </c>
      <c r="G17" s="21">
        <f>IFERROR(ROUND(D17/(C17-LOOKUP(2,1/($B$4:$B$16=B17),$C$4:$C$16))*100,2),"")</f>
        <v/>
      </c>
    </row>
    <row r="18">
      <c r="A18" s="38" t="n">
        <v>45979</v>
      </c>
      <c r="B18" s="9" t="inlineStr">
        <is>
          <t>V-003</t>
        </is>
      </c>
      <c r="C18" s="11" t="n">
        <v>106374</v>
      </c>
      <c r="D18" s="40" t="n">
        <v>33</v>
      </c>
      <c r="E18" s="39" t="n">
        <v>405</v>
      </c>
      <c r="F18" s="9" t="inlineStr">
        <is>
          <t>OilLibya</t>
        </is>
      </c>
      <c r="G18" s="21">
        <f>IFERROR(ROUND(D18/(C18-LOOKUP(2,1/($B$4:$B$17=B18),$C$4:$C$17))*100,2),"")</f>
        <v/>
      </c>
    </row>
    <row r="19">
      <c r="A19" s="38" t="n">
        <v>46045</v>
      </c>
      <c r="B19" s="9" t="inlineStr">
        <is>
          <t>V-003</t>
        </is>
      </c>
      <c r="C19" s="11" t="n">
        <v>106018</v>
      </c>
      <c r="D19" s="40" t="n">
        <v>40</v>
      </c>
      <c r="E19" s="39" t="n">
        <v>615</v>
      </c>
      <c r="F19" s="9" t="inlineStr">
        <is>
          <t>OilLibya</t>
        </is>
      </c>
      <c r="G19" s="21">
        <f>IFERROR(ROUND(D19/(C19-LOOKUP(2,1/($B$4:$B$18=B19),$C$4:$C$18))*100,2),"")</f>
        <v/>
      </c>
    </row>
    <row r="20">
      <c r="A20" s="38" t="n">
        <v>46056</v>
      </c>
      <c r="B20" s="9" t="inlineStr">
        <is>
          <t>V-003</t>
        </is>
      </c>
      <c r="C20" s="11" t="n">
        <v>108525</v>
      </c>
      <c r="D20" s="40" t="n">
        <v>29</v>
      </c>
      <c r="E20" s="39" t="n">
        <v>359</v>
      </c>
      <c r="F20" s="9" t="inlineStr">
        <is>
          <t>Winxo</t>
        </is>
      </c>
      <c r="G20" s="21">
        <f>IFERROR(ROUND(D20/(C20-LOOKUP(2,1/($B$4:$B$19=B20),$C$4:$C$19))*100,2),"")</f>
        <v/>
      </c>
    </row>
    <row r="21">
      <c r="A21" s="38" t="n">
        <v>45878</v>
      </c>
      <c r="B21" s="9" t="inlineStr">
        <is>
          <t>V-004</t>
        </is>
      </c>
      <c r="C21" s="11" t="n">
        <v>91902</v>
      </c>
      <c r="D21" s="40" t="n">
        <v>39</v>
      </c>
      <c r="E21" s="39" t="n">
        <v>549</v>
      </c>
      <c r="F21" s="9" t="inlineStr">
        <is>
          <t>Winxo</t>
        </is>
      </c>
      <c r="G21" s="21">
        <f>IFERROR(ROUND(D21/(C21-LOOKUP(2,1/($B$4:$B$20=B21),$C$4:$C$20))*100,2),"")</f>
        <v/>
      </c>
    </row>
    <row r="22">
      <c r="A22" s="38" t="n">
        <v>45926</v>
      </c>
      <c r="B22" s="9" t="inlineStr">
        <is>
          <t>V-004</t>
        </is>
      </c>
      <c r="C22" s="11" t="n">
        <v>93138</v>
      </c>
      <c r="D22" s="40" t="n">
        <v>43</v>
      </c>
      <c r="E22" s="39" t="n">
        <v>574</v>
      </c>
      <c r="F22" s="9" t="inlineStr">
        <is>
          <t>TotalEnergies</t>
        </is>
      </c>
      <c r="G22" s="21">
        <f>IFERROR(ROUND(D22/(C22-LOOKUP(2,1/($B$4:$B$21=B22),$C$4:$C$21))*100,2),"")</f>
        <v/>
      </c>
    </row>
    <row r="23">
      <c r="A23" s="38" t="n">
        <v>45990</v>
      </c>
      <c r="B23" s="9" t="inlineStr">
        <is>
          <t>V-004</t>
        </is>
      </c>
      <c r="C23" s="11" t="n">
        <v>91168</v>
      </c>
      <c r="D23" s="40" t="n">
        <v>56</v>
      </c>
      <c r="E23" s="39" t="n">
        <v>633</v>
      </c>
      <c r="F23" s="9" t="inlineStr">
        <is>
          <t>OilLibya</t>
        </is>
      </c>
      <c r="G23" s="21">
        <f>IFERROR(ROUND(D23/(C23-LOOKUP(2,1/($B$4:$B$22=B23),$C$4:$C$22))*100,2),"")</f>
        <v/>
      </c>
    </row>
    <row r="24">
      <c r="A24" s="38" t="n">
        <v>46041</v>
      </c>
      <c r="B24" s="9" t="inlineStr">
        <is>
          <t>V-004</t>
        </is>
      </c>
      <c r="C24" s="11" t="n">
        <v>92442</v>
      </c>
      <c r="D24" s="40" t="n">
        <v>56</v>
      </c>
      <c r="E24" s="39" t="n">
        <v>800</v>
      </c>
      <c r="F24" s="9" t="inlineStr">
        <is>
          <t>Afriquia</t>
        </is>
      </c>
      <c r="G24" s="21">
        <f>IFERROR(ROUND(D24/(C24-LOOKUP(2,1/($B$4:$B$23=B24),$C$4:$C$23))*100,2),"")</f>
        <v/>
      </c>
    </row>
    <row r="25">
      <c r="A25" s="38" t="n">
        <v>46051</v>
      </c>
      <c r="B25" s="9" t="inlineStr">
        <is>
          <t>V-004</t>
        </is>
      </c>
      <c r="C25" s="11" t="n">
        <v>90555</v>
      </c>
      <c r="D25" s="40" t="n">
        <v>40</v>
      </c>
      <c r="E25" s="39" t="n">
        <v>451</v>
      </c>
      <c r="F25" s="9" t="inlineStr">
        <is>
          <t>Afriquia</t>
        </is>
      </c>
      <c r="G25" s="21">
        <f>IFERROR(ROUND(D25/(C25-LOOKUP(2,1/($B$4:$B$24=B25),$C$4:$C$24))*100,2),"")</f>
        <v/>
      </c>
    </row>
    <row r="26">
      <c r="A26" s="38" t="n">
        <v>46071</v>
      </c>
      <c r="B26" s="9" t="inlineStr">
        <is>
          <t>V-004</t>
        </is>
      </c>
      <c r="C26" s="11" t="n">
        <v>93585</v>
      </c>
      <c r="D26" s="40" t="n">
        <v>29</v>
      </c>
      <c r="E26" s="39" t="n">
        <v>421</v>
      </c>
      <c r="F26" s="9" t="inlineStr">
        <is>
          <t>TotalEnergies</t>
        </is>
      </c>
      <c r="G26" s="21">
        <f>IFERROR(ROUND(D26/(C26-LOOKUP(2,1/($B$4:$B$25=B26),$C$4:$C$25))*100,2),"")</f>
        <v/>
      </c>
    </row>
    <row r="27">
      <c r="A27" s="38" t="n">
        <v>45892</v>
      </c>
      <c r="B27" s="9" t="inlineStr">
        <is>
          <t>V-005</t>
        </is>
      </c>
      <c r="C27" s="11" t="n">
        <v>51569</v>
      </c>
      <c r="D27" s="40" t="n">
        <v>37</v>
      </c>
      <c r="E27" s="39" t="n">
        <v>544</v>
      </c>
      <c r="F27" s="9" t="inlineStr">
        <is>
          <t>Afriquia</t>
        </is>
      </c>
      <c r="G27" s="21">
        <f>IFERROR(ROUND(D27/(C27-LOOKUP(2,1/($B$4:$B$26=B27),$C$4:$C$26))*100,2),"")</f>
        <v/>
      </c>
    </row>
    <row r="28">
      <c r="A28" s="38" t="n">
        <v>45901</v>
      </c>
      <c r="B28" s="9" t="inlineStr">
        <is>
          <t>V-005</t>
        </is>
      </c>
      <c r="C28" s="11" t="n">
        <v>53654</v>
      </c>
      <c r="D28" s="40" t="n">
        <v>48</v>
      </c>
      <c r="E28" s="39" t="n">
        <v>600</v>
      </c>
      <c r="F28" s="9" t="inlineStr">
        <is>
          <t>TotalEnergies</t>
        </is>
      </c>
      <c r="G28" s="21">
        <f>IFERROR(ROUND(D28/(C28-LOOKUP(2,1/($B$4:$B$27=B28),$C$4:$C$27))*100,2),"")</f>
        <v/>
      </c>
    </row>
    <row r="29">
      <c r="A29" s="38" t="n">
        <v>45954</v>
      </c>
      <c r="B29" s="9" t="inlineStr">
        <is>
          <t>V-005</t>
        </is>
      </c>
      <c r="C29" s="11" t="n">
        <v>54118</v>
      </c>
      <c r="D29" s="40" t="n">
        <v>39</v>
      </c>
      <c r="E29" s="39" t="n">
        <v>452</v>
      </c>
      <c r="F29" s="9" t="inlineStr">
        <is>
          <t>Afriquia</t>
        </is>
      </c>
      <c r="G29" s="21">
        <f>IFERROR(ROUND(D29/(C29-LOOKUP(2,1/($B$4:$B$28=B29),$C$4:$C$28))*100,2),"")</f>
        <v/>
      </c>
    </row>
    <row r="30">
      <c r="A30" s="38" t="n">
        <v>45967</v>
      </c>
      <c r="B30" s="9" t="inlineStr">
        <is>
          <t>V-005</t>
        </is>
      </c>
      <c r="C30" s="11" t="n">
        <v>52688</v>
      </c>
      <c r="D30" s="40" t="n">
        <v>56</v>
      </c>
      <c r="E30" s="39" t="n">
        <v>694</v>
      </c>
      <c r="F30" s="9" t="inlineStr">
        <is>
          <t>Winxo</t>
        </is>
      </c>
      <c r="G30" s="21">
        <f>IFERROR(ROUND(D30/(C30-LOOKUP(2,1/($B$4:$B$29=B30),$C$4:$C$29))*100,2),"")</f>
        <v/>
      </c>
    </row>
    <row r="31">
      <c r="A31" s="38" t="n">
        <v>46013</v>
      </c>
      <c r="B31" s="9" t="inlineStr">
        <is>
          <t>V-005</t>
        </is>
      </c>
      <c r="C31" s="11" t="n">
        <v>52020</v>
      </c>
      <c r="D31" s="40" t="n">
        <v>31</v>
      </c>
      <c r="E31" s="39" t="n">
        <v>426</v>
      </c>
      <c r="F31" s="9" t="inlineStr">
        <is>
          <t>Afriquia</t>
        </is>
      </c>
      <c r="G31" s="21">
        <f>IFERROR(ROUND(D31/(C31-LOOKUP(2,1/($B$4:$B$30=B31),$C$4:$C$30))*100,2),"")</f>
        <v/>
      </c>
    </row>
    <row r="32">
      <c r="A32" s="38" t="n">
        <v>46032</v>
      </c>
      <c r="B32" s="9" t="inlineStr">
        <is>
          <t>V-005</t>
        </is>
      </c>
      <c r="C32" s="11" t="n">
        <v>52971</v>
      </c>
      <c r="D32" s="40" t="n">
        <v>25</v>
      </c>
      <c r="E32" s="39" t="n">
        <v>365</v>
      </c>
      <c r="F32" s="9" t="inlineStr">
        <is>
          <t>Afriquia</t>
        </is>
      </c>
      <c r="G32" s="21">
        <f>IFERROR(ROUND(D32/(C32-LOOKUP(2,1/($B$4:$B$31=B32),$C$4:$C$31))*100,2),"")</f>
        <v/>
      </c>
    </row>
    <row r="33">
      <c r="A33" s="38" t="n">
        <v>46034</v>
      </c>
      <c r="B33" s="9" t="inlineStr">
        <is>
          <t>V-005</t>
        </is>
      </c>
      <c r="C33" s="11" t="n">
        <v>54408</v>
      </c>
      <c r="D33" s="40" t="n">
        <v>42</v>
      </c>
      <c r="E33" s="39" t="n">
        <v>502</v>
      </c>
      <c r="F33" s="9" t="inlineStr">
        <is>
          <t>TotalEnergies</t>
        </is>
      </c>
      <c r="G33" s="21">
        <f>IFERROR(ROUND(D33/(C33-LOOKUP(2,1/($B$4:$B$32=B33),$C$4:$C$32))*100,2),"")</f>
        <v/>
      </c>
    </row>
    <row r="34">
      <c r="A34" s="38" t="n">
        <v>45871</v>
      </c>
      <c r="B34" s="9" t="inlineStr">
        <is>
          <t>V-006</t>
        </is>
      </c>
      <c r="C34" s="11" t="n">
        <v>159949</v>
      </c>
      <c r="D34" s="40" t="n">
        <v>28</v>
      </c>
      <c r="E34" s="39" t="n">
        <v>326</v>
      </c>
      <c r="F34" s="9" t="inlineStr">
        <is>
          <t>Afriquia</t>
        </is>
      </c>
      <c r="G34" s="21">
        <f>IFERROR(ROUND(D34/(C34-LOOKUP(2,1/($B$4:$B$33=B34),$C$4:$C$33))*100,2),"")</f>
        <v/>
      </c>
    </row>
    <row r="35">
      <c r="A35" s="38" t="n">
        <v>45884</v>
      </c>
      <c r="B35" s="9" t="inlineStr">
        <is>
          <t>V-006</t>
        </is>
      </c>
      <c r="C35" s="11" t="n">
        <v>158029</v>
      </c>
      <c r="D35" s="40" t="n">
        <v>49</v>
      </c>
      <c r="E35" s="39" t="n">
        <v>542</v>
      </c>
      <c r="F35" s="9" t="inlineStr">
        <is>
          <t>TotalEnergies</t>
        </is>
      </c>
      <c r="G35" s="21">
        <f>IFERROR(ROUND(D35/(C35-LOOKUP(2,1/($B$4:$B$34=B35),$C$4:$C$34))*100,2),"")</f>
        <v/>
      </c>
    </row>
    <row r="36">
      <c r="A36" s="38" t="n">
        <v>45890</v>
      </c>
      <c r="B36" s="9" t="inlineStr">
        <is>
          <t>V-006</t>
        </is>
      </c>
      <c r="C36" s="11" t="n">
        <v>159396</v>
      </c>
      <c r="D36" s="40" t="n">
        <v>41</v>
      </c>
      <c r="E36" s="39" t="n">
        <v>474</v>
      </c>
      <c r="F36" s="9" t="inlineStr">
        <is>
          <t>Petrom</t>
        </is>
      </c>
      <c r="G36" s="21">
        <f>IFERROR(ROUND(D36/(C36-LOOKUP(2,1/($B$4:$B$35=B36),$C$4:$C$35))*100,2),"")</f>
        <v/>
      </c>
    </row>
    <row r="37">
      <c r="A37" s="38" t="n">
        <v>45893</v>
      </c>
      <c r="B37" s="9" t="inlineStr">
        <is>
          <t>V-006</t>
        </is>
      </c>
      <c r="C37" s="11" t="n">
        <v>158773</v>
      </c>
      <c r="D37" s="40" t="n">
        <v>56</v>
      </c>
      <c r="E37" s="39" t="n">
        <v>612</v>
      </c>
      <c r="F37" s="9" t="inlineStr">
        <is>
          <t>Shell</t>
        </is>
      </c>
      <c r="G37" s="21">
        <f>IFERROR(ROUND(D37/(C37-LOOKUP(2,1/($B$4:$B$36=B37),$C$4:$C$36))*100,2),"")</f>
        <v/>
      </c>
    </row>
    <row r="38">
      <c r="A38" s="38" t="n">
        <v>45935</v>
      </c>
      <c r="B38" s="9" t="inlineStr">
        <is>
          <t>V-006</t>
        </is>
      </c>
      <c r="C38" s="11" t="n">
        <v>158328</v>
      </c>
      <c r="D38" s="40" t="n">
        <v>55</v>
      </c>
      <c r="E38" s="39" t="n">
        <v>745</v>
      </c>
      <c r="F38" s="9" t="inlineStr">
        <is>
          <t>TotalEnergies</t>
        </is>
      </c>
      <c r="G38" s="21">
        <f>IFERROR(ROUND(D38/(C38-LOOKUP(2,1/($B$4:$B$37=B38),$C$4:$C$37))*100,2),"")</f>
        <v/>
      </c>
    </row>
    <row r="39">
      <c r="A39" s="38" t="n">
        <v>45935</v>
      </c>
      <c r="B39" s="9" t="inlineStr">
        <is>
          <t>V-006</t>
        </is>
      </c>
      <c r="C39" s="11" t="n">
        <v>159674</v>
      </c>
      <c r="D39" s="40" t="n">
        <v>60</v>
      </c>
      <c r="E39" s="39" t="n">
        <v>831</v>
      </c>
      <c r="F39" s="9" t="inlineStr">
        <is>
          <t>Petrom</t>
        </is>
      </c>
      <c r="G39" s="21">
        <f>IFERROR(ROUND(D39/(C39-LOOKUP(2,1/($B$4:$B$38=B39),$C$4:$C$38))*100,2),"")</f>
        <v/>
      </c>
    </row>
    <row r="40">
      <c r="A40" s="38" t="n">
        <v>46063</v>
      </c>
      <c r="B40" s="9" t="inlineStr">
        <is>
          <t>V-006</t>
        </is>
      </c>
      <c r="C40" s="11" t="n">
        <v>160647</v>
      </c>
      <c r="D40" s="40" t="n">
        <v>31</v>
      </c>
      <c r="E40" s="39" t="n">
        <v>414</v>
      </c>
      <c r="F40" s="9" t="inlineStr">
        <is>
          <t>Winxo</t>
        </is>
      </c>
      <c r="G40" s="21">
        <f>IFERROR(ROUND(D40/(C40-LOOKUP(2,1/($B$4:$B$39=B40),$C$4:$C$39))*100,2),"")</f>
        <v/>
      </c>
    </row>
    <row r="41">
      <c r="A41" s="38" t="n">
        <v>45898</v>
      </c>
      <c r="B41" s="9" t="inlineStr">
        <is>
          <t>V-007</t>
        </is>
      </c>
      <c r="C41" s="11" t="n">
        <v>142185</v>
      </c>
      <c r="D41" s="40" t="n">
        <v>55</v>
      </c>
      <c r="E41" s="39" t="n">
        <v>620</v>
      </c>
      <c r="F41" s="9" t="inlineStr">
        <is>
          <t>TotalEnergies</t>
        </is>
      </c>
      <c r="G41" s="21">
        <f>IFERROR(ROUND(D41/(C41-LOOKUP(2,1/($B$4:$B$40=B41),$C$4:$C$40))*100,2),"")</f>
        <v/>
      </c>
    </row>
    <row r="42">
      <c r="A42" s="38" t="n">
        <v>46008</v>
      </c>
      <c r="B42" s="9" t="inlineStr">
        <is>
          <t>V-007</t>
        </is>
      </c>
      <c r="C42" s="11" t="n">
        <v>143331</v>
      </c>
      <c r="D42" s="40" t="n">
        <v>40</v>
      </c>
      <c r="E42" s="39" t="n">
        <v>607</v>
      </c>
      <c r="F42" s="9" t="inlineStr">
        <is>
          <t>OilLibya</t>
        </is>
      </c>
      <c r="G42" s="21">
        <f>IFERROR(ROUND(D42/(C42-LOOKUP(2,1/($B$4:$B$41=B42),$C$4:$C$41))*100,2),"")</f>
        <v/>
      </c>
    </row>
    <row r="43">
      <c r="A43" s="38" t="n">
        <v>46009</v>
      </c>
      <c r="B43" s="9" t="inlineStr">
        <is>
          <t>V-007</t>
        </is>
      </c>
      <c r="C43" s="11" t="n">
        <v>143574</v>
      </c>
      <c r="D43" s="40" t="n">
        <v>38</v>
      </c>
      <c r="E43" s="39" t="n">
        <v>482</v>
      </c>
      <c r="F43" s="9" t="inlineStr">
        <is>
          <t>Winxo</t>
        </is>
      </c>
      <c r="G43" s="21">
        <f>IFERROR(ROUND(D43/(C43-LOOKUP(2,1/($B$4:$B$42=B43),$C$4:$C$42))*100,2),"")</f>
        <v/>
      </c>
    </row>
    <row r="44">
      <c r="A44" s="38" t="n">
        <v>46014</v>
      </c>
      <c r="B44" s="9" t="inlineStr">
        <is>
          <t>V-007</t>
        </is>
      </c>
      <c r="C44" s="11" t="n">
        <v>141596</v>
      </c>
      <c r="D44" s="40" t="n">
        <v>35</v>
      </c>
      <c r="E44" s="39" t="n">
        <v>464</v>
      </c>
      <c r="F44" s="9" t="inlineStr">
        <is>
          <t>Winxo</t>
        </is>
      </c>
      <c r="G44" s="21">
        <f>IFERROR(ROUND(D44/(C44-LOOKUP(2,1/($B$4:$B$43=B44),$C$4:$C$43))*100,2),"")</f>
        <v/>
      </c>
    </row>
    <row r="45">
      <c r="A45" s="38" t="n">
        <v>46045</v>
      </c>
      <c r="B45" s="9" t="inlineStr">
        <is>
          <t>V-007</t>
        </is>
      </c>
      <c r="C45" s="11" t="n">
        <v>142642</v>
      </c>
      <c r="D45" s="40" t="n">
        <v>41</v>
      </c>
      <c r="E45" s="39" t="n">
        <v>479</v>
      </c>
      <c r="F45" s="9" t="inlineStr">
        <is>
          <t>Winxo</t>
        </is>
      </c>
      <c r="G45" s="21">
        <f>IFERROR(ROUND(D45/(C45-LOOKUP(2,1/($B$4:$B$44=B45),$C$4:$C$44))*100,2),"")</f>
        <v/>
      </c>
    </row>
    <row r="46">
      <c r="A46" s="38" t="n">
        <v>45888</v>
      </c>
      <c r="B46" s="9" t="inlineStr">
        <is>
          <t>V-008</t>
        </is>
      </c>
      <c r="C46" s="11" t="n">
        <v>135130</v>
      </c>
      <c r="D46" s="40" t="n">
        <v>35</v>
      </c>
      <c r="E46" s="39" t="n">
        <v>496</v>
      </c>
      <c r="F46" s="9" t="inlineStr">
        <is>
          <t>Winxo</t>
        </is>
      </c>
      <c r="G46" s="21">
        <f>IFERROR(ROUND(D46/(C46-LOOKUP(2,1/($B$4:$B$45=B46),$C$4:$C$45))*100,2),"")</f>
        <v/>
      </c>
    </row>
    <row r="47">
      <c r="A47" s="38" t="n">
        <v>45920</v>
      </c>
      <c r="B47" s="9" t="inlineStr">
        <is>
          <t>V-008</t>
        </is>
      </c>
      <c r="C47" s="11" t="n">
        <v>134518</v>
      </c>
      <c r="D47" s="40" t="n">
        <v>42</v>
      </c>
      <c r="E47" s="39" t="n">
        <v>563</v>
      </c>
      <c r="F47" s="9" t="inlineStr">
        <is>
          <t>OilLibya</t>
        </is>
      </c>
      <c r="G47" s="21">
        <f>IFERROR(ROUND(D47/(C47-LOOKUP(2,1/($B$4:$B$46=B47),$C$4:$C$46))*100,2),"")</f>
        <v/>
      </c>
    </row>
    <row r="48">
      <c r="A48" s="38" t="n">
        <v>45920</v>
      </c>
      <c r="B48" s="9" t="inlineStr">
        <is>
          <t>V-008</t>
        </is>
      </c>
      <c r="C48" s="11" t="n">
        <v>134909</v>
      </c>
      <c r="D48" s="40" t="n">
        <v>49</v>
      </c>
      <c r="E48" s="39" t="n">
        <v>661</v>
      </c>
      <c r="F48" s="9" t="inlineStr">
        <is>
          <t>OilLibya</t>
        </is>
      </c>
      <c r="G48" s="21">
        <f>IFERROR(ROUND(D48/(C48-LOOKUP(2,1/($B$4:$B$47=B48),$C$4:$C$47))*100,2),"")</f>
        <v/>
      </c>
    </row>
    <row r="49">
      <c r="A49" s="38" t="n">
        <v>46032</v>
      </c>
      <c r="B49" s="9" t="inlineStr">
        <is>
          <t>V-008</t>
        </is>
      </c>
      <c r="C49" s="11" t="n">
        <v>135693</v>
      </c>
      <c r="D49" s="40" t="n">
        <v>53</v>
      </c>
      <c r="E49" s="39" t="n">
        <v>622</v>
      </c>
      <c r="F49" s="9" t="inlineStr">
        <is>
          <t>Afriquia</t>
        </is>
      </c>
      <c r="G49" s="21">
        <f>IFERROR(ROUND(D49/(C49-LOOKUP(2,1/($B$4:$B$48=B49),$C$4:$C$48))*100,2),"")</f>
        <v/>
      </c>
    </row>
    <row r="50">
      <c r="A50" s="38" t="n">
        <v>46046</v>
      </c>
      <c r="B50" s="9" t="inlineStr">
        <is>
          <t>V-008</t>
        </is>
      </c>
      <c r="C50" s="11" t="n">
        <v>135350</v>
      </c>
      <c r="D50" s="40" t="n">
        <v>39</v>
      </c>
      <c r="E50" s="39" t="n">
        <v>445</v>
      </c>
      <c r="F50" s="9" t="inlineStr">
        <is>
          <t>OilLibya</t>
        </is>
      </c>
      <c r="G50" s="21">
        <f>IFERROR(ROUND(D50/(C50-LOOKUP(2,1/($B$4:$B$49=B50),$C$4:$C$49))*100,2),"")</f>
        <v/>
      </c>
    </row>
    <row r="51">
      <c r="A51" s="38" t="n">
        <v>45911</v>
      </c>
      <c r="B51" s="9" t="inlineStr">
        <is>
          <t>V-009</t>
        </is>
      </c>
      <c r="C51" s="11" t="n">
        <v>119292</v>
      </c>
      <c r="D51" s="40" t="n">
        <v>29</v>
      </c>
      <c r="E51" s="39" t="n">
        <v>341</v>
      </c>
      <c r="F51" s="9" t="inlineStr">
        <is>
          <t>Petrom</t>
        </is>
      </c>
      <c r="G51" s="21">
        <f>IFERROR(ROUND(D51/(C51-LOOKUP(2,1/($B$4:$B$50=B51),$C$4:$C$50))*100,2),"")</f>
        <v/>
      </c>
    </row>
    <row r="52">
      <c r="A52" s="38" t="n">
        <v>45920</v>
      </c>
      <c r="B52" s="9" t="inlineStr">
        <is>
          <t>V-009</t>
        </is>
      </c>
      <c r="C52" s="11" t="n">
        <v>119641</v>
      </c>
      <c r="D52" s="40" t="n">
        <v>58</v>
      </c>
      <c r="E52" s="39" t="n">
        <v>645</v>
      </c>
      <c r="F52" s="9" t="inlineStr">
        <is>
          <t>Afriquia</t>
        </is>
      </c>
      <c r="G52" s="21">
        <f>IFERROR(ROUND(D52/(C52-LOOKUP(2,1/($B$4:$B$51=B52),$C$4:$C$51))*100,2),"")</f>
        <v/>
      </c>
    </row>
    <row r="53">
      <c r="A53" s="38" t="n">
        <v>45973</v>
      </c>
      <c r="B53" s="9" t="inlineStr">
        <is>
          <t>V-009</t>
        </is>
      </c>
      <c r="C53" s="11" t="n">
        <v>118032</v>
      </c>
      <c r="D53" s="40" t="n">
        <v>37</v>
      </c>
      <c r="E53" s="39" t="n">
        <v>493</v>
      </c>
      <c r="F53" s="9" t="inlineStr">
        <is>
          <t>Winxo</t>
        </is>
      </c>
      <c r="G53" s="21">
        <f>IFERROR(ROUND(D53/(C53-LOOKUP(2,1/($B$4:$B$52=B53),$C$4:$C$52))*100,2),"")</f>
        <v/>
      </c>
    </row>
    <row r="54">
      <c r="A54" s="38" t="n">
        <v>45994</v>
      </c>
      <c r="B54" s="9" t="inlineStr">
        <is>
          <t>V-009</t>
        </is>
      </c>
      <c r="C54" s="11" t="n">
        <v>117388</v>
      </c>
      <c r="D54" s="40" t="n">
        <v>33</v>
      </c>
      <c r="E54" s="39" t="n">
        <v>429</v>
      </c>
      <c r="F54" s="9" t="inlineStr">
        <is>
          <t>Petrom</t>
        </is>
      </c>
      <c r="G54" s="21">
        <f>IFERROR(ROUND(D54/(C54-LOOKUP(2,1/($B$4:$B$53=B54),$C$4:$C$53))*100,2),"")</f>
        <v/>
      </c>
    </row>
    <row r="55">
      <c r="A55" s="38" t="n">
        <v>46025</v>
      </c>
      <c r="B55" s="9" t="inlineStr">
        <is>
          <t>V-009</t>
        </is>
      </c>
      <c r="C55" s="11" t="n">
        <v>118911</v>
      </c>
      <c r="D55" s="40" t="n">
        <v>48</v>
      </c>
      <c r="E55" s="39" t="n">
        <v>607</v>
      </c>
      <c r="F55" s="9" t="inlineStr">
        <is>
          <t>Winxo</t>
        </is>
      </c>
      <c r="G55" s="21">
        <f>IFERROR(ROUND(D55/(C55-LOOKUP(2,1/($B$4:$B$54=B55),$C$4:$C$54))*100,2),"")</f>
        <v/>
      </c>
    </row>
    <row r="56">
      <c r="A56" s="38" t="n">
        <v>46053</v>
      </c>
      <c r="B56" s="9" t="inlineStr">
        <is>
          <t>V-009</t>
        </is>
      </c>
      <c r="C56" s="11" t="n">
        <v>120262</v>
      </c>
      <c r="D56" s="40" t="n">
        <v>37</v>
      </c>
      <c r="E56" s="39" t="n">
        <v>499</v>
      </c>
      <c r="F56" s="9" t="inlineStr">
        <is>
          <t>Shell</t>
        </is>
      </c>
      <c r="G56" s="21">
        <f>IFERROR(ROUND(D56/(C56-LOOKUP(2,1/($B$4:$B$55=B56),$C$4:$C$55))*100,2),"")</f>
        <v/>
      </c>
    </row>
    <row r="57">
      <c r="A57" s="38" t="n">
        <v>46067</v>
      </c>
      <c r="B57" s="9" t="inlineStr">
        <is>
          <t>V-009</t>
        </is>
      </c>
      <c r="C57" s="11" t="n">
        <v>118537</v>
      </c>
      <c r="D57" s="40" t="n">
        <v>46</v>
      </c>
      <c r="E57" s="39" t="n">
        <v>557</v>
      </c>
      <c r="F57" s="9" t="inlineStr">
        <is>
          <t>Petrom</t>
        </is>
      </c>
      <c r="G57" s="21">
        <f>IFERROR(ROUND(D57/(C57-LOOKUP(2,1/($B$4:$B$56=B57),$C$4:$C$56))*100,2),"")</f>
        <v/>
      </c>
    </row>
    <row r="58">
      <c r="A58" s="38" t="n">
        <v>45866</v>
      </c>
      <c r="B58" s="9" t="inlineStr">
        <is>
          <t>V-010</t>
        </is>
      </c>
      <c r="C58" s="11" t="n">
        <v>63468</v>
      </c>
      <c r="D58" s="40" t="n">
        <v>37</v>
      </c>
      <c r="E58" s="39" t="n">
        <v>525</v>
      </c>
      <c r="F58" s="9" t="inlineStr">
        <is>
          <t>Shell</t>
        </is>
      </c>
      <c r="G58" s="21">
        <f>IFERROR(ROUND(D58/(C58-LOOKUP(2,1/($B$4:$B$57=B58),$C$4:$C$57))*100,2),"")</f>
        <v/>
      </c>
    </row>
    <row r="59">
      <c r="A59" s="38" t="n">
        <v>45901</v>
      </c>
      <c r="B59" s="9" t="inlineStr">
        <is>
          <t>V-010</t>
        </is>
      </c>
      <c r="C59" s="11" t="n">
        <v>62800</v>
      </c>
      <c r="D59" s="40" t="n">
        <v>35</v>
      </c>
      <c r="E59" s="39" t="n">
        <v>442</v>
      </c>
      <c r="F59" s="9" t="inlineStr">
        <is>
          <t>Winxo</t>
        </is>
      </c>
      <c r="G59" s="21">
        <f>IFERROR(ROUND(D59/(C59-LOOKUP(2,1/($B$4:$B$58=B59),$C$4:$C$58))*100,2),"")</f>
        <v/>
      </c>
    </row>
    <row r="60">
      <c r="A60" s="38" t="n">
        <v>45940</v>
      </c>
      <c r="B60" s="9" t="inlineStr">
        <is>
          <t>V-010</t>
        </is>
      </c>
      <c r="C60" s="11" t="n">
        <v>64211</v>
      </c>
      <c r="D60" s="40" t="n">
        <v>26</v>
      </c>
      <c r="E60" s="39" t="n">
        <v>301</v>
      </c>
      <c r="F60" s="9" t="inlineStr">
        <is>
          <t>OilLibya</t>
        </is>
      </c>
      <c r="G60" s="21">
        <f>IFERROR(ROUND(D60/(C60-LOOKUP(2,1/($B$4:$B$59=B60),$C$4:$C$59))*100,2),"")</f>
        <v/>
      </c>
    </row>
    <row r="61">
      <c r="A61" s="38" t="n">
        <v>45953</v>
      </c>
      <c r="B61" s="9" t="inlineStr">
        <is>
          <t>V-010</t>
        </is>
      </c>
      <c r="C61" s="11" t="n">
        <v>62436</v>
      </c>
      <c r="D61" s="40" t="n">
        <v>60</v>
      </c>
      <c r="E61" s="39" t="n">
        <v>783</v>
      </c>
      <c r="F61" s="9" t="inlineStr">
        <is>
          <t>Shell</t>
        </is>
      </c>
      <c r="G61" s="21">
        <f>IFERROR(ROUND(D61/(C61-LOOKUP(2,1/($B$4:$B$60=B61),$C$4:$C$60))*100,2),"")</f>
        <v/>
      </c>
    </row>
    <row r="62">
      <c r="A62" s="38" t="n">
        <v>45966</v>
      </c>
      <c r="B62" s="9" t="inlineStr">
        <is>
          <t>V-010</t>
        </is>
      </c>
      <c r="C62" s="11" t="n">
        <v>64915</v>
      </c>
      <c r="D62" s="40" t="n">
        <v>36</v>
      </c>
      <c r="E62" s="39" t="n">
        <v>498</v>
      </c>
      <c r="F62" s="9" t="inlineStr">
        <is>
          <t>OilLibya</t>
        </is>
      </c>
      <c r="G62" s="21">
        <f>IFERROR(ROUND(D62/(C62-LOOKUP(2,1/($B$4:$B$61=B62),$C$4:$C$61))*100,2),"")</f>
        <v/>
      </c>
    </row>
    <row r="63">
      <c r="A63" s="38" t="n">
        <v>46069</v>
      </c>
      <c r="B63" s="9" t="inlineStr">
        <is>
          <t>V-010</t>
        </is>
      </c>
      <c r="C63" s="11" t="n">
        <v>62184</v>
      </c>
      <c r="D63" s="40" t="n">
        <v>44</v>
      </c>
      <c r="E63" s="39" t="n">
        <v>553</v>
      </c>
      <c r="F63" s="9" t="inlineStr">
        <is>
          <t>Afriquia</t>
        </is>
      </c>
      <c r="G63" s="21">
        <f>IFERROR(ROUND(D63/(C63-LOOKUP(2,1/($B$4:$B$62=B63),$C$4:$C$62))*100,2),"")</f>
        <v/>
      </c>
    </row>
    <row r="64">
      <c r="A64" s="38" t="n">
        <v>45856</v>
      </c>
      <c r="B64" s="9" t="inlineStr">
        <is>
          <t>V-011</t>
        </is>
      </c>
      <c r="C64" s="11" t="n">
        <v>92869</v>
      </c>
      <c r="D64" s="40" t="n">
        <v>30</v>
      </c>
      <c r="E64" s="39" t="n">
        <v>351</v>
      </c>
      <c r="F64" s="9" t="inlineStr">
        <is>
          <t>Shell</t>
        </is>
      </c>
      <c r="G64" s="21">
        <f>IFERROR(ROUND(D64/(C64-LOOKUP(2,1/($B$4:$B$63=B64),$C$4:$C$63))*100,2),"")</f>
        <v/>
      </c>
    </row>
    <row r="65">
      <c r="A65" s="38" t="n">
        <v>45859</v>
      </c>
      <c r="B65" s="9" t="inlineStr">
        <is>
          <t>V-011</t>
        </is>
      </c>
      <c r="C65" s="11" t="n">
        <v>93863</v>
      </c>
      <c r="D65" s="40" t="n">
        <v>58</v>
      </c>
      <c r="E65" s="39" t="n">
        <v>779</v>
      </c>
      <c r="F65" s="9" t="inlineStr">
        <is>
          <t>TotalEnergies</t>
        </is>
      </c>
      <c r="G65" s="21">
        <f>IFERROR(ROUND(D65/(C65-LOOKUP(2,1/($B$4:$B$64=B65),$C$4:$C$64))*100,2),"")</f>
        <v/>
      </c>
    </row>
    <row r="66">
      <c r="A66" s="38" t="n">
        <v>45883</v>
      </c>
      <c r="B66" s="9" t="inlineStr">
        <is>
          <t>V-011</t>
        </is>
      </c>
      <c r="C66" s="11" t="n">
        <v>94498</v>
      </c>
      <c r="D66" s="40" t="n">
        <v>37</v>
      </c>
      <c r="E66" s="39" t="n">
        <v>571</v>
      </c>
      <c r="F66" s="9" t="inlineStr">
        <is>
          <t>Winxo</t>
        </is>
      </c>
      <c r="G66" s="21">
        <f>IFERROR(ROUND(D66/(C66-LOOKUP(2,1/($B$4:$B$65=B66),$C$4:$C$65))*100,2),"")</f>
        <v/>
      </c>
    </row>
    <row r="67">
      <c r="A67" s="38" t="n">
        <v>45884</v>
      </c>
      <c r="B67" s="9" t="inlineStr">
        <is>
          <t>V-011</t>
        </is>
      </c>
      <c r="C67" s="11" t="n">
        <v>94831</v>
      </c>
      <c r="D67" s="40" t="n">
        <v>55</v>
      </c>
      <c r="E67" s="39" t="n">
        <v>707</v>
      </c>
      <c r="F67" s="9" t="inlineStr">
        <is>
          <t>Shell</t>
        </is>
      </c>
      <c r="G67" s="21">
        <f>IFERROR(ROUND(D67/(C67-LOOKUP(2,1/($B$4:$B$66=B67),$C$4:$C$66))*100,2),"")</f>
        <v/>
      </c>
    </row>
    <row r="68">
      <c r="A68" s="38" t="n">
        <v>45909</v>
      </c>
      <c r="B68" s="9" t="inlineStr">
        <is>
          <t>V-011</t>
        </is>
      </c>
      <c r="C68" s="11" t="n">
        <v>94148</v>
      </c>
      <c r="D68" s="40" t="n">
        <v>60</v>
      </c>
      <c r="E68" s="39" t="n">
        <v>732</v>
      </c>
      <c r="F68" s="9" t="inlineStr">
        <is>
          <t>Afriquia</t>
        </is>
      </c>
      <c r="G68" s="21">
        <f>IFERROR(ROUND(D68/(C68-LOOKUP(2,1/($B$4:$B$67=B68),$C$4:$C$67))*100,2),"")</f>
        <v/>
      </c>
    </row>
    <row r="69">
      <c r="A69" s="38" t="n">
        <v>45914</v>
      </c>
      <c r="B69" s="9" t="inlineStr">
        <is>
          <t>V-011</t>
        </is>
      </c>
      <c r="C69" s="11" t="n">
        <v>93291</v>
      </c>
      <c r="D69" s="40" t="n">
        <v>40</v>
      </c>
      <c r="E69" s="39" t="n">
        <v>575</v>
      </c>
      <c r="F69" s="9" t="inlineStr">
        <is>
          <t>Shell</t>
        </is>
      </c>
      <c r="G69" s="21">
        <f>IFERROR(ROUND(D69/(C69-LOOKUP(2,1/($B$4:$B$68=B69),$C$4:$C$68))*100,2),"")</f>
        <v/>
      </c>
    </row>
    <row r="70">
      <c r="A70" s="38" t="n">
        <v>45869</v>
      </c>
      <c r="B70" s="9" t="inlineStr">
        <is>
          <t>V-012</t>
        </is>
      </c>
      <c r="C70" s="11" t="n">
        <v>128354</v>
      </c>
      <c r="D70" s="40" t="n">
        <v>30</v>
      </c>
      <c r="E70" s="39" t="n">
        <v>356</v>
      </c>
      <c r="F70" s="9" t="inlineStr">
        <is>
          <t>OilLibya</t>
        </is>
      </c>
      <c r="G70" s="21">
        <f>IFERROR(ROUND(D70/(C70-LOOKUP(2,1/($B$4:$B$69=B70),$C$4:$C$69))*100,2),"")</f>
        <v/>
      </c>
    </row>
    <row r="71">
      <c r="A71" s="38" t="n">
        <v>45876</v>
      </c>
      <c r="B71" s="9" t="inlineStr">
        <is>
          <t>V-012</t>
        </is>
      </c>
      <c r="C71" s="11" t="n">
        <v>126488</v>
      </c>
      <c r="D71" s="40" t="n">
        <v>49</v>
      </c>
      <c r="E71" s="39" t="n">
        <v>682</v>
      </c>
      <c r="F71" s="9" t="inlineStr">
        <is>
          <t>Afriquia</t>
        </is>
      </c>
      <c r="G71" s="21">
        <f>IFERROR(ROUND(D71/(C71-LOOKUP(2,1/($B$4:$B$70=B71),$C$4:$C$70))*100,2),"")</f>
        <v/>
      </c>
    </row>
    <row r="72">
      <c r="A72" s="38" t="n">
        <v>45890</v>
      </c>
      <c r="B72" s="9" t="inlineStr">
        <is>
          <t>V-012</t>
        </is>
      </c>
      <c r="C72" s="11" t="n">
        <v>126966</v>
      </c>
      <c r="D72" s="40" t="n">
        <v>30</v>
      </c>
      <c r="E72" s="39" t="n">
        <v>350</v>
      </c>
      <c r="F72" s="9" t="inlineStr">
        <is>
          <t>TotalEnergies</t>
        </is>
      </c>
      <c r="G72" s="21">
        <f>IFERROR(ROUND(D72/(C72-LOOKUP(2,1/($B$4:$B$71=B72),$C$4:$C$71))*100,2),"")</f>
        <v/>
      </c>
    </row>
    <row r="73">
      <c r="A73" s="38" t="n">
        <v>45930</v>
      </c>
      <c r="B73" s="9" t="inlineStr">
        <is>
          <t>V-012</t>
        </is>
      </c>
      <c r="C73" s="11" t="n">
        <v>128939</v>
      </c>
      <c r="D73" s="40" t="n">
        <v>35</v>
      </c>
      <c r="E73" s="39" t="n">
        <v>452</v>
      </c>
      <c r="F73" s="9" t="inlineStr">
        <is>
          <t>Afriquia</t>
        </is>
      </c>
      <c r="G73" s="21">
        <f>IFERROR(ROUND(D73/(C73-LOOKUP(2,1/($B$4:$B$72=B73),$C$4:$C$72))*100,2),"")</f>
        <v/>
      </c>
    </row>
    <row r="74">
      <c r="A74" s="38" t="n">
        <v>46035</v>
      </c>
      <c r="B74" s="9" t="inlineStr">
        <is>
          <t>V-012</t>
        </is>
      </c>
      <c r="C74" s="11" t="n">
        <v>127444</v>
      </c>
      <c r="D74" s="40" t="n">
        <v>25</v>
      </c>
      <c r="E74" s="39" t="n">
        <v>377</v>
      </c>
      <c r="F74" s="9" t="inlineStr">
        <is>
          <t>TotalEnergies</t>
        </is>
      </c>
      <c r="G74" s="21">
        <f>IFERROR(ROUND(D74/(C74-LOOKUP(2,1/($B$4:$B$73=B74),$C$4:$C$73))*100,2),"")</f>
        <v/>
      </c>
    </row>
    <row r="75">
      <c r="A75" s="38" t="n">
        <v>46053</v>
      </c>
      <c r="B75" s="9" t="inlineStr">
        <is>
          <t>V-012</t>
        </is>
      </c>
      <c r="C75" s="11" t="n">
        <v>127700</v>
      </c>
      <c r="D75" s="40" t="n">
        <v>41</v>
      </c>
      <c r="E75" s="39" t="n">
        <v>522</v>
      </c>
      <c r="F75" s="9" t="inlineStr">
        <is>
          <t>Winxo</t>
        </is>
      </c>
      <c r="G75" s="21">
        <f>IFERROR(ROUND(D75/(C75-LOOKUP(2,1/($B$4:$B$74=B75),$C$4:$C$74))*100,2),"")</f>
        <v/>
      </c>
    </row>
    <row r="76">
      <c r="A76" s="38" t="n">
        <v>45893</v>
      </c>
      <c r="B76" s="9" t="inlineStr">
        <is>
          <t>V-013</t>
        </is>
      </c>
      <c r="C76" s="11" t="n">
        <v>35024</v>
      </c>
      <c r="D76" s="40" t="n">
        <v>57</v>
      </c>
      <c r="E76" s="39" t="n">
        <v>600</v>
      </c>
      <c r="F76" s="9" t="inlineStr">
        <is>
          <t>Shell</t>
        </is>
      </c>
      <c r="G76" s="21">
        <f>IFERROR(ROUND(D76/(C76-LOOKUP(2,1/($B$4:$B$75=B76),$C$4:$C$75))*100,2),"")</f>
        <v/>
      </c>
    </row>
    <row r="77">
      <c r="A77" s="38" t="n">
        <v>45907</v>
      </c>
      <c r="B77" s="9" t="inlineStr">
        <is>
          <t>V-013</t>
        </is>
      </c>
      <c r="C77" s="11" t="n">
        <v>35528</v>
      </c>
      <c r="D77" s="40" t="n">
        <v>60</v>
      </c>
      <c r="E77" s="39" t="n">
        <v>929</v>
      </c>
      <c r="F77" s="9" t="inlineStr">
        <is>
          <t>Afriquia</t>
        </is>
      </c>
      <c r="G77" s="21">
        <f>IFERROR(ROUND(D77/(C77-LOOKUP(2,1/($B$4:$B$76=B77),$C$4:$C$76))*100,2),"")</f>
        <v/>
      </c>
    </row>
    <row r="78">
      <c r="A78" s="38" t="n">
        <v>45926</v>
      </c>
      <c r="B78" s="9" t="inlineStr">
        <is>
          <t>V-013</t>
        </is>
      </c>
      <c r="C78" s="11" t="n">
        <v>33419</v>
      </c>
      <c r="D78" s="40" t="n">
        <v>60</v>
      </c>
      <c r="E78" s="39" t="n">
        <v>704</v>
      </c>
      <c r="F78" s="9" t="inlineStr">
        <is>
          <t>Afriquia</t>
        </is>
      </c>
      <c r="G78" s="21">
        <f>IFERROR(ROUND(D78/(C78-LOOKUP(2,1/($B$4:$B$77=B78),$C$4:$C$77))*100,2),"")</f>
        <v/>
      </c>
    </row>
    <row r="79">
      <c r="A79" s="38" t="n">
        <v>45962</v>
      </c>
      <c r="B79" s="9" t="inlineStr">
        <is>
          <t>V-013</t>
        </is>
      </c>
      <c r="C79" s="11" t="n">
        <v>33693</v>
      </c>
      <c r="D79" s="40" t="n">
        <v>30</v>
      </c>
      <c r="E79" s="39" t="n">
        <v>329</v>
      </c>
      <c r="F79" s="9" t="inlineStr">
        <is>
          <t>Petrom</t>
        </is>
      </c>
      <c r="G79" s="21">
        <f>IFERROR(ROUND(D79/(C79-LOOKUP(2,1/($B$4:$B$78=B79),$C$4:$C$78))*100,2),"")</f>
        <v/>
      </c>
    </row>
    <row r="80">
      <c r="A80" s="38" t="n">
        <v>45999</v>
      </c>
      <c r="B80" s="9" t="inlineStr">
        <is>
          <t>V-013</t>
        </is>
      </c>
      <c r="C80" s="11" t="n">
        <v>34092</v>
      </c>
      <c r="D80" s="40" t="n">
        <v>39</v>
      </c>
      <c r="E80" s="39" t="n">
        <v>572</v>
      </c>
      <c r="F80" s="9" t="inlineStr">
        <is>
          <t>Petrom</t>
        </is>
      </c>
      <c r="G80" s="21">
        <f>IFERROR(ROUND(D80/(C80-LOOKUP(2,1/($B$4:$B$79=B80),$C$4:$C$79))*100,2),"")</f>
        <v/>
      </c>
    </row>
    <row r="81">
      <c r="A81" s="38" t="n">
        <v>46024</v>
      </c>
      <c r="B81" s="9" t="inlineStr">
        <is>
          <t>V-013</t>
        </is>
      </c>
      <c r="C81" s="11" t="n">
        <v>34621</v>
      </c>
      <c r="D81" s="40" t="n">
        <v>39</v>
      </c>
      <c r="E81" s="39" t="n">
        <v>578</v>
      </c>
      <c r="F81" s="9" t="inlineStr">
        <is>
          <t>Winxo</t>
        </is>
      </c>
      <c r="G81" s="21">
        <f>IFERROR(ROUND(D81/(C81-LOOKUP(2,1/($B$4:$B$80=B81),$C$4:$C$80))*100,2),"")</f>
        <v/>
      </c>
    </row>
    <row r="82">
      <c r="A82" s="38" t="n">
        <v>45888</v>
      </c>
      <c r="B82" s="9" t="inlineStr">
        <is>
          <t>V-014</t>
        </is>
      </c>
      <c r="C82" s="11" t="n">
        <v>132427</v>
      </c>
      <c r="D82" s="40" t="n">
        <v>38</v>
      </c>
      <c r="E82" s="39" t="n">
        <v>522</v>
      </c>
      <c r="F82" s="9" t="inlineStr">
        <is>
          <t>Afriquia</t>
        </is>
      </c>
      <c r="G82" s="21">
        <f>IFERROR(ROUND(D82/(C82-LOOKUP(2,1/($B$4:$B$81=B82),$C$4:$C$81))*100,2),"")</f>
        <v/>
      </c>
    </row>
    <row r="83">
      <c r="A83" s="38" t="n">
        <v>46001</v>
      </c>
      <c r="B83" s="9" t="inlineStr">
        <is>
          <t>V-014</t>
        </is>
      </c>
      <c r="C83" s="11" t="n">
        <v>133326</v>
      </c>
      <c r="D83" s="40" t="n">
        <v>33</v>
      </c>
      <c r="E83" s="39" t="n">
        <v>436</v>
      </c>
      <c r="F83" s="9" t="inlineStr">
        <is>
          <t>Afriquia</t>
        </is>
      </c>
      <c r="G83" s="21">
        <f>IFERROR(ROUND(D83/(C83-LOOKUP(2,1/($B$4:$B$82=B83),$C$4:$C$82))*100,2),"")</f>
        <v/>
      </c>
    </row>
    <row r="84">
      <c r="A84" s="38" t="n">
        <v>46002</v>
      </c>
      <c r="B84" s="9" t="inlineStr">
        <is>
          <t>V-014</t>
        </is>
      </c>
      <c r="C84" s="11" t="n">
        <v>132014</v>
      </c>
      <c r="D84" s="40" t="n">
        <v>34</v>
      </c>
      <c r="E84" s="39" t="n">
        <v>472</v>
      </c>
      <c r="F84" s="9" t="inlineStr">
        <is>
          <t>Shell</t>
        </is>
      </c>
      <c r="G84" s="21">
        <f>IFERROR(ROUND(D84/(C84-LOOKUP(2,1/($B$4:$B$83=B84),$C$4:$C$83))*100,2),"")</f>
        <v/>
      </c>
    </row>
    <row r="85">
      <c r="A85" s="38" t="n">
        <v>46003</v>
      </c>
      <c r="B85" s="9" t="inlineStr">
        <is>
          <t>V-014</t>
        </is>
      </c>
      <c r="C85" s="11" t="n">
        <v>134804</v>
      </c>
      <c r="D85" s="40" t="n">
        <v>55</v>
      </c>
      <c r="E85" s="39" t="n">
        <v>807</v>
      </c>
      <c r="F85" s="9" t="inlineStr">
        <is>
          <t>TotalEnergies</t>
        </is>
      </c>
      <c r="G85" s="21">
        <f>IFERROR(ROUND(D85/(C85-LOOKUP(2,1/($B$4:$B$84=B85),$C$4:$C$84))*100,2),"")</f>
        <v/>
      </c>
    </row>
    <row r="86">
      <c r="A86" s="38" t="n">
        <v>46017</v>
      </c>
      <c r="B86" s="9" t="inlineStr">
        <is>
          <t>V-014</t>
        </is>
      </c>
      <c r="C86" s="11" t="n">
        <v>134580</v>
      </c>
      <c r="D86" s="40" t="n">
        <v>44</v>
      </c>
      <c r="E86" s="39" t="n">
        <v>573</v>
      </c>
      <c r="F86" s="9" t="inlineStr">
        <is>
          <t>Winxo</t>
        </is>
      </c>
      <c r="G86" s="21">
        <f>IFERROR(ROUND(D86/(C86-LOOKUP(2,1/($B$4:$B$85=B86),$C$4:$C$85))*100,2),"")</f>
        <v/>
      </c>
    </row>
    <row r="87">
      <c r="A87" s="38" t="n">
        <v>46033</v>
      </c>
      <c r="B87" s="9" t="inlineStr">
        <is>
          <t>V-014</t>
        </is>
      </c>
      <c r="C87" s="11" t="n">
        <v>133934</v>
      </c>
      <c r="D87" s="40" t="n">
        <v>56</v>
      </c>
      <c r="E87" s="39" t="n">
        <v>596</v>
      </c>
      <c r="F87" s="9" t="inlineStr">
        <is>
          <t>OilLibya</t>
        </is>
      </c>
      <c r="G87" s="21">
        <f>IFERROR(ROUND(D87/(C87-LOOKUP(2,1/($B$4:$B$86=B87),$C$4:$C$86))*100,2),"")</f>
        <v/>
      </c>
    </row>
    <row r="88">
      <c r="A88" s="38" t="n">
        <v>46041</v>
      </c>
      <c r="B88" s="9" t="inlineStr">
        <is>
          <t>V-014</t>
        </is>
      </c>
      <c r="C88" s="11" t="n">
        <v>132796</v>
      </c>
      <c r="D88" s="40" t="n">
        <v>60</v>
      </c>
      <c r="E88" s="39" t="n">
        <v>763</v>
      </c>
      <c r="F88" s="9" t="inlineStr">
        <is>
          <t>Shell</t>
        </is>
      </c>
      <c r="G88" s="21">
        <f>IFERROR(ROUND(D88/(C88-LOOKUP(2,1/($B$4:$B$87=B88),$C$4:$C$87))*100,2),"")</f>
        <v/>
      </c>
    </row>
    <row r="89">
      <c r="A89" s="38" t="n">
        <v>45873</v>
      </c>
      <c r="B89" s="9" t="inlineStr">
        <is>
          <t>V-015</t>
        </is>
      </c>
      <c r="C89" s="11" t="n">
        <v>37204</v>
      </c>
      <c r="D89" s="40" t="n">
        <v>42</v>
      </c>
      <c r="E89" s="39" t="n">
        <v>536</v>
      </c>
      <c r="F89" s="9" t="inlineStr">
        <is>
          <t>Petrom</t>
        </is>
      </c>
      <c r="G89" s="21">
        <f>IFERROR(ROUND(D89/(C89-LOOKUP(2,1/($B$4:$B$88=B89),$C$4:$C$88))*100,2),"")</f>
        <v/>
      </c>
    </row>
    <row r="90">
      <c r="A90" s="38" t="n">
        <v>45880</v>
      </c>
      <c r="B90" s="9" t="inlineStr">
        <is>
          <t>V-015</t>
        </is>
      </c>
      <c r="C90" s="11" t="n">
        <v>36194</v>
      </c>
      <c r="D90" s="40" t="n">
        <v>26</v>
      </c>
      <c r="E90" s="39" t="n">
        <v>375</v>
      </c>
      <c r="F90" s="9" t="inlineStr">
        <is>
          <t>Shell</t>
        </is>
      </c>
      <c r="G90" s="21">
        <f>IFERROR(ROUND(D90/(C90-LOOKUP(2,1/($B$4:$B$89=B90),$C$4:$C$89))*100,2),"")</f>
        <v/>
      </c>
    </row>
    <row r="91">
      <c r="A91" s="38" t="n">
        <v>45928</v>
      </c>
      <c r="B91" s="9" t="inlineStr">
        <is>
          <t>V-015</t>
        </is>
      </c>
      <c r="C91" s="11" t="n">
        <v>36621</v>
      </c>
      <c r="D91" s="40" t="n">
        <v>52</v>
      </c>
      <c r="E91" s="39" t="n">
        <v>644</v>
      </c>
      <c r="F91" s="9" t="inlineStr">
        <is>
          <t>TotalEnergies</t>
        </is>
      </c>
      <c r="G91" s="21">
        <f>IFERROR(ROUND(D91/(C91-LOOKUP(2,1/($B$4:$B$90=B91),$C$4:$C$90))*100,2),"")</f>
        <v/>
      </c>
    </row>
    <row r="92">
      <c r="A92" s="38" t="n">
        <v>45987</v>
      </c>
      <c r="B92" s="9" t="inlineStr">
        <is>
          <t>V-015</t>
        </is>
      </c>
      <c r="C92" s="11" t="n">
        <v>38256</v>
      </c>
      <c r="D92" s="40" t="n">
        <v>57</v>
      </c>
      <c r="E92" s="39" t="n">
        <v>752</v>
      </c>
      <c r="F92" s="9" t="inlineStr">
        <is>
          <t>Winxo</t>
        </is>
      </c>
      <c r="G92" s="21">
        <f>IFERROR(ROUND(D92/(C92-LOOKUP(2,1/($B$4:$B$91=B92),$C$4:$C$91))*100,2),"")</f>
        <v/>
      </c>
    </row>
    <row r="93">
      <c r="A93" s="38" t="n">
        <v>45999</v>
      </c>
      <c r="B93" s="9" t="inlineStr">
        <is>
          <t>V-015</t>
        </is>
      </c>
      <c r="C93" s="11" t="n">
        <v>38805</v>
      </c>
      <c r="D93" s="40" t="n">
        <v>52</v>
      </c>
      <c r="E93" s="39" t="n">
        <v>632</v>
      </c>
      <c r="F93" s="9" t="inlineStr">
        <is>
          <t>OilLibya</t>
        </is>
      </c>
      <c r="G93" s="21">
        <f>IFERROR(ROUND(D93/(C93-LOOKUP(2,1/($B$4:$B$92=B93),$C$4:$C$92))*100,2),"")</f>
        <v/>
      </c>
    </row>
    <row r="94">
      <c r="A94" s="38" t="n">
        <v>46061</v>
      </c>
      <c r="B94" s="9" t="inlineStr">
        <is>
          <t>V-015</t>
        </is>
      </c>
      <c r="C94" s="11" t="n">
        <v>37809</v>
      </c>
      <c r="D94" s="40" t="n">
        <v>59</v>
      </c>
      <c r="E94" s="39" t="n">
        <v>846</v>
      </c>
      <c r="F94" s="9" t="inlineStr">
        <is>
          <t>Petrom</t>
        </is>
      </c>
      <c r="G94" s="21">
        <f>IFERROR(ROUND(D94/(C94-LOOKUP(2,1/($B$4:$B$93=B94),$C$4:$C$93))*100,2),"")</f>
        <v/>
      </c>
    </row>
    <row r="95">
      <c r="A95" s="38" t="n">
        <v>45894</v>
      </c>
      <c r="B95" s="9" t="inlineStr">
        <is>
          <t>V-016</t>
        </is>
      </c>
      <c r="C95" s="11" t="n">
        <v>157520</v>
      </c>
      <c r="D95" s="40" t="n">
        <v>46</v>
      </c>
      <c r="E95" s="39" t="n">
        <v>641</v>
      </c>
      <c r="F95" s="9" t="inlineStr">
        <is>
          <t>Petrom</t>
        </is>
      </c>
      <c r="G95" s="21">
        <f>IFERROR(ROUND(D95/(C95-LOOKUP(2,1/($B$4:$B$94=B95),$C$4:$C$94))*100,2),"")</f>
        <v/>
      </c>
    </row>
    <row r="96">
      <c r="A96" s="38" t="n">
        <v>46024</v>
      </c>
      <c r="B96" s="9" t="inlineStr">
        <is>
          <t>V-016</t>
        </is>
      </c>
      <c r="C96" s="11" t="n">
        <v>155635</v>
      </c>
      <c r="D96" s="40" t="n">
        <v>41</v>
      </c>
      <c r="E96" s="39" t="n">
        <v>627</v>
      </c>
      <c r="F96" s="9" t="inlineStr">
        <is>
          <t>Winxo</t>
        </is>
      </c>
      <c r="G96" s="21">
        <f>IFERROR(ROUND(D96/(C96-LOOKUP(2,1/($B$4:$B$95=B96),$C$4:$C$95))*100,2),"")</f>
        <v/>
      </c>
    </row>
    <row r="97">
      <c r="A97" s="38" t="n">
        <v>46033</v>
      </c>
      <c r="B97" s="9" t="inlineStr">
        <is>
          <t>V-016</t>
        </is>
      </c>
      <c r="C97" s="11" t="n">
        <v>155161</v>
      </c>
      <c r="D97" s="40" t="n">
        <v>43</v>
      </c>
      <c r="E97" s="39" t="n">
        <v>521</v>
      </c>
      <c r="F97" s="9" t="inlineStr">
        <is>
          <t>Shell</t>
        </is>
      </c>
      <c r="G97" s="21">
        <f>IFERROR(ROUND(D97/(C97-LOOKUP(2,1/($B$4:$B$96=B97),$C$4:$C$96))*100,2),"")</f>
        <v/>
      </c>
    </row>
    <row r="98">
      <c r="A98" s="38" t="n">
        <v>46038</v>
      </c>
      <c r="B98" s="9" t="inlineStr">
        <is>
          <t>V-016</t>
        </is>
      </c>
      <c r="C98" s="11" t="n">
        <v>156847</v>
      </c>
      <c r="D98" s="40" t="n">
        <v>34</v>
      </c>
      <c r="E98" s="39" t="n">
        <v>395</v>
      </c>
      <c r="F98" s="9" t="inlineStr">
        <is>
          <t>Winxo</t>
        </is>
      </c>
      <c r="G98" s="21">
        <f>IFERROR(ROUND(D98/(C98-LOOKUP(2,1/($B$4:$B$97=B98),$C$4:$C$97))*100,2),"")</f>
        <v/>
      </c>
    </row>
    <row r="99">
      <c r="A99" s="38" t="n">
        <v>46055</v>
      </c>
      <c r="B99" s="9" t="inlineStr">
        <is>
          <t>V-016</t>
        </is>
      </c>
      <c r="C99" s="11" t="n">
        <v>156391</v>
      </c>
      <c r="D99" s="40" t="n">
        <v>49</v>
      </c>
      <c r="E99" s="39" t="n">
        <v>556</v>
      </c>
      <c r="F99" s="9" t="inlineStr">
        <is>
          <t>OilLibya</t>
        </is>
      </c>
      <c r="G99" s="21">
        <f>IFERROR(ROUND(D99/(C99-LOOKUP(2,1/($B$4:$B$98=B99),$C$4:$C$98))*100,2),"")</f>
        <v/>
      </c>
    </row>
    <row r="100">
      <c r="A100" s="38" t="n">
        <v>45868</v>
      </c>
      <c r="B100" s="9" t="inlineStr">
        <is>
          <t>V-017</t>
        </is>
      </c>
      <c r="C100" s="11" t="n">
        <v>28807</v>
      </c>
      <c r="D100" s="40" t="n">
        <v>58</v>
      </c>
      <c r="E100" s="39" t="n">
        <v>665</v>
      </c>
      <c r="F100" s="9" t="inlineStr">
        <is>
          <t>Winxo</t>
        </is>
      </c>
      <c r="G100" s="21">
        <f>IFERROR(ROUND(D100/(C100-LOOKUP(2,1/($B$4:$B$99=B100),$C$4:$C$99))*100,2),"")</f>
        <v/>
      </c>
    </row>
    <row r="101">
      <c r="A101" s="38" t="n">
        <v>45900</v>
      </c>
      <c r="B101" s="9" t="inlineStr">
        <is>
          <t>V-017</t>
        </is>
      </c>
      <c r="C101" s="11" t="n">
        <v>29231</v>
      </c>
      <c r="D101" s="40" t="n">
        <v>27</v>
      </c>
      <c r="E101" s="39" t="n">
        <v>309</v>
      </c>
      <c r="F101" s="9" t="inlineStr">
        <is>
          <t>Winxo</t>
        </is>
      </c>
      <c r="G101" s="21">
        <f>IFERROR(ROUND(D101/(C101-LOOKUP(2,1/($B$4:$B$100=B101),$C$4:$C$100))*100,2),"")</f>
        <v/>
      </c>
    </row>
    <row r="102">
      <c r="A102" s="38" t="n">
        <v>45917</v>
      </c>
      <c r="B102" s="9" t="inlineStr">
        <is>
          <t>V-017</t>
        </is>
      </c>
      <c r="C102" s="11" t="n">
        <v>28072</v>
      </c>
      <c r="D102" s="40" t="n">
        <v>59</v>
      </c>
      <c r="E102" s="39" t="n">
        <v>878</v>
      </c>
      <c r="F102" s="9" t="inlineStr">
        <is>
          <t>Petrom</t>
        </is>
      </c>
      <c r="G102" s="21">
        <f>IFERROR(ROUND(D102/(C102-LOOKUP(2,1/($B$4:$B$101=B102),$C$4:$C$101))*100,2),"")</f>
        <v/>
      </c>
    </row>
    <row r="103">
      <c r="A103" s="38" t="n">
        <v>45970</v>
      </c>
      <c r="B103" s="9" t="inlineStr">
        <is>
          <t>V-017</t>
        </is>
      </c>
      <c r="C103" s="11" t="n">
        <v>27646</v>
      </c>
      <c r="D103" s="40" t="n">
        <v>60</v>
      </c>
      <c r="E103" s="39" t="n">
        <v>644</v>
      </c>
      <c r="F103" s="9" t="inlineStr">
        <is>
          <t>Winxo</t>
        </is>
      </c>
      <c r="G103" s="21">
        <f>IFERROR(ROUND(D103/(C103-LOOKUP(2,1/($B$4:$B$102=B103),$C$4:$C$102))*100,2),"")</f>
        <v/>
      </c>
    </row>
    <row r="104">
      <c r="A104" s="38" t="n">
        <v>45999</v>
      </c>
      <c r="B104" s="9" t="inlineStr">
        <is>
          <t>V-017</t>
        </is>
      </c>
      <c r="C104" s="11" t="n">
        <v>29822</v>
      </c>
      <c r="D104" s="40" t="n">
        <v>55</v>
      </c>
      <c r="E104" s="39" t="n">
        <v>623</v>
      </c>
      <c r="F104" s="9" t="inlineStr">
        <is>
          <t>OilLibya</t>
        </is>
      </c>
      <c r="G104" s="21">
        <f>IFERROR(ROUND(D104/(C104-LOOKUP(2,1/($B$4:$B$103=B104),$C$4:$C$103))*100,2),"")</f>
        <v/>
      </c>
    </row>
    <row r="105">
      <c r="A105" s="38" t="n">
        <v>46064</v>
      </c>
      <c r="B105" s="9" t="inlineStr">
        <is>
          <t>V-017</t>
        </is>
      </c>
      <c r="C105" s="11" t="n">
        <v>28454</v>
      </c>
      <c r="D105" s="40" t="n">
        <v>47</v>
      </c>
      <c r="E105" s="39" t="n">
        <v>655</v>
      </c>
      <c r="F105" s="9" t="inlineStr">
        <is>
          <t>Petrom</t>
        </is>
      </c>
      <c r="G105" s="21">
        <f>IFERROR(ROUND(D105/(C105-LOOKUP(2,1/($B$4:$B$104=B105),$C$4:$C$104))*100,2),"")</f>
        <v/>
      </c>
    </row>
    <row r="106">
      <c r="A106" s="38" t="n">
        <v>45934</v>
      </c>
      <c r="B106" s="9" t="inlineStr">
        <is>
          <t>V-018</t>
        </is>
      </c>
      <c r="C106" s="11" t="n">
        <v>43059</v>
      </c>
      <c r="D106" s="40" t="n">
        <v>31</v>
      </c>
      <c r="E106" s="39" t="n">
        <v>478</v>
      </c>
      <c r="F106" s="9" t="inlineStr">
        <is>
          <t>Shell</t>
        </is>
      </c>
      <c r="G106" s="21">
        <f>IFERROR(ROUND(D106/(C106-LOOKUP(2,1/($B$4:$B$105=B106),$C$4:$C$105))*100,2),"")</f>
        <v/>
      </c>
    </row>
    <row r="107">
      <c r="A107" s="38" t="n">
        <v>45944</v>
      </c>
      <c r="B107" s="9" t="inlineStr">
        <is>
          <t>V-018</t>
        </is>
      </c>
      <c r="C107" s="11" t="n">
        <v>44871</v>
      </c>
      <c r="D107" s="40" t="n">
        <v>37</v>
      </c>
      <c r="E107" s="39" t="n">
        <v>417</v>
      </c>
      <c r="F107" s="9" t="inlineStr">
        <is>
          <t>TotalEnergies</t>
        </is>
      </c>
      <c r="G107" s="21">
        <f>IFERROR(ROUND(D107/(C107-LOOKUP(2,1/($B$4:$B$106=B107),$C$4:$C$106))*100,2),"")</f>
        <v/>
      </c>
    </row>
    <row r="108">
      <c r="A108" s="38" t="n">
        <v>45945</v>
      </c>
      <c r="B108" s="9" t="inlineStr">
        <is>
          <t>V-018</t>
        </is>
      </c>
      <c r="C108" s="11" t="n">
        <v>42398</v>
      </c>
      <c r="D108" s="40" t="n">
        <v>48</v>
      </c>
      <c r="E108" s="39" t="n">
        <v>580</v>
      </c>
      <c r="F108" s="9" t="inlineStr">
        <is>
          <t>Petrom</t>
        </is>
      </c>
      <c r="G108" s="21">
        <f>IFERROR(ROUND(D108/(C108-LOOKUP(2,1/($B$4:$B$107=B108),$C$4:$C$107))*100,2),"")</f>
        <v/>
      </c>
    </row>
    <row r="109">
      <c r="A109" s="38" t="n">
        <v>45975</v>
      </c>
      <c r="B109" s="9" t="inlineStr">
        <is>
          <t>V-018</t>
        </is>
      </c>
      <c r="C109" s="11" t="n">
        <v>45398</v>
      </c>
      <c r="D109" s="40" t="n">
        <v>59</v>
      </c>
      <c r="E109" s="39" t="n">
        <v>653</v>
      </c>
      <c r="F109" s="9" t="inlineStr">
        <is>
          <t>TotalEnergies</t>
        </is>
      </c>
      <c r="G109" s="21">
        <f>IFERROR(ROUND(D109/(C109-LOOKUP(2,1/($B$4:$B$108=B109),$C$4:$C$108))*100,2),"")</f>
        <v/>
      </c>
    </row>
    <row r="110">
      <c r="A110" s="38" t="n">
        <v>46000</v>
      </c>
      <c r="B110" s="9" t="inlineStr">
        <is>
          <t>V-018</t>
        </is>
      </c>
      <c r="C110" s="11" t="n">
        <v>43653</v>
      </c>
      <c r="D110" s="40" t="n">
        <v>34</v>
      </c>
      <c r="E110" s="39" t="n">
        <v>452</v>
      </c>
      <c r="F110" s="9" t="inlineStr">
        <is>
          <t>Winxo</t>
        </is>
      </c>
      <c r="G110" s="21">
        <f>IFERROR(ROUND(D110/(C110-LOOKUP(2,1/($B$4:$B$109=B110),$C$4:$C$109))*100,2),"")</f>
        <v/>
      </c>
    </row>
    <row r="111">
      <c r="A111" s="38" t="n">
        <v>46006</v>
      </c>
      <c r="B111" s="9" t="inlineStr">
        <is>
          <t>V-018</t>
        </is>
      </c>
      <c r="C111" s="11" t="n">
        <v>44147</v>
      </c>
      <c r="D111" s="40" t="n">
        <v>27</v>
      </c>
      <c r="E111" s="39" t="n">
        <v>292</v>
      </c>
      <c r="F111" s="9" t="inlineStr">
        <is>
          <t>Afriquia</t>
        </is>
      </c>
      <c r="G111" s="21">
        <f>IFERROR(ROUND(D111/(C111-LOOKUP(2,1/($B$4:$B$110=B111),$C$4:$C$110))*100,2),"")</f>
        <v/>
      </c>
    </row>
    <row r="112">
      <c r="A112" s="38" t="n">
        <v>46027</v>
      </c>
      <c r="B112" s="9" t="inlineStr">
        <is>
          <t>V-018</t>
        </is>
      </c>
      <c r="C112" s="11" t="n">
        <v>45642</v>
      </c>
      <c r="D112" s="40" t="n">
        <v>54</v>
      </c>
      <c r="E112" s="39" t="n">
        <v>651</v>
      </c>
      <c r="F112" s="9" t="inlineStr">
        <is>
          <t>Petrom</t>
        </is>
      </c>
      <c r="G112" s="21">
        <f>IFERROR(ROUND(D112/(C112-LOOKUP(2,1/($B$4:$B$111=B112),$C$4:$C$111))*100,2),"")</f>
        <v/>
      </c>
    </row>
    <row r="113">
      <c r="A113" s="38" t="n">
        <v>45859</v>
      </c>
      <c r="B113" s="9" t="inlineStr">
        <is>
          <t>V-019</t>
        </is>
      </c>
      <c r="C113" s="11" t="n">
        <v>156327</v>
      </c>
      <c r="D113" s="40" t="n">
        <v>49</v>
      </c>
      <c r="E113" s="39" t="n">
        <v>676</v>
      </c>
      <c r="F113" s="9" t="inlineStr">
        <is>
          <t>Afriquia</t>
        </is>
      </c>
      <c r="G113" s="21">
        <f>IFERROR(ROUND(D113/(C113-LOOKUP(2,1/($B$4:$B$112=B113),$C$4:$C$112))*100,2),"")</f>
        <v/>
      </c>
    </row>
    <row r="114">
      <c r="A114" s="38" t="n">
        <v>45896</v>
      </c>
      <c r="B114" s="9" t="inlineStr">
        <is>
          <t>V-019</t>
        </is>
      </c>
      <c r="C114" s="11" t="n">
        <v>155823</v>
      </c>
      <c r="D114" s="40" t="n">
        <v>46</v>
      </c>
      <c r="E114" s="39" t="n">
        <v>490</v>
      </c>
      <c r="F114" s="9" t="inlineStr">
        <is>
          <t>TotalEnergies</t>
        </is>
      </c>
      <c r="G114" s="21">
        <f>IFERROR(ROUND(D114/(C114-LOOKUP(2,1/($B$4:$B$113=B114),$C$4:$C$113))*100,2),"")</f>
        <v/>
      </c>
    </row>
    <row r="115">
      <c r="A115" s="38" t="n">
        <v>45927</v>
      </c>
      <c r="B115" s="9" t="inlineStr">
        <is>
          <t>V-019</t>
        </is>
      </c>
      <c r="C115" s="11" t="n">
        <v>156680</v>
      </c>
      <c r="D115" s="40" t="n">
        <v>27</v>
      </c>
      <c r="E115" s="39" t="n">
        <v>396</v>
      </c>
      <c r="F115" s="9" t="inlineStr">
        <is>
          <t>Petrom</t>
        </is>
      </c>
      <c r="G115" s="21">
        <f>IFERROR(ROUND(D115/(C115-LOOKUP(2,1/($B$4:$B$114=B115),$C$4:$C$114))*100,2),"")</f>
        <v/>
      </c>
    </row>
    <row r="116">
      <c r="A116" s="38" t="n">
        <v>45933</v>
      </c>
      <c r="B116" s="9" t="inlineStr">
        <is>
          <t>V-019</t>
        </is>
      </c>
      <c r="C116" s="11" t="n">
        <v>158602</v>
      </c>
      <c r="D116" s="40" t="n">
        <v>42</v>
      </c>
      <c r="E116" s="39" t="n">
        <v>457</v>
      </c>
      <c r="F116" s="9" t="inlineStr">
        <is>
          <t>Afriquia</t>
        </is>
      </c>
      <c r="G116" s="21">
        <f>IFERROR(ROUND(D116/(C116-LOOKUP(2,1/($B$4:$B$115=B116),$C$4:$C$115))*100,2),"")</f>
        <v/>
      </c>
    </row>
    <row r="117">
      <c r="A117" s="38" t="n">
        <v>45938</v>
      </c>
      <c r="B117" s="9" t="inlineStr">
        <is>
          <t>V-019</t>
        </is>
      </c>
      <c r="C117" s="11" t="n">
        <v>157341</v>
      </c>
      <c r="D117" s="40" t="n">
        <v>34</v>
      </c>
      <c r="E117" s="39" t="n">
        <v>480</v>
      </c>
      <c r="F117" s="9" t="inlineStr">
        <is>
          <t>OilLibya</t>
        </is>
      </c>
      <c r="G117" s="21">
        <f>IFERROR(ROUND(D117/(C117-LOOKUP(2,1/($B$4:$B$116=B117),$C$4:$C$116))*100,2),"")</f>
        <v/>
      </c>
    </row>
    <row r="118">
      <c r="A118" s="38" t="n">
        <v>45958</v>
      </c>
      <c r="B118" s="9" t="inlineStr">
        <is>
          <t>V-019</t>
        </is>
      </c>
      <c r="C118" s="11" t="n">
        <v>158011</v>
      </c>
      <c r="D118" s="40" t="n">
        <v>32</v>
      </c>
      <c r="E118" s="39" t="n">
        <v>388</v>
      </c>
      <c r="F118" s="9" t="inlineStr">
        <is>
          <t>Winxo</t>
        </is>
      </c>
      <c r="G118" s="21">
        <f>IFERROR(ROUND(D118/(C118-LOOKUP(2,1/($B$4:$B$117=B118),$C$4:$C$117))*100,2),"")</f>
        <v/>
      </c>
    </row>
    <row r="119">
      <c r="A119" s="38" t="n">
        <v>46030</v>
      </c>
      <c r="B119" s="9" t="inlineStr">
        <is>
          <t>V-019</t>
        </is>
      </c>
      <c r="C119" s="11" t="n">
        <v>157767</v>
      </c>
      <c r="D119" s="40" t="n">
        <v>49</v>
      </c>
      <c r="E119" s="39" t="n">
        <v>629</v>
      </c>
      <c r="F119" s="9" t="inlineStr">
        <is>
          <t>Afriquia</t>
        </is>
      </c>
      <c r="G119" s="21">
        <f>IFERROR(ROUND(D119/(C119-LOOKUP(2,1/($B$4:$B$118=B119),$C$4:$C$118))*100,2),"")</f>
        <v/>
      </c>
    </row>
    <row r="120">
      <c r="A120" s="38" t="n">
        <v>45860</v>
      </c>
      <c r="B120" s="9" t="inlineStr">
        <is>
          <t>V-020</t>
        </is>
      </c>
      <c r="C120" s="11" t="n">
        <v>122810</v>
      </c>
      <c r="D120" s="40" t="n">
        <v>26</v>
      </c>
      <c r="E120" s="39" t="n">
        <v>323</v>
      </c>
      <c r="F120" s="9" t="inlineStr">
        <is>
          <t>Petrom</t>
        </is>
      </c>
      <c r="G120" s="21">
        <f>IFERROR(ROUND(D120/(C120-LOOKUP(2,1/($B$4:$B$119=B120),$C$4:$C$119))*100,2),"")</f>
        <v/>
      </c>
    </row>
    <row r="121">
      <c r="A121" s="38" t="n">
        <v>45897</v>
      </c>
      <c r="B121" s="9" t="inlineStr">
        <is>
          <t>V-020</t>
        </is>
      </c>
      <c r="C121" s="11" t="n">
        <v>122558</v>
      </c>
      <c r="D121" s="40" t="n">
        <v>47</v>
      </c>
      <c r="E121" s="39" t="n">
        <v>564</v>
      </c>
      <c r="F121" s="9" t="inlineStr">
        <is>
          <t>Afriquia</t>
        </is>
      </c>
      <c r="G121" s="21">
        <f>IFERROR(ROUND(D121/(C121-LOOKUP(2,1/($B$4:$B$120=B121),$C$4:$C$120))*100,2),"")</f>
        <v/>
      </c>
    </row>
    <row r="122">
      <c r="A122" s="38" t="n">
        <v>45901</v>
      </c>
      <c r="B122" s="9" t="inlineStr">
        <is>
          <t>V-020</t>
        </is>
      </c>
      <c r="C122" s="11" t="n">
        <v>123430</v>
      </c>
      <c r="D122" s="40" t="n">
        <v>42</v>
      </c>
      <c r="E122" s="39" t="n">
        <v>552</v>
      </c>
      <c r="F122" s="9" t="inlineStr">
        <is>
          <t>Shell</t>
        </is>
      </c>
      <c r="G122" s="21">
        <f>IFERROR(ROUND(D122/(C122-LOOKUP(2,1/($B$4:$B$121=B122),$C$4:$C$121))*100,2),"")</f>
        <v/>
      </c>
    </row>
    <row r="123">
      <c r="A123" s="38" t="n">
        <v>45929</v>
      </c>
      <c r="B123" s="9" t="inlineStr">
        <is>
          <t>V-020</t>
        </is>
      </c>
      <c r="C123" s="11" t="n">
        <v>121671</v>
      </c>
      <c r="D123" s="40" t="n">
        <v>29</v>
      </c>
      <c r="E123" s="39" t="n">
        <v>407</v>
      </c>
      <c r="F123" s="9" t="inlineStr">
        <is>
          <t>OilLibya</t>
        </is>
      </c>
      <c r="G123" s="21">
        <f>IFERROR(ROUND(D123/(C123-LOOKUP(2,1/($B$4:$B$122=B123),$C$4:$C$122))*100,2),"")</f>
        <v/>
      </c>
    </row>
    <row r="124">
      <c r="A124" s="38" t="n">
        <v>46016</v>
      </c>
      <c r="B124" s="9" t="inlineStr">
        <is>
          <t>V-020</t>
        </is>
      </c>
      <c r="C124" s="11" t="n">
        <v>122097</v>
      </c>
      <c r="D124" s="40" t="n">
        <v>34</v>
      </c>
      <c r="E124" s="39" t="n">
        <v>463</v>
      </c>
      <c r="F124" s="9" t="inlineStr">
        <is>
          <t>OilLibya</t>
        </is>
      </c>
      <c r="G124" s="21">
        <f>IFERROR(ROUND(D124/(C124-LOOKUP(2,1/($B$4:$B$123=B124),$C$4:$C$123))*100,2),"")</f>
        <v/>
      </c>
    </row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</sheetData>
  <mergeCells count="2">
    <mergeCell ref="A2:G2"/>
    <mergeCell ref="A1:G1"/>
  </mergeCells>
  <conditionalFormatting sqref="G4:G9">
    <cfRule type="cellIs" priority="1" operator="greaterThan" dxfId="0">
      <formula>10</formula>
    </cfRule>
  </conditionalFormatting>
  <conditionalFormatting sqref="G4:G124">
    <cfRule type="cellIs" priority="2" operator="greaterThan" dxfId="0">
      <formula>10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49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2" customWidth="1" min="1" max="1"/>
    <col width="22" customWidth="1" min="2" max="2"/>
    <col width="22" customWidth="1" min="3" max="3"/>
    <col width="18" customWidth="1" min="4" max="4"/>
  </cols>
  <sheetData>
    <row r="1" ht="34" customHeight="1">
      <c r="A1" s="22" t="inlineStr">
        <is>
          <t>📉 Gestion du parc automobile — Synthèse des coûts</t>
        </is>
      </c>
    </row>
    <row r="2" ht="20" customHeight="1">
      <c r="A2" s="23" t="inlineStr">
        <is>
          <t>Totaux automatiques entretien, carburant et coût global par véhicule</t>
        </is>
      </c>
    </row>
    <row r="3" ht="28" customHeight="1">
      <c r="A3" s="24" t="inlineStr">
        <is>
          <t>ID Véhicule</t>
        </is>
      </c>
      <c r="B3" s="24" t="inlineStr">
        <is>
          <t>Total Entretien (€)</t>
        </is>
      </c>
      <c r="C3" s="24" t="inlineStr">
        <is>
          <t>Total Carburant (€)</t>
        </is>
      </c>
      <c r="D3" s="24" t="inlineStr">
        <is>
          <t>Coût Total (€)</t>
        </is>
      </c>
    </row>
    <row r="4">
      <c r="A4" s="25" t="inlineStr">
        <is>
          <t>V-001</t>
        </is>
      </c>
      <c r="B4" s="41">
        <f>SUMIF(Entretien!$B:$B,A4,Entretien!$E:$E)</f>
        <v/>
      </c>
      <c r="C4" s="41">
        <f>SUMIF(Carburant!$B:$B,A4,Carburant!$E:$E)</f>
        <v/>
      </c>
      <c r="D4" s="41">
        <f>B4+C4</f>
        <v/>
      </c>
    </row>
    <row r="5">
      <c r="A5" s="25" t="inlineStr">
        <is>
          <t>V-002</t>
        </is>
      </c>
      <c r="B5" s="41">
        <f>SUMIF(Entretien!$B:$B,A5,Entretien!$E:$E)</f>
        <v/>
      </c>
      <c r="C5" s="41">
        <f>SUMIF(Carburant!$B:$B,A5,Carburant!$E:$E)</f>
        <v/>
      </c>
      <c r="D5" s="41">
        <f>B5+C5</f>
        <v/>
      </c>
    </row>
    <row r="6">
      <c r="A6" s="25" t="inlineStr">
        <is>
          <t>V-003</t>
        </is>
      </c>
      <c r="B6" s="41">
        <f>SUMIF(Entretien!$B:$B,A6,Entretien!$E:$E)</f>
        <v/>
      </c>
      <c r="C6" s="41">
        <f>SUMIF(Carburant!$B:$B,A6,Carburant!$E:$E)</f>
        <v/>
      </c>
      <c r="D6" s="41">
        <f>B6+C6</f>
        <v/>
      </c>
    </row>
    <row r="7">
      <c r="A7" s="25" t="inlineStr">
        <is>
          <t>V-004</t>
        </is>
      </c>
      <c r="B7" s="41">
        <f>SUMIF(Entretien!$B:$B,A7,Entretien!$E:$E)</f>
        <v/>
      </c>
      <c r="C7" s="41">
        <f>SUMIF(Carburant!$B:$B,A7,Carburant!$E:$E)</f>
        <v/>
      </c>
      <c r="D7" s="41">
        <f>B7+C7</f>
        <v/>
      </c>
    </row>
    <row r="8">
      <c r="A8" s="25" t="inlineStr">
        <is>
          <t>V-005</t>
        </is>
      </c>
      <c r="B8" s="41">
        <f>SUMIF(Entretien!$B:$B,A8,Entretien!$E:$E)</f>
        <v/>
      </c>
      <c r="C8" s="41">
        <f>SUMIF(Carburant!$B:$B,A8,Carburant!$E:$E)</f>
        <v/>
      </c>
      <c r="D8" s="41">
        <f>B8+C8</f>
        <v/>
      </c>
    </row>
    <row r="9">
      <c r="A9" s="25" t="inlineStr">
        <is>
          <t>V-006</t>
        </is>
      </c>
      <c r="B9" s="41">
        <f>SUMIF(Entretien!$B:$B,A9,Entretien!$E:$E)</f>
        <v/>
      </c>
      <c r="C9" s="41">
        <f>SUMIF(Carburant!$B:$B,A9,Carburant!$E:$E)</f>
        <v/>
      </c>
      <c r="D9" s="41">
        <f>B9+C9</f>
        <v/>
      </c>
    </row>
    <row r="10">
      <c r="A10" s="25" t="inlineStr">
        <is>
          <t>V-007</t>
        </is>
      </c>
      <c r="B10" s="41">
        <f>SUMIF(Entretien!$B:$B,A10,Entretien!$E:$E)</f>
        <v/>
      </c>
      <c r="C10" s="41">
        <f>SUMIF(Carburant!$B:$B,A10,Carburant!$E:$E)</f>
        <v/>
      </c>
      <c r="D10" s="41">
        <f>B10+C10</f>
        <v/>
      </c>
    </row>
    <row r="11">
      <c r="A11" s="25" t="inlineStr">
        <is>
          <t>V-008</t>
        </is>
      </c>
      <c r="B11" s="41">
        <f>SUMIF(Entretien!$B:$B,A11,Entretien!$E:$E)</f>
        <v/>
      </c>
      <c r="C11" s="41">
        <f>SUMIF(Carburant!$B:$B,A11,Carburant!$E:$E)</f>
        <v/>
      </c>
      <c r="D11" s="41">
        <f>B11+C11</f>
        <v/>
      </c>
    </row>
    <row r="12">
      <c r="A12" s="25" t="inlineStr">
        <is>
          <t>V-009</t>
        </is>
      </c>
      <c r="B12" s="41">
        <f>SUMIF(Entretien!$B:$B,A12,Entretien!$E:$E)</f>
        <v/>
      </c>
      <c r="C12" s="41">
        <f>SUMIF(Carburant!$B:$B,A12,Carburant!$E:$E)</f>
        <v/>
      </c>
      <c r="D12" s="41">
        <f>B12+C12</f>
        <v/>
      </c>
    </row>
    <row r="13">
      <c r="A13" s="25" t="inlineStr">
        <is>
          <t>V-010</t>
        </is>
      </c>
      <c r="B13" s="41">
        <f>SUMIF(Entretien!$B:$B,A13,Entretien!$E:$E)</f>
        <v/>
      </c>
      <c r="C13" s="41">
        <f>SUMIF(Carburant!$B:$B,A13,Carburant!$E:$E)</f>
        <v/>
      </c>
      <c r="D13" s="41">
        <f>B13+C13</f>
        <v/>
      </c>
    </row>
    <row r="14">
      <c r="A14" s="25" t="inlineStr">
        <is>
          <t>V-011</t>
        </is>
      </c>
      <c r="B14" s="41">
        <f>SUMIF(Entretien!$B:$B,A14,Entretien!$E:$E)</f>
        <v/>
      </c>
      <c r="C14" s="41">
        <f>SUMIF(Carburant!$B:$B,A14,Carburant!$E:$E)</f>
        <v/>
      </c>
      <c r="D14" s="41">
        <f>B14+C14</f>
        <v/>
      </c>
    </row>
    <row r="15">
      <c r="A15" s="25" t="inlineStr">
        <is>
          <t>V-012</t>
        </is>
      </c>
      <c r="B15" s="41">
        <f>SUMIF(Entretien!$B:$B,A15,Entretien!$E:$E)</f>
        <v/>
      </c>
      <c r="C15" s="41">
        <f>SUMIF(Carburant!$B:$B,A15,Carburant!$E:$E)</f>
        <v/>
      </c>
      <c r="D15" s="41">
        <f>B15+C15</f>
        <v/>
      </c>
    </row>
    <row r="16">
      <c r="A16" s="25" t="inlineStr">
        <is>
          <t>V-013</t>
        </is>
      </c>
      <c r="B16" s="41">
        <f>SUMIF(Entretien!$B:$B,A16,Entretien!$E:$E)</f>
        <v/>
      </c>
      <c r="C16" s="41">
        <f>SUMIF(Carburant!$B:$B,A16,Carburant!$E:$E)</f>
        <v/>
      </c>
      <c r="D16" s="41">
        <f>B16+C16</f>
        <v/>
      </c>
    </row>
    <row r="17">
      <c r="A17" s="25" t="inlineStr">
        <is>
          <t>V-014</t>
        </is>
      </c>
      <c r="B17" s="41">
        <f>SUMIF(Entretien!$B:$B,A17,Entretien!$E:$E)</f>
        <v/>
      </c>
      <c r="C17" s="41">
        <f>SUMIF(Carburant!$B:$B,A17,Carburant!$E:$E)</f>
        <v/>
      </c>
      <c r="D17" s="41">
        <f>B17+C17</f>
        <v/>
      </c>
    </row>
    <row r="18">
      <c r="A18" s="25" t="inlineStr">
        <is>
          <t>V-015</t>
        </is>
      </c>
      <c r="B18" s="41">
        <f>SUMIF(Entretien!$B:$B,A18,Entretien!$E:$E)</f>
        <v/>
      </c>
      <c r="C18" s="41">
        <f>SUMIF(Carburant!$B:$B,A18,Carburant!$E:$E)</f>
        <v/>
      </c>
      <c r="D18" s="41">
        <f>B18+C18</f>
        <v/>
      </c>
    </row>
    <row r="19">
      <c r="A19" s="25" t="inlineStr">
        <is>
          <t>V-016</t>
        </is>
      </c>
      <c r="B19" s="41">
        <f>SUMIF(Entretien!$B:$B,A19,Entretien!$E:$E)</f>
        <v/>
      </c>
      <c r="C19" s="41">
        <f>SUMIF(Carburant!$B:$B,A19,Carburant!$E:$E)</f>
        <v/>
      </c>
      <c r="D19" s="41">
        <f>B19+C19</f>
        <v/>
      </c>
    </row>
    <row r="20">
      <c r="A20" s="25" t="inlineStr">
        <is>
          <t>V-017</t>
        </is>
      </c>
      <c r="B20" s="41">
        <f>SUMIF(Entretien!$B:$B,A20,Entretien!$E:$E)</f>
        <v/>
      </c>
      <c r="C20" s="41">
        <f>SUMIF(Carburant!$B:$B,A20,Carburant!$E:$E)</f>
        <v/>
      </c>
      <c r="D20" s="41">
        <f>B20+C20</f>
        <v/>
      </c>
    </row>
    <row r="21">
      <c r="A21" s="25" t="inlineStr">
        <is>
          <t>V-018</t>
        </is>
      </c>
      <c r="B21" s="41">
        <f>SUMIF(Entretien!$B:$B,A21,Entretien!$E:$E)</f>
        <v/>
      </c>
      <c r="C21" s="41">
        <f>SUMIF(Carburant!$B:$B,A21,Carburant!$E:$E)</f>
        <v/>
      </c>
      <c r="D21" s="41">
        <f>B21+C21</f>
        <v/>
      </c>
    </row>
    <row r="22">
      <c r="A22" s="25" t="inlineStr">
        <is>
          <t>V-019</t>
        </is>
      </c>
      <c r="B22" s="41">
        <f>SUMIF(Entretien!$B:$B,A22,Entretien!$E:$E)</f>
        <v/>
      </c>
      <c r="C22" s="41">
        <f>SUMIF(Carburant!$B:$B,A22,Carburant!$E:$E)</f>
        <v/>
      </c>
      <c r="D22" s="41">
        <f>B22+C22</f>
        <v/>
      </c>
    </row>
    <row r="23">
      <c r="A23" s="25" t="inlineStr">
        <is>
          <t>V-020</t>
        </is>
      </c>
      <c r="B23" s="41">
        <f>SUMIF(Entretien!$B:$B,A23,Entretien!$E:$E)</f>
        <v/>
      </c>
      <c r="C23" s="41">
        <f>SUMIF(Carburant!$B:$B,A23,Carburant!$E:$E)</f>
        <v/>
      </c>
      <c r="D23" s="41">
        <f>B23+C23</f>
        <v/>
      </c>
    </row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</sheetData>
  <mergeCells count="2">
    <mergeCell ref="A1:D1"/>
    <mergeCell ref="A2:D2"/>
  </mergeCells>
  <conditionalFormatting sqref="D4:D8">
    <cfRule type="cellIs" priority="1" operator="greaterThan" dxfId="1">
      <formula>3000</formula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6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  <col width="26" customWidth="1" min="4" max="4"/>
    <col width="26" customWidth="1" min="5" max="5"/>
    <col width="26" customWidth="1" min="6" max="6"/>
  </cols>
  <sheetData>
    <row r="1" ht="34" customHeight="1">
      <c r="A1" s="27" t="inlineStr">
        <is>
          <t>📊 Tableau de bord — Parc automobile</t>
        </is>
      </c>
    </row>
    <row r="2" ht="20" customHeight="1">
      <c r="A2" s="28" t="inlineStr">
        <is>
          <t>Indicateurs clés et lecture rapide</t>
        </is>
      </c>
    </row>
    <row r="4">
      <c r="A4" s="29" t="inlineStr">
        <is>
          <t>✅  Nombre de véhicules</t>
        </is>
      </c>
      <c r="B4" s="30">
        <f>COUNTA(Véhicules!A:A)-1</f>
        <v/>
      </c>
      <c r="D4" s="31" t="inlineStr">
        <is>
          <t>🚨 Alertes</t>
        </is>
      </c>
    </row>
    <row r="5">
      <c r="A5" s="32" t="inlineStr">
        <is>
          <t>💰  Coût total flotte</t>
        </is>
      </c>
      <c r="B5" s="42">
        <f>SUM(Coûts!D:D)</f>
        <v/>
      </c>
      <c r="D5" s="34" t="inlineStr">
        <is>
          <t>Assurance ou contrôle technique proches ou échus</t>
        </is>
      </c>
    </row>
    <row r="6">
      <c r="A6" s="35" t="inlineStr">
        <is>
          <t>🛠️  Dépenses entretien</t>
        </is>
      </c>
      <c r="B6" s="42">
        <f>SUM(Coûts!B:B)</f>
        <v/>
      </c>
      <c r="D6" s="36" t="inlineStr">
        <is>
          <t>Filtrez Véhicules sur Assurance Expire / Contrôle Technique pour voir la liste.</t>
        </is>
      </c>
    </row>
    <row r="7">
      <c r="A7" s="37" t="inlineStr">
        <is>
          <t>⛽  Dépenses carburant</t>
        </is>
      </c>
      <c r="B7" s="42">
        <f>SUM(Coûts!C:C)</f>
        <v/>
      </c>
    </row>
    <row r="10">
      <c r="A10" s="34" t="inlineStr">
        <is>
          <t>🏁 Top 5 véhicules les plus coûteux</t>
        </is>
      </c>
      <c r="D10" s="34" t="inlineStr">
        <is>
          <t>📌 Synthèse alertes (30 jours)</t>
        </is>
      </c>
    </row>
    <row r="11">
      <c r="A11" s="43" t="inlineStr">
        <is>
          <t>ID Véhicule</t>
        </is>
      </c>
      <c r="B11" s="43" t="inlineStr">
        <is>
          <t>Coût total (€)</t>
        </is>
      </c>
      <c r="C11" s="43" t="inlineStr">
        <is>
          <t>Rang</t>
        </is>
      </c>
      <c r="D11" s="44" t="inlineStr">
        <is>
          <t>Assurance à renouveler</t>
        </is>
      </c>
      <c r="E11" s="45">
        <f>COUNTIFS(Véhicules!$I:$I,"&gt;="&amp;TODAY(),Véhicules!$I:$I,"&lt;="&amp;TODAY()+30) + COUNTIF(Véhicules!$I:$I,"&lt;"&amp;TODAY())</f>
        <v/>
      </c>
      <c r="F11" s="25" t="inlineStr">
        <is>
          <t>🚨</t>
        </is>
      </c>
    </row>
    <row r="12">
      <c r="A12" s="46">
        <f>IFERROR(INDEX(Coûts!$A$4:$A$23,MATCH(B12,Coûts!$D$4:$D$23,0)),"")</f>
        <v/>
      </c>
      <c r="B12" s="47">
        <f>LARGE(Coûts!$D$4:$D$23,1)</f>
        <v/>
      </c>
      <c r="C12" s="46" t="n">
        <v>1</v>
      </c>
      <c r="D12" s="44" t="inlineStr">
        <is>
          <t>Contrôle technique à planifier</t>
        </is>
      </c>
      <c r="E12" s="45">
        <f>COUNTIFS(Véhicules!$J:$J,"&gt;="&amp;TODAY(),Véhicules!$J:$J,"&lt;="&amp;TODAY()+30) + COUNTIF(Véhicules!$J:$J,"&lt;"&amp;TODAY())</f>
        <v/>
      </c>
      <c r="F12" s="25" t="inlineStr">
        <is>
          <t>🚨</t>
        </is>
      </c>
    </row>
    <row r="13">
      <c r="A13" s="46">
        <f>IFERROR(INDEX(Coûts!$A$4:$A$23,MATCH(B13,Coûts!$D$4:$D$23,0)),"")</f>
        <v/>
      </c>
      <c r="B13" s="47">
        <f>LARGE(Coûts!$D$4:$D$23,2)</f>
        <v/>
      </c>
      <c r="C13" s="46" t="n">
        <v>2</v>
      </c>
    </row>
    <row r="14">
      <c r="A14" s="46">
        <f>IFERROR(INDEX(Coûts!$A$4:$A$23,MATCH(B14,Coûts!$D$4:$D$23,0)),"")</f>
        <v/>
      </c>
      <c r="B14" s="47">
        <f>LARGE(Coûts!$D$4:$D$23,3)</f>
        <v/>
      </c>
      <c r="C14" s="46" t="n">
        <v>3</v>
      </c>
    </row>
    <row r="15">
      <c r="A15" s="46">
        <f>IFERROR(INDEX(Coûts!$A$4:$A$23,MATCH(B15,Coûts!$D$4:$D$23,0)),"")</f>
        <v/>
      </c>
      <c r="B15" s="47">
        <f>LARGE(Coûts!$D$4:$D$23,4)</f>
        <v/>
      </c>
      <c r="C15" s="46" t="n">
        <v>4</v>
      </c>
    </row>
    <row r="16">
      <c r="A16" s="46">
        <f>IFERROR(INDEX(Coûts!$A$4:$A$23,MATCH(B16,Coûts!$D$4:$D$23,0)),"")</f>
        <v/>
      </c>
      <c r="B16" s="47">
        <f>LARGE(Coûts!$D$4:$D$23,5)</f>
        <v/>
      </c>
      <c r="C16" s="46" t="n">
        <v>5</v>
      </c>
    </row>
  </sheetData>
  <mergeCells count="8">
    <mergeCell ref="A10:C10"/>
    <mergeCell ref="A1:D1"/>
    <mergeCell ref="A2:F2"/>
    <mergeCell ref="D5:F5"/>
    <mergeCell ref="A1:F1"/>
    <mergeCell ref="D4:F4"/>
    <mergeCell ref="D6:F6"/>
    <mergeCell ref="D10:F10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24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16" customWidth="1" min="2" max="2"/>
    <col width="14" customWidth="1" min="3" max="3"/>
    <col width="16" customWidth="1" min="4" max="4"/>
    <col width="18" customWidth="1" min="5" max="5"/>
    <col width="16" customWidth="1" min="6" max="6"/>
    <col width="14" customWidth="1" min="7" max="7"/>
  </cols>
  <sheetData>
    <row r="1" ht="30" customHeight="1">
      <c r="A1" s="48" t="inlineStr">
        <is>
          <t>🚨 Alertes documents — Assurance et contrôle technique</t>
        </is>
      </c>
    </row>
    <row r="3">
      <c r="A3" s="49" t="inlineStr">
        <is>
          <t>Assurance échue ou dans 30 jours</t>
        </is>
      </c>
    </row>
    <row r="4">
      <c r="A4" s="50" t="inlineStr">
        <is>
          <t>Liste automatique (Excel 365)</t>
        </is>
      </c>
    </row>
    <row r="6">
      <c r="A6" s="51" t="inlineStr">
        <is>
          <t>ID Véhicule</t>
        </is>
      </c>
      <c r="B6" s="51" t="inlineStr">
        <is>
          <t>Immatriculation</t>
        </is>
      </c>
      <c r="C6" s="51" t="inlineStr">
        <is>
          <t>Marque</t>
        </is>
      </c>
      <c r="D6" s="51" t="inlineStr">
        <is>
          <t>Modèle</t>
        </is>
      </c>
      <c r="E6" s="51" t="inlineStr">
        <is>
          <t>Conducteur</t>
        </is>
      </c>
      <c r="F6" s="51" t="inlineStr">
        <is>
          <t>Date assurance</t>
        </is>
      </c>
      <c r="G6" s="51" t="inlineStr">
        <is>
          <t>Statut</t>
        </is>
      </c>
    </row>
    <row r="7">
      <c r="A7">
        <f>IFERROR(FILTER(Véhicules!A4:K200,(Véhicules!I4:I200&lt;TODAY())+(Véhicules!I4:I200&lt;=TODAY()+30),"Aucune alerte"),"Aucune alerte")</f>
        <v/>
      </c>
    </row>
    <row r="20">
      <c r="A20" s="49" t="inlineStr">
        <is>
          <t>Contrôle technique échu ou dans 30 jours</t>
        </is>
      </c>
    </row>
    <row r="23">
      <c r="A23" s="51" t="inlineStr">
        <is>
          <t>ID</t>
        </is>
      </c>
      <c r="B23" s="51" t="inlineStr">
        <is>
          <t>Immat</t>
        </is>
      </c>
      <c r="C23" s="51" t="inlineStr">
        <is>
          <t>Marque</t>
        </is>
      </c>
      <c r="D23" s="51" t="inlineStr">
        <is>
          <t>Modèle</t>
        </is>
      </c>
      <c r="E23" s="51" t="inlineStr">
        <is>
          <t>Conducteur</t>
        </is>
      </c>
      <c r="F23" s="51" t="inlineStr">
        <is>
          <t>Assurance</t>
        </is>
      </c>
      <c r="G23" s="51" t="inlineStr">
        <is>
          <t>Statut</t>
        </is>
      </c>
    </row>
    <row r="24">
      <c r="A24">
        <f>IFERROR(FILTER(Véhicules!A4:K200,(Véhicules!J4:J200&lt;TODAY())+(Véhicules!J4:J200&lt;=TODAY()+30),"Aucune alerte"),"Aucune alerte")</f>
        <v/>
      </c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2026-02-19T21:59:06Z</dcterms:created>
  <dcterms:modified xmlns:dcterms="http://purl.org/dc/terms/" xmlns:xsi="http://www.w3.org/2001/XMLSchema-instance" xsi:type="dcterms:W3CDTF">2026-02-19T22:11:44Z</dcterms:modified>
</cp:coreProperties>
</file>