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nfiguration" sheetId="1" state="visible" r:id="rId1"/>
    <sheet xmlns:r="http://schemas.openxmlformats.org/officeDocument/2006/relationships" name="Répartition Dynamique" sheetId="2" state="visible" r:id="rId2"/>
    <sheet xmlns:r="http://schemas.openxmlformats.org/officeDocument/2006/relationships" name="Poule A" sheetId="3" state="visible" r:id="rId3"/>
    <sheet xmlns:r="http://schemas.openxmlformats.org/officeDocument/2006/relationships" name="Poule B" sheetId="4" state="visible" r:id="rId4"/>
    <sheet xmlns:r="http://schemas.openxmlformats.org/officeDocument/2006/relationships" name="Poule C" sheetId="5" state="visible" r:id="rId5"/>
    <sheet xmlns:r="http://schemas.openxmlformats.org/officeDocument/2006/relationships" name="Poule D" sheetId="6" state="visible" r:id="rId6"/>
    <sheet xmlns:r="http://schemas.openxmlformats.org/officeDocument/2006/relationships" name="Phase Finale" sheetId="7" state="visible" r:id="rId7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11">
    <fill>
      <patternFill/>
    </fill>
    <fill>
      <patternFill patternType="gray125"/>
    </fill>
    <fill>
      <patternFill patternType="solid">
        <fgColor rgb="00FFFF99"/>
      </patternFill>
    </fill>
    <fill>
      <patternFill patternType="solid">
        <fgColor rgb="00FF9999"/>
      </patternFill>
    </fill>
    <fill>
      <patternFill patternType="solid">
        <fgColor rgb="0099FF99"/>
      </patternFill>
    </fill>
    <fill>
      <patternFill patternType="solid">
        <fgColor rgb="009999FF"/>
      </patternFill>
    </fill>
    <fill>
      <patternFill patternType="solid">
        <fgColor rgb="00FFCC99"/>
      </patternFill>
    </fill>
    <fill>
      <patternFill patternType="solid">
        <fgColor rgb="00CFE2F3"/>
      </patternFill>
    </fill>
    <fill>
      <patternFill patternType="solid">
        <fgColor rgb="00E6E6FA"/>
      </patternFill>
    </fill>
    <fill>
      <patternFill patternType="solid">
        <fgColor rgb="00B6D7A8"/>
      </patternFill>
    </fill>
    <fill>
      <patternFill patternType="solid">
        <fgColor rgb="00FFD96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0" fillId="2" borderId="0" applyAlignment="1" pivotButton="0" quotePrefix="0" xfId="0">
      <alignment horizontal="center"/>
    </xf>
    <xf numFmtId="0" fontId="2" fillId="3" borderId="0" applyAlignment="1" pivotButton="0" quotePrefix="0" xfId="0">
      <alignment horizontal="center"/>
    </xf>
    <xf numFmtId="0" fontId="2" fillId="4" borderId="0" applyAlignment="1" pivotButton="0" quotePrefix="0" xfId="0">
      <alignment horizontal="center"/>
    </xf>
    <xf numFmtId="0" fontId="2" fillId="5" borderId="0" applyAlignment="1" pivotButton="0" quotePrefix="0" xfId="0">
      <alignment horizontal="center"/>
    </xf>
    <xf numFmtId="0" fontId="2" fillId="6" borderId="0" applyAlignment="1" pivotButton="0" quotePrefix="0" xfId="0">
      <alignment horizontal="center"/>
    </xf>
    <xf numFmtId="0" fontId="0" fillId="3" borderId="0" applyAlignment="1" pivotButton="0" quotePrefix="0" xfId="0">
      <alignment horizontal="center"/>
    </xf>
    <xf numFmtId="0" fontId="0" fillId="4" borderId="0" applyAlignment="1" pivotButton="0" quotePrefix="0" xfId="0">
      <alignment horizontal="center"/>
    </xf>
    <xf numFmtId="0" fontId="0" fillId="5" borderId="0" applyAlignment="1" pivotButton="0" quotePrefix="0" xfId="0">
      <alignment horizontal="center"/>
    </xf>
    <xf numFmtId="0" fontId="0" fillId="6" borderId="0" applyAlignment="1" pivotButton="0" quotePrefix="0" xfId="0">
      <alignment horizontal="center"/>
    </xf>
    <xf numFmtId="0" fontId="1" fillId="7" borderId="0" pivotButton="0" quotePrefix="0" xfId="0"/>
    <xf numFmtId="0" fontId="0" fillId="7" borderId="0" pivotButton="0" quotePrefix="0" xfId="0"/>
    <xf numFmtId="0" fontId="2" fillId="7" borderId="0" pivotButton="0" quotePrefix="0" xfId="0"/>
    <xf numFmtId="0" fontId="2" fillId="7" borderId="0" applyAlignment="1" pivotButton="0" quotePrefix="0" xfId="0">
      <alignment horizontal="center"/>
    </xf>
    <xf numFmtId="0" fontId="0" fillId="7" borderId="0" applyAlignment="1" pivotButton="0" quotePrefix="0" xfId="0">
      <alignment horizontal="center"/>
    </xf>
    <xf numFmtId="0" fontId="0" fillId="8" borderId="0" pivotButton="0" quotePrefix="0" xfId="0"/>
    <xf numFmtId="0" fontId="0" fillId="9" borderId="0" pivotButton="0" quotePrefix="0" xfId="0"/>
    <xf numFmtId="0" fontId="1" fillId="10" borderId="0" pivotButton="0" quotePrefix="0" xfId="0"/>
    <xf numFmtId="0" fontId="0" fillId="1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styles" Target="styles.xml" Id="rId8"/><Relationship Type="http://schemas.openxmlformats.org/officeDocument/2006/relationships/theme" Target="theme/theme1.xml" Id="rId9"/></Relationships>
</file>

<file path=xl/tables/table1.xml><?xml version="1.0" encoding="utf-8"?>
<table xmlns="http://schemas.openxmlformats.org/spreadsheetml/2006/main" id="1" name="ConfigTournoi" displayName="ConfigTournoi" ref="A3:B4" headerRowCount="1">
  <autoFilter ref="A3:B4"/>
  <tableColumns count="2">
    <tableColumn id="1" name="Nombre total d'équipes :"/>
    <tableColumn id="2" name="16"/>
  </tableColumns>
  <tableStyleInfo name="TableStyleMedium9" showFirstColumn="0" showLastColumn="0" showRowStripes="1" showColumnStripes="1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4"/>
  <sheetViews>
    <sheetView workbookViewId="0">
      <selection activeCell="A1" sqref="A1"/>
    </sheetView>
  </sheetViews>
  <sheetFormatPr baseColWidth="8" defaultRowHeight="15"/>
  <sheetData>
    <row r="1">
      <c r="A1" s="12" t="inlineStr">
        <is>
          <t>ENTRÉES PERSONNALISÉES</t>
        </is>
      </c>
      <c r="B1" s="13" t="n"/>
      <c r="C1" s="13" t="n"/>
      <c r="D1" s="13" t="n"/>
    </row>
    <row r="2">
      <c r="A2" s="13" t="n"/>
    </row>
    <row r="3">
      <c r="A3" s="14" t="inlineStr">
        <is>
          <t>Nombre total d'équipes :</t>
        </is>
      </c>
      <c r="B3" s="3" t="n">
        <v>16</v>
      </c>
      <c r="D3" t="inlineStr">
        <is>
          <t>⚠️ Modifier ces valeurs pour personnaliser le tournoi</t>
        </is>
      </c>
    </row>
    <row r="4">
      <c r="A4" s="14" t="inlineStr">
        <is>
          <t>Nombre de poules :</t>
        </is>
      </c>
      <c r="B4" s="3" t="n">
        <v>4</v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5"/>
  <sheetViews>
    <sheetView workbookViewId="0">
      <selection activeCell="A1" sqref="A1"/>
    </sheetView>
  </sheetViews>
  <sheetFormatPr baseColWidth="8" defaultRowHeight="15"/>
  <sheetData>
    <row r="1">
      <c r="A1" s="15" t="inlineStr">
        <is>
          <t>Poule A</t>
        </is>
      </c>
      <c r="B1" s="15" t="inlineStr">
        <is>
          <t>Poule B</t>
        </is>
      </c>
      <c r="C1" s="15" t="inlineStr">
        <is>
          <t>Poule C</t>
        </is>
      </c>
      <c r="D1" s="15" t="inlineStr">
        <is>
          <t>Poule D</t>
        </is>
      </c>
    </row>
    <row r="2">
      <c r="A2" s="16" t="inlineStr">
        <is>
          <t>Équipe 1</t>
        </is>
      </c>
      <c r="B2" s="9" t="inlineStr">
        <is>
          <t>Équipe 5</t>
        </is>
      </c>
      <c r="C2" s="10" t="inlineStr">
        <is>
          <t>Équipe 9</t>
        </is>
      </c>
      <c r="D2" s="11" t="inlineStr">
        <is>
          <t>Équipe 13</t>
        </is>
      </c>
    </row>
    <row r="3">
      <c r="A3" s="16" t="inlineStr">
        <is>
          <t>Équipe 2</t>
        </is>
      </c>
      <c r="B3" s="9" t="inlineStr">
        <is>
          <t>Équipe 6</t>
        </is>
      </c>
      <c r="C3" s="10" t="inlineStr">
        <is>
          <t>Équipe 10</t>
        </is>
      </c>
      <c r="D3" s="11" t="inlineStr">
        <is>
          <t>Équipe 14</t>
        </is>
      </c>
    </row>
    <row r="4">
      <c r="A4" s="16" t="inlineStr">
        <is>
          <t>Équipe 3</t>
        </is>
      </c>
      <c r="B4" s="9" t="inlineStr">
        <is>
          <t>Équipe 7</t>
        </is>
      </c>
      <c r="C4" s="10" t="inlineStr">
        <is>
          <t>Équipe 11</t>
        </is>
      </c>
      <c r="D4" s="11" t="inlineStr">
        <is>
          <t>Équipe 15</t>
        </is>
      </c>
    </row>
    <row r="5">
      <c r="A5" s="16" t="inlineStr">
        <is>
          <t>Équipe 4</t>
        </is>
      </c>
      <c r="B5" s="9" t="inlineStr">
        <is>
          <t>Équipe 8</t>
        </is>
      </c>
      <c r="C5" s="10" t="inlineStr">
        <is>
          <t>Équipe 12</t>
        </is>
      </c>
      <c r="D5" s="11" t="inlineStr">
        <is>
          <t>Équipe 16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14"/>
  <sheetViews>
    <sheetView workbookViewId="0">
      <selection activeCell="A1" sqref="A1"/>
    </sheetView>
  </sheetViews>
  <sheetFormatPr baseColWidth="8" defaultRowHeight="15"/>
  <sheetData>
    <row r="1">
      <c r="A1" s="13" t="inlineStr">
        <is>
          <t>Match</t>
        </is>
      </c>
      <c r="B1" s="13" t="inlineStr">
        <is>
          <t>Équipe A</t>
        </is>
      </c>
      <c r="C1" s="13" t="inlineStr">
        <is>
          <t>Équipe B</t>
        </is>
      </c>
      <c r="D1" s="13" t="inlineStr">
        <is>
          <t>Score A</t>
        </is>
      </c>
      <c r="E1" s="13" t="inlineStr">
        <is>
          <t>Score B</t>
        </is>
      </c>
    </row>
    <row r="2">
      <c r="A2" s="17" t="inlineStr">
        <is>
          <t>Match 1</t>
        </is>
      </c>
      <c r="B2" s="17" t="inlineStr">
        <is>
          <t>Équipe 1</t>
        </is>
      </c>
      <c r="C2" s="17" t="inlineStr">
        <is>
          <t>Équipe 2</t>
        </is>
      </c>
      <c r="D2" s="17" t="n"/>
      <c r="E2" s="17" t="n"/>
    </row>
    <row r="3">
      <c r="A3" s="17" t="inlineStr">
        <is>
          <t>Match 2</t>
        </is>
      </c>
      <c r="B3" s="17" t="inlineStr">
        <is>
          <t>Équipe 1</t>
        </is>
      </c>
      <c r="C3" s="17" t="inlineStr">
        <is>
          <t>Équipe 3</t>
        </is>
      </c>
      <c r="D3" s="17" t="n"/>
      <c r="E3" s="17" t="n"/>
    </row>
    <row r="4">
      <c r="A4" s="17" t="inlineStr">
        <is>
          <t>Match 3</t>
        </is>
      </c>
      <c r="B4" s="17" t="inlineStr">
        <is>
          <t>Équipe 1</t>
        </is>
      </c>
      <c r="C4" s="17" t="inlineStr">
        <is>
          <t>Équipe 4</t>
        </is>
      </c>
      <c r="D4" s="17" t="n"/>
      <c r="E4" s="17" t="n"/>
    </row>
    <row r="5">
      <c r="A5" s="17" t="inlineStr">
        <is>
          <t>Match 4</t>
        </is>
      </c>
      <c r="B5" s="17" t="inlineStr">
        <is>
          <t>Équipe 2</t>
        </is>
      </c>
      <c r="C5" s="17" t="inlineStr">
        <is>
          <t>Équipe 3</t>
        </is>
      </c>
      <c r="D5" s="17" t="n"/>
      <c r="E5" s="17" t="n"/>
    </row>
    <row r="6">
      <c r="A6" s="17" t="inlineStr">
        <is>
          <t>Match 5</t>
        </is>
      </c>
      <c r="B6" s="17" t="inlineStr">
        <is>
          <t>Équipe 2</t>
        </is>
      </c>
      <c r="C6" s="17" t="inlineStr">
        <is>
          <t>Équipe 4</t>
        </is>
      </c>
      <c r="D6" s="17" t="n"/>
      <c r="E6" s="17" t="n"/>
    </row>
    <row r="7">
      <c r="A7" s="17" t="inlineStr">
        <is>
          <t>Match 6</t>
        </is>
      </c>
      <c r="B7" s="17" t="inlineStr">
        <is>
          <t>Équipe 3</t>
        </is>
      </c>
      <c r="C7" s="17" t="inlineStr">
        <is>
          <t>Équipe 4</t>
        </is>
      </c>
      <c r="D7" s="17" t="n"/>
      <c r="E7" s="17" t="n"/>
    </row>
    <row r="8">
      <c r="A8" s="17" t="n"/>
      <c r="B8" s="17" t="n"/>
      <c r="C8" s="17" t="n"/>
      <c r="D8" s="17" t="n"/>
      <c r="E8" s="17" t="n"/>
    </row>
    <row r="10">
      <c r="A10" s="18" t="inlineStr">
        <is>
          <t>Classement</t>
        </is>
      </c>
      <c r="B10" s="18" t="n"/>
      <c r="C10" s="18" t="n"/>
      <c r="D10" s="18" t="n"/>
      <c r="E10" s="18" t="n"/>
      <c r="F10" s="18" t="n"/>
      <c r="G10" s="18" t="n"/>
      <c r="H10" s="18" t="n"/>
      <c r="I10" s="18" t="n"/>
    </row>
    <row r="11">
      <c r="A11" t="inlineStr">
        <is>
          <t>Équipe 1</t>
        </is>
      </c>
      <c r="B11">
        <f>D11*3+E11</f>
        <v/>
      </c>
      <c r="C11">
        <f>COUNTIFS(B$2:B$7,"Équipe 1")+COUNTIFS(C$2:C$7,"Équipe 1")</f>
        <v/>
      </c>
      <c r="D11">
        <f>SUMPRODUCT((B$2:B$7="Équipe 1")*(D$2:D$7&gt;E$2:E$7))+SUMPRODUCT((C$2:C$7="Équipe 1")*(E$2:E$7&gt;D$2:D$7))</f>
        <v/>
      </c>
      <c r="E11">
        <f>SUMPRODUCT((B$2:B$7="Équipe 1")*(D$2:D$7=E$2:E$7))+SUMPRODUCT((C$2:C$7="Équipe 1")*(D$2:D$7=E$2:E$7))</f>
        <v/>
      </c>
      <c r="F11">
        <f>C11-D11-E11</f>
        <v/>
      </c>
      <c r="G11">
        <f>SUMIF(B$2:B$7,"Équipe 1",D$2:D$7)+SUMIF(C$2:C$7,"Équipe 1",E$2:E$7)</f>
        <v/>
      </c>
      <c r="H11">
        <f>SUMIF(B$2:B$7,"Équipe 1",E$2:E$7)+SUMIF(C$2:C$7,"Équipe 1",D$2:D$7)</f>
        <v/>
      </c>
      <c r="I11">
        <f>G11-H11</f>
        <v/>
      </c>
    </row>
    <row r="12">
      <c r="A12" t="inlineStr">
        <is>
          <t>Équipe 2</t>
        </is>
      </c>
      <c r="B12">
        <f>D12*3+E12</f>
        <v/>
      </c>
      <c r="C12">
        <f>COUNTIFS(B$2:B$7,"Équipe 2")+COUNTIFS(C$2:C$7,"Équipe 2")</f>
        <v/>
      </c>
      <c r="D12">
        <f>SUMPRODUCT((B$2:B$7="Équipe 2")*(D$2:D$7&gt;E$2:E$7))+SUMPRODUCT((C$2:C$7="Équipe 2")*(E$2:E$7&gt;D$2:D$7))</f>
        <v/>
      </c>
      <c r="E12">
        <f>SUMPRODUCT((B$2:B$7="Équipe 2")*(D$2:D$7=E$2:E$7))+SUMPRODUCT((C$2:C$7="Équipe 2")*(D$2:D$7=E$2:E$7))</f>
        <v/>
      </c>
      <c r="F12">
        <f>C12-D12-E12</f>
        <v/>
      </c>
      <c r="G12">
        <f>SUMIF(B$2:B$7,"Équipe 2",D$2:D$7)+SUMIF(C$2:C$7,"Équipe 2",E$2:E$7)</f>
        <v/>
      </c>
      <c r="H12">
        <f>SUMIF(B$2:B$7,"Équipe 2",E$2:E$7)+SUMIF(C$2:C$7,"Équipe 2",D$2:D$7)</f>
        <v/>
      </c>
      <c r="I12">
        <f>G12-H12</f>
        <v/>
      </c>
    </row>
    <row r="13">
      <c r="A13" t="inlineStr">
        <is>
          <t>Équipe 3</t>
        </is>
      </c>
      <c r="B13">
        <f>D13*3+E13</f>
        <v/>
      </c>
      <c r="C13">
        <f>COUNTIFS(B$2:B$7,"Équipe 3")+COUNTIFS(C$2:C$7,"Équipe 3")</f>
        <v/>
      </c>
      <c r="D13">
        <f>SUMPRODUCT((B$2:B$7="Équipe 3")*(D$2:D$7&gt;E$2:E$7))+SUMPRODUCT((C$2:C$7="Équipe 3")*(E$2:E$7&gt;D$2:D$7))</f>
        <v/>
      </c>
      <c r="E13">
        <f>SUMPRODUCT((B$2:B$7="Équipe 3")*(D$2:D$7=E$2:E$7))+SUMPRODUCT((C$2:C$7="Équipe 3")*(D$2:D$7=E$2:E$7))</f>
        <v/>
      </c>
      <c r="F13">
        <f>C13-D13-E13</f>
        <v/>
      </c>
      <c r="G13">
        <f>SUMIF(B$2:B$7,"Équipe 3",D$2:D$7)+SUMIF(C$2:C$7,"Équipe 3",E$2:E$7)</f>
        <v/>
      </c>
      <c r="H13">
        <f>SUMIF(B$2:B$7,"Équipe 3",E$2:E$7)+SUMIF(C$2:C$7,"Équipe 3",D$2:D$7)</f>
        <v/>
      </c>
      <c r="I13">
        <f>G13-H13</f>
        <v/>
      </c>
    </row>
    <row r="14">
      <c r="A14" t="inlineStr">
        <is>
          <t>Équipe 4</t>
        </is>
      </c>
      <c r="B14">
        <f>D14*3+E14</f>
        <v/>
      </c>
      <c r="C14">
        <f>COUNTIFS(B$2:B$7,"Équipe 4")+COUNTIFS(C$2:C$7,"Équipe 4")</f>
        <v/>
      </c>
      <c r="D14">
        <f>SUMPRODUCT((B$2:B$7="Équipe 4")*(D$2:D$7&gt;E$2:E$7))+SUMPRODUCT((C$2:C$7="Équipe 4")*(E$2:E$7&gt;D$2:D$7))</f>
        <v/>
      </c>
      <c r="E14">
        <f>SUMPRODUCT((B$2:B$7="Équipe 4")*(D$2:D$7=E$2:E$7))+SUMPRODUCT((C$2:C$7="Équipe 4")*(D$2:D$7=E$2:E$7))</f>
        <v/>
      </c>
      <c r="F14">
        <f>C14-D14-E14</f>
        <v/>
      </c>
      <c r="G14">
        <f>SUMIF(B$2:B$7,"Équipe 4",D$2:D$7)+SUMIF(C$2:C$7,"Équipe 4",E$2:E$7)</f>
        <v/>
      </c>
      <c r="H14">
        <f>SUMIF(B$2:B$7,"Équipe 4",E$2:E$7)+SUMIF(C$2:C$7,"Équipe 4",D$2:D$7)</f>
        <v/>
      </c>
      <c r="I14">
        <f>G14-H14</f>
        <v/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I14"/>
  <sheetViews>
    <sheetView workbookViewId="0">
      <selection activeCell="A1" sqref="A1"/>
    </sheetView>
  </sheetViews>
  <sheetFormatPr baseColWidth="8" defaultRowHeight="15"/>
  <sheetData>
    <row r="1">
      <c r="A1" s="13" t="inlineStr">
        <is>
          <t>Match</t>
        </is>
      </c>
      <c r="B1" s="13" t="inlineStr">
        <is>
          <t>Équipe A</t>
        </is>
      </c>
      <c r="C1" s="13" t="inlineStr">
        <is>
          <t>Équipe B</t>
        </is>
      </c>
      <c r="D1" s="13" t="inlineStr">
        <is>
          <t>Score A</t>
        </is>
      </c>
      <c r="E1" s="13" t="inlineStr">
        <is>
          <t>Score B</t>
        </is>
      </c>
    </row>
    <row r="2">
      <c r="A2" s="17" t="inlineStr">
        <is>
          <t>Match 1</t>
        </is>
      </c>
      <c r="B2" s="17" t="inlineStr">
        <is>
          <t>Équipe 5</t>
        </is>
      </c>
      <c r="C2" s="17" t="inlineStr">
        <is>
          <t>Équipe 6</t>
        </is>
      </c>
      <c r="D2" s="17" t="n"/>
      <c r="E2" s="17" t="n"/>
    </row>
    <row r="3">
      <c r="A3" s="17" t="inlineStr">
        <is>
          <t>Match 2</t>
        </is>
      </c>
      <c r="B3" s="17" t="inlineStr">
        <is>
          <t>Équipe 5</t>
        </is>
      </c>
      <c r="C3" s="17" t="inlineStr">
        <is>
          <t>Équipe 7</t>
        </is>
      </c>
      <c r="D3" s="17" t="n"/>
      <c r="E3" s="17" t="n"/>
    </row>
    <row r="4">
      <c r="A4" s="17" t="inlineStr">
        <is>
          <t>Match 3</t>
        </is>
      </c>
      <c r="B4" s="17" t="inlineStr">
        <is>
          <t>Équipe 5</t>
        </is>
      </c>
      <c r="C4" s="17" t="inlineStr">
        <is>
          <t>Équipe 8</t>
        </is>
      </c>
      <c r="D4" s="17" t="n"/>
      <c r="E4" s="17" t="n"/>
    </row>
    <row r="5">
      <c r="A5" s="17" t="inlineStr">
        <is>
          <t>Match 4</t>
        </is>
      </c>
      <c r="B5" s="17" t="inlineStr">
        <is>
          <t>Équipe 6</t>
        </is>
      </c>
      <c r="C5" s="17" t="inlineStr">
        <is>
          <t>Équipe 7</t>
        </is>
      </c>
      <c r="D5" s="17" t="n"/>
      <c r="E5" s="17" t="n"/>
    </row>
    <row r="6">
      <c r="A6" s="17" t="inlineStr">
        <is>
          <t>Match 5</t>
        </is>
      </c>
      <c r="B6" s="17" t="inlineStr">
        <is>
          <t>Équipe 6</t>
        </is>
      </c>
      <c r="C6" s="17" t="inlineStr">
        <is>
          <t>Équipe 8</t>
        </is>
      </c>
      <c r="D6" s="17" t="n"/>
      <c r="E6" s="17" t="n"/>
    </row>
    <row r="7">
      <c r="A7" s="17" t="inlineStr">
        <is>
          <t>Match 6</t>
        </is>
      </c>
      <c r="B7" s="17" t="inlineStr">
        <is>
          <t>Équipe 7</t>
        </is>
      </c>
      <c r="C7" s="17" t="inlineStr">
        <is>
          <t>Équipe 8</t>
        </is>
      </c>
      <c r="D7" s="17" t="n"/>
      <c r="E7" s="17" t="n"/>
    </row>
    <row r="8">
      <c r="A8" s="17" t="n"/>
      <c r="B8" s="17" t="n"/>
      <c r="C8" s="17" t="n"/>
      <c r="D8" s="17" t="n"/>
      <c r="E8" s="17" t="n"/>
    </row>
    <row r="10">
      <c r="A10" s="18" t="inlineStr">
        <is>
          <t>Classement</t>
        </is>
      </c>
      <c r="B10" s="18" t="n"/>
      <c r="C10" s="18" t="n"/>
      <c r="D10" s="18" t="n"/>
      <c r="E10" s="18" t="n"/>
      <c r="F10" s="18" t="n"/>
      <c r="G10" s="18" t="n"/>
      <c r="H10" s="18" t="n"/>
      <c r="I10" s="18" t="n"/>
    </row>
    <row r="11">
      <c r="A11" t="inlineStr">
        <is>
          <t>Équipe 5</t>
        </is>
      </c>
      <c r="B11">
        <f>D11*3+E11</f>
        <v/>
      </c>
      <c r="C11">
        <f>COUNTIFS(B$2:B$7,"Équipe 5")+COUNTIFS(C$2:C$7,"Équipe 5")</f>
        <v/>
      </c>
      <c r="D11">
        <f>SUMPRODUCT((B$2:B$7="Équipe 5")*(D$2:D$7&gt;E$2:E$7))+SUMPRODUCT((C$2:C$7="Équipe 5")*(E$2:E$7&gt;D$2:D$7))</f>
        <v/>
      </c>
      <c r="E11">
        <f>SUMPRODUCT((B$2:B$7="Équipe 5")*(D$2:D$7=E$2:E$7))+SUMPRODUCT((C$2:C$7="Équipe 5")*(D$2:D$7=E$2:E$7))</f>
        <v/>
      </c>
      <c r="F11">
        <f>C11-D11-E11</f>
        <v/>
      </c>
      <c r="G11">
        <f>SUMIF(B$2:B$7,"Équipe 5",D$2:D$7)+SUMIF(C$2:C$7,"Équipe 5",E$2:E$7)</f>
        <v/>
      </c>
      <c r="H11">
        <f>SUMIF(B$2:B$7,"Équipe 5",E$2:E$7)+SUMIF(C$2:C$7,"Équipe 5",D$2:D$7)</f>
        <v/>
      </c>
      <c r="I11">
        <f>G11-H11</f>
        <v/>
      </c>
    </row>
    <row r="12">
      <c r="A12" t="inlineStr">
        <is>
          <t>Équipe 6</t>
        </is>
      </c>
      <c r="B12">
        <f>D12*3+E12</f>
        <v/>
      </c>
      <c r="C12">
        <f>COUNTIFS(B$2:B$7,"Équipe 6")+COUNTIFS(C$2:C$7,"Équipe 6")</f>
        <v/>
      </c>
      <c r="D12">
        <f>SUMPRODUCT((B$2:B$7="Équipe 6")*(D$2:D$7&gt;E$2:E$7))+SUMPRODUCT((C$2:C$7="Équipe 6")*(E$2:E$7&gt;D$2:D$7))</f>
        <v/>
      </c>
      <c r="E12">
        <f>SUMPRODUCT((B$2:B$7="Équipe 6")*(D$2:D$7=E$2:E$7))+SUMPRODUCT((C$2:C$7="Équipe 6")*(D$2:D$7=E$2:E$7))</f>
        <v/>
      </c>
      <c r="F12">
        <f>C12-D12-E12</f>
        <v/>
      </c>
      <c r="G12">
        <f>SUMIF(B$2:B$7,"Équipe 6",D$2:D$7)+SUMIF(C$2:C$7,"Équipe 6",E$2:E$7)</f>
        <v/>
      </c>
      <c r="H12">
        <f>SUMIF(B$2:B$7,"Équipe 6",E$2:E$7)+SUMIF(C$2:C$7,"Équipe 6",D$2:D$7)</f>
        <v/>
      </c>
      <c r="I12">
        <f>G12-H12</f>
        <v/>
      </c>
    </row>
    <row r="13">
      <c r="A13" t="inlineStr">
        <is>
          <t>Équipe 7</t>
        </is>
      </c>
      <c r="B13">
        <f>D13*3+E13</f>
        <v/>
      </c>
      <c r="C13">
        <f>COUNTIFS(B$2:B$7,"Équipe 7")+COUNTIFS(C$2:C$7,"Équipe 7")</f>
        <v/>
      </c>
      <c r="D13">
        <f>SUMPRODUCT((B$2:B$7="Équipe 7")*(D$2:D$7&gt;E$2:E$7))+SUMPRODUCT((C$2:C$7="Équipe 7")*(E$2:E$7&gt;D$2:D$7))</f>
        <v/>
      </c>
      <c r="E13">
        <f>SUMPRODUCT((B$2:B$7="Équipe 7")*(D$2:D$7=E$2:E$7))+SUMPRODUCT((C$2:C$7="Équipe 7")*(D$2:D$7=E$2:E$7))</f>
        <v/>
      </c>
      <c r="F13">
        <f>C13-D13-E13</f>
        <v/>
      </c>
      <c r="G13">
        <f>SUMIF(B$2:B$7,"Équipe 7",D$2:D$7)+SUMIF(C$2:C$7,"Équipe 7",E$2:E$7)</f>
        <v/>
      </c>
      <c r="H13">
        <f>SUMIF(B$2:B$7,"Équipe 7",E$2:E$7)+SUMIF(C$2:C$7,"Équipe 7",D$2:D$7)</f>
        <v/>
      </c>
      <c r="I13">
        <f>G13-H13</f>
        <v/>
      </c>
    </row>
    <row r="14">
      <c r="A14" t="inlineStr">
        <is>
          <t>Équipe 8</t>
        </is>
      </c>
      <c r="B14">
        <f>D14*3+E14</f>
        <v/>
      </c>
      <c r="C14">
        <f>COUNTIFS(B$2:B$7,"Équipe 8")+COUNTIFS(C$2:C$7,"Équipe 8")</f>
        <v/>
      </c>
      <c r="D14">
        <f>SUMPRODUCT((B$2:B$7="Équipe 8")*(D$2:D$7&gt;E$2:E$7))+SUMPRODUCT((C$2:C$7="Équipe 8")*(E$2:E$7&gt;D$2:D$7))</f>
        <v/>
      </c>
      <c r="E14">
        <f>SUMPRODUCT((B$2:B$7="Équipe 8")*(D$2:D$7=E$2:E$7))+SUMPRODUCT((C$2:C$7="Équipe 8")*(D$2:D$7=E$2:E$7))</f>
        <v/>
      </c>
      <c r="F14">
        <f>C14-D14-E14</f>
        <v/>
      </c>
      <c r="G14">
        <f>SUMIF(B$2:B$7,"Équipe 8",D$2:D$7)+SUMIF(C$2:C$7,"Équipe 8",E$2:E$7)</f>
        <v/>
      </c>
      <c r="H14">
        <f>SUMIF(B$2:B$7,"Équipe 8",E$2:E$7)+SUMIF(C$2:C$7,"Équipe 8",D$2:D$7)</f>
        <v/>
      </c>
      <c r="I14">
        <f>G14-H14</f>
        <v/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I14"/>
  <sheetViews>
    <sheetView workbookViewId="0">
      <selection activeCell="A1" sqref="A1"/>
    </sheetView>
  </sheetViews>
  <sheetFormatPr baseColWidth="8" defaultRowHeight="15"/>
  <sheetData>
    <row r="1">
      <c r="A1" s="13" t="inlineStr">
        <is>
          <t>Match</t>
        </is>
      </c>
      <c r="B1" s="13" t="inlineStr">
        <is>
          <t>Équipe A</t>
        </is>
      </c>
      <c r="C1" s="13" t="inlineStr">
        <is>
          <t>Équipe B</t>
        </is>
      </c>
      <c r="D1" s="13" t="inlineStr">
        <is>
          <t>Score A</t>
        </is>
      </c>
      <c r="E1" s="13" t="inlineStr">
        <is>
          <t>Score B</t>
        </is>
      </c>
    </row>
    <row r="2">
      <c r="A2" s="17" t="inlineStr">
        <is>
          <t>Match 1</t>
        </is>
      </c>
      <c r="B2" s="17" t="inlineStr">
        <is>
          <t>Équipe 9</t>
        </is>
      </c>
      <c r="C2" s="17" t="inlineStr">
        <is>
          <t>Équipe 10</t>
        </is>
      </c>
      <c r="D2" s="17" t="n"/>
      <c r="E2" s="17" t="n"/>
    </row>
    <row r="3">
      <c r="A3" s="17" t="inlineStr">
        <is>
          <t>Match 2</t>
        </is>
      </c>
      <c r="B3" s="17" t="inlineStr">
        <is>
          <t>Équipe 9</t>
        </is>
      </c>
      <c r="C3" s="17" t="inlineStr">
        <is>
          <t>Équipe 11</t>
        </is>
      </c>
      <c r="D3" s="17" t="n"/>
      <c r="E3" s="17" t="n"/>
    </row>
    <row r="4">
      <c r="A4" s="17" t="inlineStr">
        <is>
          <t>Match 3</t>
        </is>
      </c>
      <c r="B4" s="17" t="inlineStr">
        <is>
          <t>Équipe 9</t>
        </is>
      </c>
      <c r="C4" s="17" t="inlineStr">
        <is>
          <t>Équipe 12</t>
        </is>
      </c>
      <c r="D4" s="17" t="n"/>
      <c r="E4" s="17" t="n"/>
    </row>
    <row r="5">
      <c r="A5" s="17" t="inlineStr">
        <is>
          <t>Match 4</t>
        </is>
      </c>
      <c r="B5" s="17" t="inlineStr">
        <is>
          <t>Équipe 10</t>
        </is>
      </c>
      <c r="C5" s="17" t="inlineStr">
        <is>
          <t>Équipe 11</t>
        </is>
      </c>
      <c r="D5" s="17" t="n"/>
      <c r="E5" s="17" t="n"/>
    </row>
    <row r="6">
      <c r="A6" s="17" t="inlineStr">
        <is>
          <t>Match 5</t>
        </is>
      </c>
      <c r="B6" s="17" t="inlineStr">
        <is>
          <t>Équipe 10</t>
        </is>
      </c>
      <c r="C6" s="17" t="inlineStr">
        <is>
          <t>Équipe 12</t>
        </is>
      </c>
      <c r="D6" s="17" t="n"/>
      <c r="E6" s="17" t="n"/>
    </row>
    <row r="7">
      <c r="A7" s="17" t="inlineStr">
        <is>
          <t>Match 6</t>
        </is>
      </c>
      <c r="B7" s="17" t="inlineStr">
        <is>
          <t>Équipe 11</t>
        </is>
      </c>
      <c r="C7" s="17" t="inlineStr">
        <is>
          <t>Équipe 12</t>
        </is>
      </c>
      <c r="D7" s="17" t="n"/>
      <c r="E7" s="17" t="n"/>
    </row>
    <row r="8">
      <c r="A8" s="17" t="n"/>
      <c r="B8" s="17" t="n"/>
      <c r="C8" s="17" t="n"/>
      <c r="D8" s="17" t="n"/>
      <c r="E8" s="17" t="n"/>
    </row>
    <row r="10">
      <c r="A10" s="18" t="inlineStr">
        <is>
          <t>Classement</t>
        </is>
      </c>
      <c r="B10" s="18" t="n"/>
      <c r="C10" s="18" t="n"/>
      <c r="D10" s="18" t="n"/>
      <c r="E10" s="18" t="n"/>
      <c r="F10" s="18" t="n"/>
      <c r="G10" s="18" t="n"/>
      <c r="H10" s="18" t="n"/>
      <c r="I10" s="18" t="n"/>
    </row>
    <row r="11">
      <c r="A11" t="inlineStr">
        <is>
          <t>Équipe 9</t>
        </is>
      </c>
      <c r="B11">
        <f>D11*3+E11</f>
        <v/>
      </c>
      <c r="C11">
        <f>COUNTIFS(B$2:B$7,"Équipe 9")+COUNTIFS(C$2:C$7,"Équipe 9")</f>
        <v/>
      </c>
      <c r="D11">
        <f>SUMPRODUCT((B$2:B$7="Équipe 9")*(D$2:D$7&gt;E$2:E$7))+SUMPRODUCT((C$2:C$7="Équipe 9")*(E$2:E$7&gt;D$2:D$7))</f>
        <v/>
      </c>
      <c r="E11">
        <f>SUMPRODUCT((B$2:B$7="Équipe 9")*(D$2:D$7=E$2:E$7))+SUMPRODUCT((C$2:C$7="Équipe 9")*(D$2:D$7=E$2:E$7))</f>
        <v/>
      </c>
      <c r="F11">
        <f>C11-D11-E11</f>
        <v/>
      </c>
      <c r="G11">
        <f>SUMIF(B$2:B$7,"Équipe 9",D$2:D$7)+SUMIF(C$2:C$7,"Équipe 9",E$2:E$7)</f>
        <v/>
      </c>
      <c r="H11">
        <f>SUMIF(B$2:B$7,"Équipe 9",E$2:E$7)+SUMIF(C$2:C$7,"Équipe 9",D$2:D$7)</f>
        <v/>
      </c>
      <c r="I11">
        <f>G11-H11</f>
        <v/>
      </c>
    </row>
    <row r="12">
      <c r="A12" t="inlineStr">
        <is>
          <t>Équipe 10</t>
        </is>
      </c>
      <c r="B12">
        <f>D12*3+E12</f>
        <v/>
      </c>
      <c r="C12">
        <f>COUNTIFS(B$2:B$7,"Équipe 10")+COUNTIFS(C$2:C$7,"Équipe 10")</f>
        <v/>
      </c>
      <c r="D12">
        <f>SUMPRODUCT((B$2:B$7="Équipe 10")*(D$2:D$7&gt;E$2:E$7))+SUMPRODUCT((C$2:C$7="Équipe 10")*(E$2:E$7&gt;D$2:D$7))</f>
        <v/>
      </c>
      <c r="E12">
        <f>SUMPRODUCT((B$2:B$7="Équipe 10")*(D$2:D$7=E$2:E$7))+SUMPRODUCT((C$2:C$7="Équipe 10")*(D$2:D$7=E$2:E$7))</f>
        <v/>
      </c>
      <c r="F12">
        <f>C12-D12-E12</f>
        <v/>
      </c>
      <c r="G12">
        <f>SUMIF(B$2:B$7,"Équipe 10",D$2:D$7)+SUMIF(C$2:C$7,"Équipe 10",E$2:E$7)</f>
        <v/>
      </c>
      <c r="H12">
        <f>SUMIF(B$2:B$7,"Équipe 10",E$2:E$7)+SUMIF(C$2:C$7,"Équipe 10",D$2:D$7)</f>
        <v/>
      </c>
      <c r="I12">
        <f>G12-H12</f>
        <v/>
      </c>
    </row>
    <row r="13">
      <c r="A13" t="inlineStr">
        <is>
          <t>Équipe 11</t>
        </is>
      </c>
      <c r="B13">
        <f>D13*3+E13</f>
        <v/>
      </c>
      <c r="C13">
        <f>COUNTIFS(B$2:B$7,"Équipe 11")+COUNTIFS(C$2:C$7,"Équipe 11")</f>
        <v/>
      </c>
      <c r="D13">
        <f>SUMPRODUCT((B$2:B$7="Équipe 11")*(D$2:D$7&gt;E$2:E$7))+SUMPRODUCT((C$2:C$7="Équipe 11")*(E$2:E$7&gt;D$2:D$7))</f>
        <v/>
      </c>
      <c r="E13">
        <f>SUMPRODUCT((B$2:B$7="Équipe 11")*(D$2:D$7=E$2:E$7))+SUMPRODUCT((C$2:C$7="Équipe 11")*(D$2:D$7=E$2:E$7))</f>
        <v/>
      </c>
      <c r="F13">
        <f>C13-D13-E13</f>
        <v/>
      </c>
      <c r="G13">
        <f>SUMIF(B$2:B$7,"Équipe 11",D$2:D$7)+SUMIF(C$2:C$7,"Équipe 11",E$2:E$7)</f>
        <v/>
      </c>
      <c r="H13">
        <f>SUMIF(B$2:B$7,"Équipe 11",E$2:E$7)+SUMIF(C$2:C$7,"Équipe 11",D$2:D$7)</f>
        <v/>
      </c>
      <c r="I13">
        <f>G13-H13</f>
        <v/>
      </c>
    </row>
    <row r="14">
      <c r="A14" t="inlineStr">
        <is>
          <t>Équipe 12</t>
        </is>
      </c>
      <c r="B14">
        <f>D14*3+E14</f>
        <v/>
      </c>
      <c r="C14">
        <f>COUNTIFS(B$2:B$7,"Équipe 12")+COUNTIFS(C$2:C$7,"Équipe 12")</f>
        <v/>
      </c>
      <c r="D14">
        <f>SUMPRODUCT((B$2:B$7="Équipe 12")*(D$2:D$7&gt;E$2:E$7))+SUMPRODUCT((C$2:C$7="Équipe 12")*(E$2:E$7&gt;D$2:D$7))</f>
        <v/>
      </c>
      <c r="E14">
        <f>SUMPRODUCT((B$2:B$7="Équipe 12")*(D$2:D$7=E$2:E$7))+SUMPRODUCT((C$2:C$7="Équipe 12")*(D$2:D$7=E$2:E$7))</f>
        <v/>
      </c>
      <c r="F14">
        <f>C14-D14-E14</f>
        <v/>
      </c>
      <c r="G14">
        <f>SUMIF(B$2:B$7,"Équipe 12",D$2:D$7)+SUMIF(C$2:C$7,"Équipe 12",E$2:E$7)</f>
        <v/>
      </c>
      <c r="H14">
        <f>SUMIF(B$2:B$7,"Équipe 12",E$2:E$7)+SUMIF(C$2:C$7,"Équipe 12",D$2:D$7)</f>
        <v/>
      </c>
      <c r="I14">
        <f>G14-H14</f>
        <v/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I14"/>
  <sheetViews>
    <sheetView workbookViewId="0">
      <selection activeCell="A1" sqref="A1"/>
    </sheetView>
  </sheetViews>
  <sheetFormatPr baseColWidth="8" defaultRowHeight="15"/>
  <sheetData>
    <row r="1">
      <c r="A1" s="13" t="inlineStr">
        <is>
          <t>Match</t>
        </is>
      </c>
      <c r="B1" s="13" t="inlineStr">
        <is>
          <t>Équipe A</t>
        </is>
      </c>
      <c r="C1" s="13" t="inlineStr">
        <is>
          <t>Équipe B</t>
        </is>
      </c>
      <c r="D1" s="13" t="inlineStr">
        <is>
          <t>Score A</t>
        </is>
      </c>
      <c r="E1" s="13" t="inlineStr">
        <is>
          <t>Score B</t>
        </is>
      </c>
    </row>
    <row r="2">
      <c r="A2" s="17" t="inlineStr">
        <is>
          <t>Match 1</t>
        </is>
      </c>
      <c r="B2" s="17" t="inlineStr">
        <is>
          <t>Équipe 13</t>
        </is>
      </c>
      <c r="C2" s="17" t="inlineStr">
        <is>
          <t>Équipe 14</t>
        </is>
      </c>
      <c r="D2" s="17" t="n"/>
      <c r="E2" s="17" t="n"/>
    </row>
    <row r="3">
      <c r="A3" s="17" t="inlineStr">
        <is>
          <t>Match 2</t>
        </is>
      </c>
      <c r="B3" s="17" t="inlineStr">
        <is>
          <t>Équipe 13</t>
        </is>
      </c>
      <c r="C3" s="17" t="inlineStr">
        <is>
          <t>Équipe 15</t>
        </is>
      </c>
      <c r="D3" s="17" t="n"/>
      <c r="E3" s="17" t="n"/>
    </row>
    <row r="4">
      <c r="A4" s="17" t="inlineStr">
        <is>
          <t>Match 3</t>
        </is>
      </c>
      <c r="B4" s="17" t="inlineStr">
        <is>
          <t>Équipe 13</t>
        </is>
      </c>
      <c r="C4" s="17" t="inlineStr">
        <is>
          <t>Équipe 16</t>
        </is>
      </c>
      <c r="D4" s="17" t="n"/>
      <c r="E4" s="17" t="n"/>
    </row>
    <row r="5">
      <c r="A5" s="17" t="inlineStr">
        <is>
          <t>Match 4</t>
        </is>
      </c>
      <c r="B5" s="17" t="inlineStr">
        <is>
          <t>Équipe 14</t>
        </is>
      </c>
      <c r="C5" s="17" t="inlineStr">
        <is>
          <t>Équipe 15</t>
        </is>
      </c>
      <c r="D5" s="17" t="n"/>
      <c r="E5" s="17" t="n"/>
    </row>
    <row r="6">
      <c r="A6" s="17" t="inlineStr">
        <is>
          <t>Match 5</t>
        </is>
      </c>
      <c r="B6" s="17" t="inlineStr">
        <is>
          <t>Équipe 14</t>
        </is>
      </c>
      <c r="C6" s="17" t="inlineStr">
        <is>
          <t>Équipe 16</t>
        </is>
      </c>
      <c r="D6" s="17" t="n"/>
      <c r="E6" s="17" t="n"/>
    </row>
    <row r="7">
      <c r="A7" s="17" t="inlineStr">
        <is>
          <t>Match 6</t>
        </is>
      </c>
      <c r="B7" s="17" t="inlineStr">
        <is>
          <t>Équipe 15</t>
        </is>
      </c>
      <c r="C7" s="17" t="inlineStr">
        <is>
          <t>Équipe 16</t>
        </is>
      </c>
      <c r="D7" s="17" t="n"/>
      <c r="E7" s="17" t="n"/>
    </row>
    <row r="8">
      <c r="A8" s="17" t="n"/>
      <c r="B8" s="17" t="n"/>
      <c r="C8" s="17" t="n"/>
      <c r="D8" s="17" t="n"/>
      <c r="E8" s="17" t="n"/>
    </row>
    <row r="10">
      <c r="A10" s="18" t="inlineStr">
        <is>
          <t>Classement</t>
        </is>
      </c>
      <c r="B10" s="18" t="n"/>
      <c r="C10" s="18" t="n"/>
      <c r="D10" s="18" t="n"/>
      <c r="E10" s="18" t="n"/>
      <c r="F10" s="18" t="n"/>
      <c r="G10" s="18" t="n"/>
      <c r="H10" s="18" t="n"/>
      <c r="I10" s="18" t="n"/>
    </row>
    <row r="11">
      <c r="A11" t="inlineStr">
        <is>
          <t>Équipe 13</t>
        </is>
      </c>
      <c r="B11">
        <f>D11*3+E11</f>
        <v/>
      </c>
      <c r="C11">
        <f>COUNTIFS(B$2:B$7,"Équipe 13")+COUNTIFS(C$2:C$7,"Équipe 13")</f>
        <v/>
      </c>
      <c r="D11">
        <f>SUMPRODUCT((B$2:B$7="Équipe 13")*(D$2:D$7&gt;E$2:E$7))+SUMPRODUCT((C$2:C$7="Équipe 13")*(E$2:E$7&gt;D$2:D$7))</f>
        <v/>
      </c>
      <c r="E11">
        <f>SUMPRODUCT((B$2:B$7="Équipe 13")*(D$2:D$7=E$2:E$7))+SUMPRODUCT((C$2:C$7="Équipe 13")*(D$2:D$7=E$2:E$7))</f>
        <v/>
      </c>
      <c r="F11">
        <f>C11-D11-E11</f>
        <v/>
      </c>
      <c r="G11">
        <f>SUMIF(B$2:B$7,"Équipe 13",D$2:D$7)+SUMIF(C$2:C$7,"Équipe 13",E$2:E$7)</f>
        <v/>
      </c>
      <c r="H11">
        <f>SUMIF(B$2:B$7,"Équipe 13",E$2:E$7)+SUMIF(C$2:C$7,"Équipe 13",D$2:D$7)</f>
        <v/>
      </c>
      <c r="I11">
        <f>G11-H11</f>
        <v/>
      </c>
    </row>
    <row r="12">
      <c r="A12" t="inlineStr">
        <is>
          <t>Équipe 14</t>
        </is>
      </c>
      <c r="B12">
        <f>D12*3+E12</f>
        <v/>
      </c>
      <c r="C12">
        <f>COUNTIFS(B$2:B$7,"Équipe 14")+COUNTIFS(C$2:C$7,"Équipe 14")</f>
        <v/>
      </c>
      <c r="D12">
        <f>SUMPRODUCT((B$2:B$7="Équipe 14")*(D$2:D$7&gt;E$2:E$7))+SUMPRODUCT((C$2:C$7="Équipe 14")*(E$2:E$7&gt;D$2:D$7))</f>
        <v/>
      </c>
      <c r="E12">
        <f>SUMPRODUCT((B$2:B$7="Équipe 14")*(D$2:D$7=E$2:E$7))+SUMPRODUCT((C$2:C$7="Équipe 14")*(D$2:D$7=E$2:E$7))</f>
        <v/>
      </c>
      <c r="F12">
        <f>C12-D12-E12</f>
        <v/>
      </c>
      <c r="G12">
        <f>SUMIF(B$2:B$7,"Équipe 14",D$2:D$7)+SUMIF(C$2:C$7,"Équipe 14",E$2:E$7)</f>
        <v/>
      </c>
      <c r="H12">
        <f>SUMIF(B$2:B$7,"Équipe 14",E$2:E$7)+SUMIF(C$2:C$7,"Équipe 14",D$2:D$7)</f>
        <v/>
      </c>
      <c r="I12">
        <f>G12-H12</f>
        <v/>
      </c>
    </row>
    <row r="13">
      <c r="A13" t="inlineStr">
        <is>
          <t>Équipe 15</t>
        </is>
      </c>
      <c r="B13">
        <f>D13*3+E13</f>
        <v/>
      </c>
      <c r="C13">
        <f>COUNTIFS(B$2:B$7,"Équipe 15")+COUNTIFS(C$2:C$7,"Équipe 15")</f>
        <v/>
      </c>
      <c r="D13">
        <f>SUMPRODUCT((B$2:B$7="Équipe 15")*(D$2:D$7&gt;E$2:E$7))+SUMPRODUCT((C$2:C$7="Équipe 15")*(E$2:E$7&gt;D$2:D$7))</f>
        <v/>
      </c>
      <c r="E13">
        <f>SUMPRODUCT((B$2:B$7="Équipe 15")*(D$2:D$7=E$2:E$7))+SUMPRODUCT((C$2:C$7="Équipe 15")*(D$2:D$7=E$2:E$7))</f>
        <v/>
      </c>
      <c r="F13">
        <f>C13-D13-E13</f>
        <v/>
      </c>
      <c r="G13">
        <f>SUMIF(B$2:B$7,"Équipe 15",D$2:D$7)+SUMIF(C$2:C$7,"Équipe 15",E$2:E$7)</f>
        <v/>
      </c>
      <c r="H13">
        <f>SUMIF(B$2:B$7,"Équipe 15",E$2:E$7)+SUMIF(C$2:C$7,"Équipe 15",D$2:D$7)</f>
        <v/>
      </c>
      <c r="I13">
        <f>G13-H13</f>
        <v/>
      </c>
    </row>
    <row r="14">
      <c r="A14" t="inlineStr">
        <is>
          <t>Équipe 16</t>
        </is>
      </c>
      <c r="B14">
        <f>D14*3+E14</f>
        <v/>
      </c>
      <c r="C14">
        <f>COUNTIFS(B$2:B$7,"Équipe 16")+COUNTIFS(C$2:C$7,"Équipe 16")</f>
        <v/>
      </c>
      <c r="D14">
        <f>SUMPRODUCT((B$2:B$7="Équipe 16")*(D$2:D$7&gt;E$2:E$7))+SUMPRODUCT((C$2:C$7="Équipe 16")*(E$2:E$7&gt;D$2:D$7))</f>
        <v/>
      </c>
      <c r="E14">
        <f>SUMPRODUCT((B$2:B$7="Équipe 16")*(D$2:D$7=E$2:E$7))+SUMPRODUCT((C$2:C$7="Équipe 16")*(D$2:D$7=E$2:E$7))</f>
        <v/>
      </c>
      <c r="F14">
        <f>C14-D14-E14</f>
        <v/>
      </c>
      <c r="G14">
        <f>SUMIF(B$2:B$7,"Équipe 16",D$2:D$7)+SUMIF(C$2:C$7,"Équipe 16",E$2:E$7)</f>
        <v/>
      </c>
      <c r="H14">
        <f>SUMIF(B$2:B$7,"Équipe 16",E$2:E$7)+SUMIF(C$2:C$7,"Équipe 16",D$2:D$7)</f>
        <v/>
      </c>
      <c r="I14">
        <f>G14-H14</f>
        <v/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E16"/>
  <sheetViews>
    <sheetView workbookViewId="0">
      <selection activeCell="A1" sqref="A1"/>
    </sheetView>
  </sheetViews>
  <sheetFormatPr baseColWidth="8" defaultRowHeight="15"/>
  <sheetData>
    <row r="1">
      <c r="A1" s="19" t="inlineStr">
        <is>
          <t>Phase Finale - Bracket</t>
        </is>
      </c>
      <c r="B1" s="20" t="n"/>
      <c r="C1" s="20" t="n"/>
      <c r="D1" s="20" t="n"/>
      <c r="E1" s="20" t="n"/>
    </row>
    <row r="3">
      <c r="A3" s="20" t="inlineStr">
        <is>
          <t>Demi-finale 1</t>
        </is>
      </c>
      <c r="B3" s="20" t="n"/>
      <c r="C3" s="20" t="n"/>
      <c r="D3" s="20" t="n"/>
      <c r="E3" s="20" t="n"/>
    </row>
    <row r="4">
      <c r="A4" s="17">
        <f>INDEX('Poule A'!A11:A14,MATCH(MAX('Poule A'!B11:B14),'Poule A'!B11:B14,0))</f>
        <v/>
      </c>
      <c r="B4" s="17" t="n"/>
      <c r="C4" s="17" t="inlineStr">
        <is>
          <t>Score A</t>
        </is>
      </c>
      <c r="D4" s="17" t="n"/>
    </row>
    <row r="5">
      <c r="A5" t="inlineStr">
        <is>
          <t>vs</t>
        </is>
      </c>
    </row>
    <row r="6">
      <c r="A6" s="17">
        <f>INDEX('Poule D'!A11:A14,MATCH(MAX('Poule D'!B11:B14),'Poule D'!B11:B14,0))</f>
        <v/>
      </c>
      <c r="B6" s="17" t="n"/>
      <c r="C6" s="17" t="inlineStr">
        <is>
          <t>Score B</t>
        </is>
      </c>
      <c r="D6" s="17" t="n"/>
    </row>
    <row r="8">
      <c r="A8" s="20" t="inlineStr">
        <is>
          <t>Demi-finale 2</t>
        </is>
      </c>
      <c r="B8" s="20" t="n"/>
      <c r="C8" s="20" t="n"/>
      <c r="D8" s="20" t="n"/>
      <c r="E8" s="20" t="n"/>
    </row>
    <row r="9">
      <c r="A9" s="17">
        <f>INDEX('Poule B'!A11:A14,MATCH(MAX('Poule B'!B11:B14),'Poule B'!B11:B14,0))</f>
        <v/>
      </c>
      <c r="B9" s="17" t="n"/>
      <c r="C9" s="17" t="inlineStr">
        <is>
          <t>Score A</t>
        </is>
      </c>
      <c r="D9" s="17" t="n"/>
    </row>
    <row r="10">
      <c r="A10" t="inlineStr">
        <is>
          <t>vs</t>
        </is>
      </c>
    </row>
    <row r="11">
      <c r="A11" s="17">
        <f>INDEX('Poule C'!A11:A14,MATCH(MAX('Poule C'!B11:B14),'Poule C'!B11:B14,0))</f>
        <v/>
      </c>
      <c r="B11" s="17" t="n"/>
      <c r="C11" s="17" t="inlineStr">
        <is>
          <t>Score B</t>
        </is>
      </c>
      <c r="D11" s="17" t="n"/>
    </row>
    <row r="13">
      <c r="A13" s="20" t="inlineStr">
        <is>
          <t>Finale</t>
        </is>
      </c>
      <c r="B13" s="20" t="n"/>
      <c r="C13" s="20" t="n"/>
      <c r="D13" s="20" t="n"/>
      <c r="E13" s="20" t="n"/>
    </row>
    <row r="14">
      <c r="A14" s="17" t="inlineStr">
        <is>
          <t>Vainqueur Demi 1</t>
        </is>
      </c>
      <c r="B14" s="17" t="n"/>
      <c r="C14" s="17" t="inlineStr">
        <is>
          <t>Score A</t>
        </is>
      </c>
      <c r="D14" s="17" t="n"/>
    </row>
    <row r="15">
      <c r="A15" t="inlineStr">
        <is>
          <t>vs</t>
        </is>
      </c>
    </row>
    <row r="16">
      <c r="A16" s="17" t="inlineStr">
        <is>
          <t>Vainqueur Demi 2</t>
        </is>
      </c>
      <c r="B16" s="17" t="n"/>
      <c r="C16" s="17" t="inlineStr">
        <is>
          <t>Score B</t>
        </is>
      </c>
      <c r="D16" s="17" t="n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2025-06-25T02:48:55Z</dcterms:created>
  <dcterms:modified xmlns:dcterms="http://purl.org/dc/terms/" xmlns:xsi="http://www.w3.org/2001/XMLSchema-instance" xsi:type="dcterms:W3CDTF">2025-06-25T02:48:55Z</dcterms:modified>
</cp:coreProperties>
</file>