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tables/table1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a2d0334e07e40ca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uivi factures" sheetId="1" r:id="Rbb86fc99d7ad4ef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6">
    <x:numFmt numFmtId="200" formatCode="0"/>
    <x:numFmt numFmtId="201" formatCode="#,##0.00 €"/>
    <x:numFmt numFmtId="202" formatCode="0 &quot;jours&quot;"/>
    <x:numFmt numFmtId="203" formatCode="dd/mm/yyyy"/>
    <x:numFmt numFmtId="204" formatCode="0%"/>
    <x:numFmt numFmtId="205" formatCode="0 &quot;j&quot;"/>
  </x:numFmts>
  <x:fonts count="8">
    <x:font>
      <x:sz val="11"/>
      <x:name val="Carlito"/>
    </x:font>
    <x:font>
      <x:b/>
      <x:sz val="18"/>
      <x:color rgb="FFFFFFFF"/>
      <x:name val="Carlito"/>
    </x:font>
    <x:font>
      <x:i/>
      <x:sz val="11"/>
      <x:color rgb="FF075985"/>
      <x:name val="Carlito"/>
    </x:font>
    <x:font>
      <x:b/>
      <x:sz val="11"/>
      <x:color rgb="FF111827"/>
      <x:name val="Carlito"/>
    </x:font>
    <x:font>
      <x:b/>
      <x:sz val="13"/>
      <x:color rgb="FFFFFFFF"/>
      <x:name val="Carlito"/>
    </x:font>
    <x:font>
      <x:b/>
      <x:sz val="11"/>
      <x:color rgb="FFFFFFFF"/>
      <x:name val="Carlito"/>
    </x:font>
    <x:font>
      <x:b/>
      <x:sz val="11"/>
      <x:name val="Carlito"/>
    </x:font>
    <x:font>
      <x:i/>
      <x:sz val="11"/>
      <x:color rgb="FF475569"/>
      <x:name val="Carlito"/>
    </x:font>
  </x:fonts>
  <x:fills count="12">
    <x:fill>
      <x:patternFill patternType="none"/>
    </x:fill>
    <x:fill>
      <x:patternFill patternType="gray125"/>
    </x:fill>
    <x:fill>
      <x:patternFill patternType="solid">
        <x:fgColor rgb="FF0F172A"/>
      </x:patternFill>
    </x:fill>
    <x:fill>
      <x:patternFill patternType="solid">
        <x:fgColor rgb="FFE0F2FE"/>
      </x:patternFill>
    </x:fill>
    <x:fill>
      <x:patternFill patternType="solid">
        <x:fgColor rgb="FFDBEAFE"/>
      </x:patternFill>
    </x:fill>
    <x:fill>
      <x:patternFill patternType="solid">
        <x:fgColor rgb="FFDCFCE7"/>
      </x:patternFill>
    </x:fill>
    <x:fill>
      <x:patternFill patternType="solid">
        <x:fgColor rgb="FFFEF3C7"/>
      </x:patternFill>
    </x:fill>
    <x:fill>
      <x:patternFill patternType="solid">
        <x:fgColor rgb="FFFCE7F3"/>
      </x:patternFill>
    </x:fill>
    <x:fill>
      <x:patternFill patternType="solid">
        <x:fgColor rgb="FF1D4ED8"/>
      </x:patternFill>
    </x:fill>
    <x:fill>
      <x:patternFill patternType="solid">
        <x:fgColor rgb="FF0F4C81"/>
      </x:patternFill>
    </x:fill>
    <x:fill>
      <x:patternFill patternType="solid">
        <x:fgColor rgb="FFF8FAFC"/>
      </x:patternFill>
    </x:fill>
    <x:fill>
      <x:patternFill patternType="solid">
        <x:fgColor rgb="FF334155"/>
      </x:patternFill>
    </x:fill>
  </x:fills>
  <x:borders count="2">
    <x:border/>
    <x:border/>
  </x:borders>
  <x:cellStyleXfs count="1">
    <x:xf numFmtId="0" fontId="0" fillId="0" borderId="0"/>
  </x:cellStyleXfs>
  <x:cellXfs count="140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3" fillId="4" borderId="0" xfId="0" applyNumberFormat="1" applyFont="1" applyFill="1" applyBorder="1" applyAlignment="1">
      <x:alignment horizontal="center" vertic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3" fillId="4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3" fillId="5" borderId="0" xfId="0" applyNumberFormat="1" applyFont="1" applyFill="1" applyBorder="1"/>
    <x:xf numFmtId="0" fontId="3" fillId="5" borderId="0" xfId="0" applyNumberFormat="1" applyFont="1" applyFill="1" applyBorder="1" applyAlignment="1">
      <x:alignment horizontal="center"/>
    </x:xf>
    <x:xf numFmtId="0" fontId="3" fillId="5" borderId="0" xfId="0" applyNumberFormat="1" applyFont="1" applyFill="1" applyBorder="1" applyAlignment="1">
      <x:alignment horizontal="center" vertical="center"/>
    </x:xf>
    <x:xf numFmtId="0" fontId="0" fillId="5" borderId="1" xfId="0" applyNumberFormat="1" applyFont="1" applyFill="1" applyBorder="1"/>
    <x:xf numFmtId="0" fontId="3" fillId="5" borderId="1" xfId="0" applyNumberFormat="1" applyFont="1" applyFill="1" applyBorder="1"/>
    <x:xf numFmtId="0" fontId="3" fillId="5" borderId="1" xfId="0" applyNumberFormat="1" applyFont="1" applyFill="1" applyBorder="1" applyAlignment="1">
      <x:alignment horizontal="center"/>
    </x:xf>
    <x:xf numFmtId="0" fontId="3" fillId="5" borderId="1" xfId="0" applyNumberFormat="1" applyFont="1" applyFill="1" applyBorder="1" applyAlignment="1">
      <x:alignment horizontal="center" vertical="center"/>
    </x:xf>
    <x:xf numFmtId="0" fontId="0" fillId="6" borderId="0" xfId="0" applyNumberFormat="1" applyFont="1" applyFill="1" applyBorder="1"/>
    <x:xf numFmtId="0" fontId="3" fillId="6" borderId="0" xfId="0" applyNumberFormat="1" applyFont="1" applyFill="1" applyBorder="1"/>
    <x:xf numFmtId="0" fontId="3" fillId="6" borderId="0" xfId="0" applyNumberFormat="1" applyFont="1" applyFill="1" applyBorder="1" applyAlignment="1">
      <x:alignment horizontal="center"/>
    </x:xf>
    <x:xf numFmtId="0" fontId="3" fillId="6" borderId="0" xfId="0" applyNumberFormat="1" applyFont="1" applyFill="1" applyBorder="1" applyAlignment="1">
      <x:alignment horizontal="center" vertical="center"/>
    </x:xf>
    <x:xf numFmtId="0" fontId="0" fillId="6" borderId="1" xfId="0" applyNumberFormat="1" applyFont="1" applyFill="1" applyBorder="1"/>
    <x:xf numFmtId="0" fontId="3" fillId="6" borderId="1" xfId="0" applyNumberFormat="1" applyFont="1" applyFill="1" applyBorder="1"/>
    <x:xf numFmtId="0" fontId="3" fillId="6" borderId="1" xfId="0" applyNumberFormat="1" applyFont="1" applyFill="1" applyBorder="1" applyAlignment="1">
      <x:alignment horizontal="center"/>
    </x:xf>
    <x:xf numFmtId="0" fontId="3" fillId="6" borderId="1" xfId="0" applyNumberFormat="1" applyFont="1" applyFill="1" applyBorder="1" applyAlignment="1">
      <x:alignment horizontal="center" vertical="center"/>
    </x:xf>
    <x:xf numFmtId="0" fontId="0" fillId="7" borderId="0" xfId="0" applyNumberFormat="1" applyFont="1" applyFill="1" applyBorder="1"/>
    <x:xf numFmtId="0" fontId="3" fillId="7" borderId="0" xfId="0" applyNumberFormat="1" applyFont="1" applyFill="1" applyBorder="1"/>
    <x:xf numFmtId="0" fontId="3" fillId="7" borderId="0" xfId="0" applyNumberFormat="1" applyFont="1" applyFill="1" applyBorder="1" applyAlignment="1">
      <x:alignment horizontal="center"/>
    </x:xf>
    <x:xf numFmtId="0" fontId="3" fillId="7" borderId="0" xfId="0" applyNumberFormat="1" applyFont="1" applyFill="1" applyBorder="1" applyAlignment="1">
      <x:alignment horizontal="center" vertical="center"/>
    </x:xf>
    <x:xf numFmtId="0" fontId="0" fillId="7" borderId="1" xfId="0" applyNumberFormat="1" applyFont="1" applyFill="1" applyBorder="1"/>
    <x:xf numFmtId="0" fontId="3" fillId="7" borderId="1" xfId="0" applyNumberFormat="1" applyFont="1" applyFill="1" applyBorder="1"/>
    <x:xf numFmtId="0" fontId="3" fillId="7" borderId="1" xfId="0" applyNumberFormat="1" applyFont="1" applyFill="1" applyBorder="1" applyAlignment="1">
      <x:alignment horizontal="center"/>
    </x:xf>
    <x:xf numFmtId="0" fontId="3" fillId="7" borderId="1" xfId="0" applyNumberFormat="1" applyFont="1" applyFill="1" applyBorder="1" applyAlignment="1">
      <x:alignment horizontal="center" vertical="center"/>
    </x:xf>
    <x:xf numFmtId="200" fontId="3" fillId="4" borderId="0" xfId="0" applyNumberFormat="1" applyFont="1" applyFill="1" applyBorder="1" applyAlignment="1">
      <x:alignment horizontal="center" vertical="center"/>
    </x:xf>
    <x:xf numFmtId="200" fontId="3" fillId="4" borderId="1" xfId="0" applyNumberFormat="1" applyFont="1" applyFill="1" applyBorder="1" applyAlignment="1">
      <x:alignment horizontal="center" vertical="center"/>
    </x:xf>
    <x:xf numFmtId="201" fontId="3" fillId="5" borderId="0" xfId="0" applyNumberFormat="1" applyFont="1" applyFill="1" applyBorder="1" applyAlignment="1">
      <x:alignment horizontal="center" vertical="center"/>
    </x:xf>
    <x:xf numFmtId="201" fontId="3" fillId="5" borderId="1" xfId="0" applyNumberFormat="1" applyFont="1" applyFill="1" applyBorder="1" applyAlignment="1">
      <x:alignment horizontal="center" vertical="center"/>
    </x:xf>
    <x:xf numFmtId="201" fontId="3" fillId="6" borderId="0" xfId="0" applyNumberFormat="1" applyFont="1" applyFill="1" applyBorder="1" applyAlignment="1">
      <x:alignment horizontal="center" vertical="center"/>
    </x:xf>
    <x:xf numFmtId="201" fontId="3" fillId="6" borderId="1" xfId="0" applyNumberFormat="1" applyFont="1" applyFill="1" applyBorder="1" applyAlignment="1">
      <x:alignment horizontal="center" vertical="center"/>
    </x:xf>
    <x:xf numFmtId="200" fontId="3" fillId="6" borderId="0" xfId="0" applyNumberFormat="1" applyFont="1" applyFill="1" applyBorder="1" applyAlignment="1">
      <x:alignment horizontal="center" vertical="center"/>
    </x:xf>
    <x:xf numFmtId="200" fontId="3" fillId="6" borderId="1" xfId="0" applyNumberFormat="1" applyFont="1" applyFill="1" applyBorder="1" applyAlignment="1">
      <x:alignment horizontal="center" vertical="center"/>
    </x:xf>
    <x:xf numFmtId="201" fontId="3" fillId="7" borderId="0" xfId="0" applyNumberFormat="1" applyFont="1" applyFill="1" applyBorder="1" applyAlignment="1">
      <x:alignment horizontal="center" vertical="center"/>
    </x:xf>
    <x:xf numFmtId="201" fontId="3" fillId="7" borderId="1" xfId="0" applyNumberFormat="1" applyFont="1" applyFill="1" applyBorder="1" applyAlignment="1">
      <x:alignment horizontal="center" vertical="center"/>
    </x:xf>
    <x:xf numFmtId="202" fontId="3" fillId="7" borderId="0" xfId="0" applyNumberFormat="1" applyFont="1" applyFill="1" applyBorder="1" applyAlignment="1">
      <x:alignment horizontal="center" vertical="center"/>
    </x:xf>
    <x:xf numFmtId="202" fontId="3" fillId="7" borderId="1" xfId="0" applyNumberFormat="1" applyFont="1" applyFill="1" applyBorder="1" applyAlignment="1">
      <x:alignment horizontal="center" vertical="center"/>
    </x:xf>
    <x:xf numFmtId="0" fontId="3" fillId="4" borderId="0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3" fillId="5" borderId="0" xfId="0" applyNumberFormat="1" applyFont="1" applyFill="1" applyBorder="1" applyAlignment="1">
      <x:alignment horizontal="center" vertical="center" wrapText="1"/>
    </x:xf>
    <x:xf numFmtId="0" fontId="3" fillId="6" borderId="0" xfId="0" applyNumberFormat="1" applyFont="1" applyFill="1" applyBorder="1" applyAlignment="1">
      <x:alignment horizontal="center" vertical="center" wrapText="1"/>
    </x:xf>
    <x:xf numFmtId="0" fontId="3" fillId="7" borderId="0" xfId="0" applyNumberFormat="1" applyFont="1" applyFill="1" applyBorder="1" applyAlignment="1">
      <x:alignment horizontal="center" vertical="center" wrapText="1"/>
    </x:xf>
    <x:xf numFmtId="200" fontId="3" fillId="4" borderId="0" xfId="0" applyNumberFormat="1" applyFont="1" applyFill="1" applyBorder="1" applyAlignment="1">
      <x:alignment horizontal="center" vertical="center" wrapText="1"/>
    </x:xf>
    <x:xf numFmtId="201" fontId="3" fillId="5" borderId="0" xfId="0" applyNumberFormat="1" applyFont="1" applyFill="1" applyBorder="1" applyAlignment="1">
      <x:alignment horizontal="center" vertical="center" wrapText="1"/>
    </x:xf>
    <x:xf numFmtId="201" fontId="3" fillId="6" borderId="0" xfId="0" applyNumberFormat="1" applyFont="1" applyFill="1" applyBorder="1" applyAlignment="1">
      <x:alignment horizontal="center" vertical="center" wrapText="1"/>
    </x:xf>
    <x:xf numFmtId="201" fontId="3" fillId="7" borderId="0" xfId="0" applyNumberFormat="1" applyFont="1" applyFill="1" applyBorder="1" applyAlignment="1">
      <x:alignment horizontal="center" vertical="center" wrapText="1"/>
    </x:xf>
    <x:xf numFmtId="200" fontId="3" fillId="6" borderId="0" xfId="0" applyNumberFormat="1" applyFont="1" applyFill="1" applyBorder="1" applyAlignment="1">
      <x:alignment horizontal="center" vertical="center" wrapText="1"/>
    </x:xf>
    <x:xf numFmtId="202" fontId="3" fillId="7" borderId="0" xfId="0" applyNumberFormat="1" applyFont="1" applyFill="1" applyBorder="1" applyAlignment="1">
      <x:alignment horizontal="center" vertical="center" wrapText="1"/>
    </x:xf>
    <x:xf numFmtId="0" fontId="3" fillId="4" borderId="1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wrapText="1"/>
    </x:xf>
    <x:xf numFmtId="0" fontId="3" fillId="5" borderId="1" xfId="0" applyNumberFormat="1" applyFont="1" applyFill="1" applyBorder="1" applyAlignment="1">
      <x:alignment horizontal="center" vertical="center" wrapText="1"/>
    </x:xf>
    <x:xf numFmtId="0" fontId="3" fillId="6" borderId="1" xfId="0" applyNumberFormat="1" applyFont="1" applyFill="1" applyBorder="1" applyAlignment="1">
      <x:alignment horizontal="center" vertical="center" wrapText="1"/>
    </x:xf>
    <x:xf numFmtId="0" fontId="3" fillId="7" borderId="1" xfId="0" applyNumberFormat="1" applyFont="1" applyFill="1" applyBorder="1" applyAlignment="1">
      <x:alignment horizontal="center" vertical="center" wrapText="1"/>
    </x:xf>
    <x:xf numFmtId="200" fontId="3" fillId="4" borderId="1" xfId="0" applyNumberFormat="1" applyFont="1" applyFill="1" applyBorder="1" applyAlignment="1">
      <x:alignment horizontal="center" vertical="center" wrapText="1"/>
    </x:xf>
    <x:xf numFmtId="201" fontId="3" fillId="5" borderId="1" xfId="0" applyNumberFormat="1" applyFont="1" applyFill="1" applyBorder="1" applyAlignment="1">
      <x:alignment horizontal="center" vertical="center" wrapText="1"/>
    </x:xf>
    <x:xf numFmtId="201" fontId="3" fillId="6" borderId="1" xfId="0" applyNumberFormat="1" applyFont="1" applyFill="1" applyBorder="1" applyAlignment="1">
      <x:alignment horizontal="center" vertical="center" wrapText="1"/>
    </x:xf>
    <x:xf numFmtId="201" fontId="3" fillId="7" borderId="1" xfId="0" applyNumberFormat="1" applyFont="1" applyFill="1" applyBorder="1" applyAlignment="1">
      <x:alignment horizontal="center" vertical="center" wrapText="1"/>
    </x:xf>
    <x:xf numFmtId="200" fontId="3" fillId="6" borderId="1" xfId="0" applyNumberFormat="1" applyFont="1" applyFill="1" applyBorder="1" applyAlignment="1">
      <x:alignment horizontal="center" vertical="center" wrapText="1"/>
    </x:xf>
    <x:xf numFmtId="202" fontId="3" fillId="7" borderId="1" xfId="0" applyNumberFormat="1" applyFont="1" applyFill="1" applyBorder="1" applyAlignment="1">
      <x:alignment horizontal="center" vertical="center" wrapText="1"/>
    </x:xf>
    <x:xf numFmtId="0" fontId="0" fillId="8" borderId="0" xfId="0" applyNumberFormat="1" applyFont="1" applyFill="1" applyBorder="1"/>
    <x:xf numFmtId="0" fontId="4" fillId="8" borderId="0" xfId="0" applyNumberFormat="1" applyFont="1" applyFill="1" applyBorder="1"/>
    <x:xf numFmtId="0" fontId="4" fillId="8" borderId="0" xfId="0" applyNumberFormat="1" applyFont="1" applyFill="1" applyBorder="1" applyAlignment="1">
      <x:alignment horizontal="center"/>
    </x:xf>
    <x:xf numFmtId="0" fontId="4" fillId="8" borderId="0" xfId="0" applyNumberFormat="1" applyFont="1" applyFill="1" applyBorder="1" applyAlignment="1">
      <x:alignment horizontal="center" vertical="center"/>
    </x:xf>
    <x:xf numFmtId="0" fontId="0" fillId="8" borderId="1" xfId="0" applyNumberFormat="1" applyFont="1" applyFill="1" applyBorder="1"/>
    <x:xf numFmtId="0" fontId="4" fillId="8" borderId="1" xfId="0" applyNumberFormat="1" applyFont="1" applyFill="1" applyBorder="1"/>
    <x:xf numFmtId="0" fontId="4" fillId="8" borderId="1" xfId="0" applyNumberFormat="1" applyFont="1" applyFill="1" applyBorder="1" applyAlignment="1">
      <x:alignment horizontal="center"/>
    </x:xf>
    <x:xf numFmtId="0" fontId="4" fillId="8" borderId="1" xfId="0" applyNumberFormat="1" applyFont="1" applyFill="1" applyBorder="1" applyAlignment="1">
      <x:alignment horizontal="center" vertical="center"/>
    </x:xf>
    <x:xf numFmtId="0" fontId="0" fillId="9" borderId="0" xfId="0" applyNumberFormat="1" applyFont="1" applyFill="1" applyBorder="1"/>
    <x:xf numFmtId="0" fontId="5" fillId="9" borderId="0" xfId="0" applyNumberFormat="1" applyFont="1" applyFill="1" applyBorder="1"/>
    <x:xf numFmtId="0" fontId="5" fillId="9" borderId="0" xfId="0" applyNumberFormat="1" applyFont="1" applyFill="1" applyBorder="1" applyAlignment="1">
      <x:alignment wrapText="1"/>
    </x:xf>
    <x:xf numFmtId="0" fontId="5" fillId="9" borderId="0" xfId="0" applyNumberFormat="1" applyFont="1" applyFill="1" applyBorder="1" applyAlignment="1">
      <x:alignment horizontal="center" wrapText="1"/>
    </x:xf>
    <x:xf numFmtId="0" fontId="5" fillId="9" borderId="0" xfId="0" applyNumberFormat="1" applyFont="1" applyFill="1" applyBorder="1" applyAlignment="1">
      <x:alignment horizontal="center" vertical="center" wrapText="1"/>
    </x:xf>
    <x:xf numFmtId="0" fontId="0" fillId="9" borderId="1" xfId="0" applyNumberFormat="1" applyFont="1" applyFill="1" applyBorder="1"/>
    <x:xf numFmtId="0" fontId="5" fillId="9" borderId="1" xfId="0" applyNumberFormat="1" applyFont="1" applyFill="1" applyBorder="1"/>
    <x:xf numFmtId="0" fontId="5" fillId="9" borderId="1" xfId="0" applyNumberFormat="1" applyFont="1" applyFill="1" applyBorder="1" applyAlignment="1">
      <x:alignment wrapText="1"/>
    </x:xf>
    <x:xf numFmtId="0" fontId="5" fillId="9" borderId="1" xfId="0" applyNumberFormat="1" applyFont="1" applyFill="1" applyBorder="1" applyAlignment="1">
      <x:alignment horizontal="center" wrapText="1"/>
    </x:xf>
    <x:xf numFmtId="0" fontId="5" fillId="9" borderId="1" xfId="0" applyNumberFormat="1" applyFont="1" applyFill="1" applyBorder="1" applyAlignment="1">
      <x:alignment horizontal="center" vertical="center" wrapText="1"/>
    </x:xf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4" fontId="0" fillId="0" borderId="0" xfId="0" applyNumberFormat="1" applyFont="1" applyFill="1" applyBorder="1"/>
    <x:xf numFmtId="204" fontId="0" fillId="0" borderId="1" xfId="0" applyNumberFormat="1" applyFont="1" applyFill="1" applyBorder="1"/>
    <x:xf numFmtId="205" fontId="0" fillId="0" borderId="0" xfId="0" applyNumberFormat="1" applyFont="1" applyFill="1" applyBorder="1"/>
    <x:xf numFmtId="205" fontId="0" fillId="0" borderId="1" xfId="0" applyNumberFormat="1" applyFont="1" applyFill="1" applyBorder="1"/>
    <x:xf numFmtId="0" fontId="0" fillId="0" borderId="0" xfId="0" applyNumberFormat="1" applyFont="1" applyFill="1" applyBorder="1"/>
    <x:xf numFmtId="203" fontId="0" fillId="0" borderId="0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wrapText="1"/>
    </x:xf>
    <x:xf numFmtId="204" fontId="0" fillId="0" borderId="0" xfId="0" applyNumberFormat="1" applyFont="1" applyFill="1" applyBorder="1" applyAlignment="1">
      <x:alignment wrapText="1"/>
    </x:xf>
    <x:xf numFmtId="205" fontId="0" fillId="0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center" wrapText="1"/>
    </x:xf>
    <x:xf numFmtId="203" fontId="0" fillId="0" borderId="0" xfId="0" applyNumberFormat="1" applyFont="1" applyFill="1" applyBorder="1" applyAlignment="1">
      <x:alignment vertical="center" wrapText="1"/>
    </x:xf>
    <x:xf numFmtId="201" fontId="0" fillId="0" borderId="0" xfId="0" applyNumberFormat="1" applyFont="1" applyFill="1" applyBorder="1" applyAlignment="1">
      <x:alignment vertical="center" wrapText="1"/>
    </x:xf>
    <x:xf numFmtId="204" fontId="0" fillId="0" borderId="0" xfId="0" applyNumberFormat="1" applyFont="1" applyFill="1" applyBorder="1" applyAlignment="1">
      <x:alignment vertical="center" wrapText="1"/>
    </x:xf>
    <x:xf numFmtId="205" fontId="0" fillId="0" borderId="0" xfId="0" applyNumberFormat="1" applyFont="1" applyFill="1" applyBorder="1" applyAlignment="1">
      <x:alignment vertical="center" wrapText="1"/>
    </x:xf>
    <x:xf numFmtId="203" fontId="0" fillId="0" borderId="1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204" fontId="0" fillId="0" borderId="1" xfId="0" applyNumberFormat="1" applyFont="1" applyFill="1" applyBorder="1" applyAlignment="1">
      <x:alignment wrapText="1"/>
    </x:xf>
    <x:xf numFmtId="205" fontId="0" fillId="0" borderId="1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vertical="center" wrapText="1"/>
    </x:xf>
    <x:xf numFmtId="203" fontId="0" fillId="0" borderId="1" xfId="0" applyNumberFormat="1" applyFont="1" applyFill="1" applyBorder="1" applyAlignment="1">
      <x:alignment vertical="center" wrapText="1"/>
    </x:xf>
    <x:xf numFmtId="201" fontId="0" fillId="0" borderId="1" xfId="0" applyNumberFormat="1" applyFont="1" applyFill="1" applyBorder="1" applyAlignment="1">
      <x:alignment vertical="center" wrapText="1"/>
    </x:xf>
    <x:xf numFmtId="204" fontId="0" fillId="0" borderId="1" xfId="0" applyNumberFormat="1" applyFont="1" applyFill="1" applyBorder="1" applyAlignment="1">
      <x:alignment vertical="center" wrapText="1"/>
    </x:xf>
    <x:xf numFmtId="205" fontId="0" fillId="0" borderId="1" xfId="0" applyNumberFormat="1" applyFont="1" applyFill="1" applyBorder="1" applyAlignment="1">
      <x:alignment vertical="center" wrapText="1"/>
    </x:xf>
    <x:xf numFmtId="0" fontId="0" fillId="10" borderId="0" xfId="0" applyNumberFormat="1" applyFont="1" applyFill="1" applyBorder="1"/>
    <x:xf numFmtId="0" fontId="6" fillId="10" borderId="0" xfId="0" applyNumberFormat="1" applyFont="1" applyFill="1" applyBorder="1"/>
    <x:xf numFmtId="0" fontId="0" fillId="10" borderId="1" xfId="0" applyNumberFormat="1" applyFont="1" applyFill="1" applyBorder="1"/>
    <x:xf numFmtId="0" fontId="6" fillId="10" borderId="1" xfId="0" applyNumberFormat="1" applyFont="1" applyFill="1" applyBorder="1"/>
    <x:xf numFmtId="0" fontId="6" fillId="11" borderId="0" xfId="0" applyNumberFormat="1" applyFont="1" applyFill="1" applyBorder="1"/>
    <x:xf numFmtId="0" fontId="5" fillId="11" borderId="0" xfId="0" applyNumberFormat="1" applyFont="1" applyFill="1" applyBorder="1"/>
    <x:xf numFmtId="0" fontId="6" fillId="11" borderId="1" xfId="0" applyNumberFormat="1" applyFont="1" applyFill="1" applyBorder="1"/>
    <x:xf numFmtId="0" fontId="5" fillId="11" borderId="1" xfId="0" applyNumberFormat="1" applyFont="1" applyFill="1" applyBorder="1"/>
    <x:xf numFmtId="0" fontId="7" fillId="10" borderId="0" xfId="0" applyNumberFormat="1" applyFont="1" applyFill="1" applyBorder="1"/>
    <x:xf numFmtId="0" fontId="7" fillId="10" borderId="0" xfId="0" applyNumberFormat="1" applyFont="1" applyFill="1" applyBorder="1" applyAlignment="1">
      <x:alignment wrapText="1"/>
    </x:xf>
    <x:xf numFmtId="0" fontId="7" fillId="10" borderId="0" xfId="0" applyNumberFormat="1" applyFont="1" applyFill="1" applyBorder="1" applyAlignment="1">
      <x:alignment horizontal="center" wrapText="1"/>
    </x:xf>
  </x:cellXfs>
  <x:cellStyles count="1">
    <x:cellStyle name="Normal" xfId="0"/>
  </x:cellStyles>
  <x:dxfs count="4"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2400E"/>
      </x:font>
      <x:fill>
        <x:patternFill patternType="solid">
          <x:bgColor rgb="FFFEF3C7"/>
        </x:patternFill>
      </x:fill>
    </x:dxf>
    <x:dxf>
      <x:font>
        <x:b/>
        <x:color rgb="FF1D4ED8"/>
      </x:font>
      <x:fill>
        <x:patternFill patternType="solid">
          <x:bgColor rgb="FFDBEAFE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5d18c91f1ba46ad" /><Relationship Type="http://schemas.openxmlformats.org/officeDocument/2006/relationships/theme" Target="/xl/theme/theme1.xml" Id="R11e6062451bb4eef" /><Relationship Type="http://schemas.openxmlformats.org/officeDocument/2006/relationships/sharedStrings" Target="/xl/sharedStrings.xml" Id="Rb40dd9796b8c4150" /><Relationship Type="http://schemas.openxmlformats.org/officeDocument/2006/relationships/worksheet" Target="/xl/worksheets/sheet1.xml" Id="Rbb86fc99d7ad4efd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466794fa3771483c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Répartition des factures</a:t>
            </a:r>
          </a:p>
        </c:rich>
      </c:tx>
      <c:overlay val="0"/>
    </c:title>
    <c:autoTitleDeleted val="0"/>
    <c:plotArea>
      <c:layout/>
      <c:doughnutChart>
        <c:ser>
          <c:idx val="0"/>
          <c:order val="0"/>
          <c:tx>
            <c:v>Nb</c:v>
          </c:tx>
          <c:cat>
            <c:strRef>
              <c:f>'Suivi factures'!$P$4:$P$7</c:f>
              <c:strCache>
                <c:ptCount val="0"/>
              </c:strCache>
            </c:strRef>
          </c:cat>
          <c:val>
            <c:numRef>
              <c:f>'Suivi factures'!$Q$4:$Q$7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doughnutChart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11</xdr:col>
      <xdr:colOff>0</xdr:colOff>
      <xdr:row>2</xdr:row>
      <xdr:rowOff>0</xdr:rowOff>
    </xdr:from>
    <xdr:to>
      <xdr:col>14</xdr:col>
      <xdr:colOff>0</xdr:colOff>
      <xdr:row>7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466794fa3771483c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TableFacturesFournisseurs" displayName="TableFacturesFournisseurs" ref="A9:N29" headerRowCount="1">
  <x:tableColumns count="14">
    <x:tableColumn id="1" name="N° facture"/>
    <x:tableColumn id="2" name="Fournisseur"/>
    <x:tableColumn id="3" name="Catégorie"/>
    <x:tableColumn id="4" name="Date facture"/>
    <x:tableColumn id="5" name="Échéance"/>
    <x:tableColumn id="6" name="HT"/>
    <x:tableColumn id="7" name="TVA"/>
    <x:tableColumn id="8" name="TTC auto"/>
    <x:tableColumn id="9" name="Payé"/>
    <x:tableColumn id="10" name="Reste auto"/>
    <x:tableColumn id="11" name="Jours retard"/>
    <x:tableColumn id="12" name="Validation"/>
    <x:tableColumn id="13" name="Statut auto"/>
    <x:tableColumn id="14" name="Commentair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3d453e404365461b" /><Relationship Type="http://schemas.openxmlformats.org/officeDocument/2006/relationships/table" Target="/xl/tables/table1.xml" Id="Rad6ccf9ea58d471b" /></Relationships>
</file>

<file path=xl/worksheets/sheet1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8" hidden="0" customWidth="1"/>
    <x:col min="3" max="3" width="15" hidden="0" customWidth="1"/>
    <x:col min="4" max="4" width="13" hidden="0" customWidth="1"/>
    <x:col min="5" max="5" width="13" hidden="0" customWidth="1"/>
    <x:col min="6" max="6" width="12" hidden="0" customWidth="1"/>
    <x:col min="7" max="7" width="9" hidden="0" customWidth="1"/>
    <x:col min="8" max="8" width="13" hidden="0" customWidth="1"/>
    <x:col min="9" max="9" width="12" hidden="0" customWidth="1"/>
    <x:col min="10" max="10" width="13" hidden="0" customWidth="1"/>
    <x:col min="11" max="11" width="12" hidden="0" customWidth="1"/>
    <x:col min="12" max="12" width="13" hidden="0" customWidth="1"/>
    <x:col min="13" max="13" width="14" hidden="0" customWidth="1"/>
    <x:col min="14" max="14" width="24" hidden="0" customWidth="1"/>
    <x:col min="16" max="16" width="14" hidden="0" customWidth="1"/>
    <x:col min="17" max="17" width="14" hidden="0" customWidth="1"/>
  </x:cols>
  <x:sheetData>
    <x:row r="1" ht="34" customHeight="1">
      <x:c r="A1" s="5" t="str">
        <x:v>TABLEAU DE SUIVI DES FACTURES FOURNISSEURS</x:v>
      </x:c>
    </x:row>
    <x:row r="2" ht="24" customHeight="1">
      <x:c r="A2" s="13" t="str">
        <x:v>Modèle Excel automatisé : échéances, validation, paiement, retards, KPI et alertes visuelles</x:v>
      </x:c>
    </x:row>
    <x:row r="3">
      <x:c r="P3" s="134" t="str">
        <x:v>Synthèse statuts</x:v>
      </x:c>
      <x:c r="Q3" s="134" t="str">
        <x:v>Nb</x:v>
      </x:c>
    </x:row>
    <x:row r="4">
      <x:c r="A4" s="62" t="str">
        <x:v>KPI</x:v>
      </x:c>
      <x:c r="B4" s="62" t="str">
        <x:v>Formule / Résultat</x:v>
      </x:c>
      <x:c r="C4" s="63" t="str"/>
      <x:c r="D4" s="64" t="str">
        <x:v>KPI</x:v>
      </x:c>
      <x:c r="E4" s="64" t="str">
        <x:v>Formule / Résultat</x:v>
      </x:c>
      <x:c r="F4" s="63" t="str"/>
      <x:c r="G4" s="65" t="str">
        <x:v>KPI</x:v>
      </x:c>
      <x:c r="H4" s="65" t="str">
        <x:v>Formule / Résultat</x:v>
      </x:c>
      <x:c r="I4" s="63" t="str"/>
      <x:c r="J4" s="66" t="str">
        <x:v>KPI</x:v>
      </x:c>
      <x:c r="K4" s="66" t="str">
        <x:v>Formule / Résultat</x:v>
      </x:c>
      <x:c r="P4" s="130" t="str">
        <x:v>Payée</x:v>
      </x:c>
      <x:c r="Q4" s="130" t="n">
        <x:f>COUNTIF(M10:M29,P4)</x:f>
        <x:v>5</x:v>
      </x:c>
    </x:row>
    <x:row r="5">
      <x:c r="A5" s="62" t="str">
        <x:v>Factures totales</x:v>
      </x:c>
      <x:c r="B5" s="67" t="n">
        <x:f>COUNTA(A10:A29)</x:f>
        <x:v>20</x:v>
      </x:c>
      <x:c r="C5" s="63" t="str"/>
      <x:c r="D5" s="64" t="str">
        <x:v>Montant TTC total</x:v>
      </x:c>
      <x:c r="E5" s="68" t="n">
        <x:f>SUM(H10:H29)</x:f>
        <x:v>43665</x:v>
      </x:c>
      <x:c r="F5" s="63" t="str"/>
      <x:c r="G5" s="65" t="str">
        <x:v>Montant payé</x:v>
      </x:c>
      <x:c r="H5" s="69" t="n">
        <x:f>SUM(I10:I29)</x:f>
        <x:v>8375</x:v>
      </x:c>
      <x:c r="I5" s="63" t="str"/>
      <x:c r="J5" s="66" t="str">
        <x:v>Reste à payer</x:v>
      </x:c>
      <x:c r="K5" s="70" t="n">
        <x:f>SUM(J10:J29)</x:f>
        <x:v>35290</x:v>
      </x:c>
      <x:c r="P5" s="130" t="str">
        <x:v>À payer</x:v>
      </x:c>
      <x:c r="Q5" s="130" t="n">
        <x:f>COUNTIF(M11:M30,P5)</x:f>
        <x:v>11</x:v>
      </x:c>
    </x:row>
    <x:row r="6">
      <x:c r="A6" s="62" t="str">
        <x:v>Factures payées</x:v>
      </x:c>
      <x:c r="B6" s="67" t="n">
        <x:f>COUNTIF(M10:M29,"Payée")</x:f>
        <x:v>5</x:v>
      </x:c>
      <x:c r="C6" s="63" t="str"/>
      <x:c r="D6" s="64" t="str">
        <x:v>Factures en retard</x:v>
      </x:c>
      <x:c r="E6" s="68" t="n">
        <x:f>COUNTIF(M10:M29,"En retard")</x:f>
        <x:v>1</x:v>
      </x:c>
      <x:c r="F6" s="63" t="str"/>
      <x:c r="G6" s="65" t="str">
        <x:v>En attente validation</x:v>
      </x:c>
      <x:c r="H6" s="71" t="n">
        <x:f>COUNTIF(L10:L29,"En attente")</x:f>
        <x:v>3</x:v>
      </x:c>
      <x:c r="I6" s="63" t="str"/>
      <x:c r="J6" s="66" t="str">
        <x:v>Retard moyen</x:v>
      </x:c>
      <x:c r="K6" s="72" t="n">
        <x:f>IFERROR(AVERAGEIF(K10:K29,"&gt;0",K10:K29),0)</x:f>
        <x:v>2</x:v>
      </x:c>
      <x:c r="P6" s="130" t="str">
        <x:v>En retard</x:v>
      </x:c>
      <x:c r="Q6" s="130" t="n">
        <x:f>COUNTIF(M12:M31,P6)</x:f>
        <x:v>1</x:v>
      </x:c>
    </x:row>
    <x:row r="7">
      <x:c r="P7" s="130" t="str">
        <x:v>En validation</x:v>
      </x:c>
      <x:c r="Q7" s="130" t="n">
        <x:f>COUNTIF(M13:M32,P7)</x:f>
        <x:v>2</x:v>
      </x:c>
    </x:row>
    <x:row r="8" ht="25" customHeight="1">
      <x:c r="A8" s="87" t="str">
        <x:v>Registre automatisé des factures fournisseurs</x:v>
      </x:c>
    </x:row>
    <x:row r="9" ht="30" customHeight="1">
      <x:c r="A9" s="96" t="str">
        <x:v>N° facture</x:v>
      </x:c>
      <x:c r="B9" s="96" t="str">
        <x:v>Fournisseur</x:v>
      </x:c>
      <x:c r="C9" s="96" t="str">
        <x:v>Catégorie</x:v>
      </x:c>
      <x:c r="D9" s="96" t="str">
        <x:v>Date facture</x:v>
      </x:c>
      <x:c r="E9" s="96" t="str">
        <x:v>Échéance</x:v>
      </x:c>
      <x:c r="F9" s="96" t="str">
        <x:v>HT</x:v>
      </x:c>
      <x:c r="G9" s="96" t="str">
        <x:v>TVA</x:v>
      </x:c>
      <x:c r="H9" s="96" t="str">
        <x:v>TTC auto</x:v>
      </x:c>
      <x:c r="I9" s="96" t="str">
        <x:v>Payé</x:v>
      </x:c>
      <x:c r="J9" s="96" t="str">
        <x:v>Reste auto</x:v>
      </x:c>
      <x:c r="K9" s="96" t="str">
        <x:v>Jours retard</x:v>
      </x:c>
      <x:c r="L9" s="96" t="str">
        <x:v>Validation</x:v>
      </x:c>
      <x:c r="M9" s="96" t="str">
        <x:v>Statut auto</x:v>
      </x:c>
      <x:c r="N9" s="96" t="str">
        <x:v>Commentaire</x:v>
      </x:c>
    </x:row>
    <x:row r="10" ht="25" customHeight="1">
      <x:c r="A10" s="115" t="str">
        <x:v>FAC-2026001</x:v>
      </x:c>
      <x:c r="B10" s="115" t="str">
        <x:v>Alpha Maintenance</x:v>
      </x:c>
      <x:c r="C10" s="115" t="str">
        <x:v>Maintenance</x:v>
      </x:c>
      <x:c r="D10" s="116" t="n">
        <x:v>46160</x:v>
      </x:c>
      <x:c r="E10" s="116" t="n">
        <x:v>46190</x:v>
      </x:c>
      <x:c r="F10" s="117" t="n">
        <x:v>1250</x:v>
      </x:c>
      <x:c r="G10" s="118" t="n">
        <x:v>0.1</x:v>
      </x:c>
      <x:c r="H10" s="117" t="n">
        <x:f>F10*(1+G10)</x:f>
        <x:v>1375</x:v>
      </x:c>
      <x:c r="I10" s="117" t="n">
        <x:v>1375</x:v>
      </x:c>
      <x:c r="J10" s="117" t="n">
        <x:f>MAX(0,H10-I10)</x:f>
        <x:v>0</x:v>
      </x:c>
      <x:c r="K10" s="119" t="n">
        <x:f>IF(J10=0,0,MAX(0,TODAY()-E10))</x:f>
        <x:v>0</x:v>
      </x:c>
      <x:c r="L10" s="115" t="str">
        <x:v>Validée</x:v>
      </x:c>
      <x:c r="M10" s="115" t="str">
        <x:f>IF(J10=0,"Payée",IF(L10="En attente","En validation",IF(E10&lt;TODAY(),"En retard","À payer")))</x:f>
        <x:v>Payée</x:v>
      </x:c>
      <x:c r="N10" s="115" t="str"/>
    </x:row>
    <x:row r="11" ht="25" customHeight="1">
      <x:c r="A11" s="115" t="str">
        <x:v>FAC-2026002</x:v>
      </x:c>
      <x:c r="B11" s="115" t="str">
        <x:v>Bureau Pro</x:v>
      </x:c>
      <x:c r="C11" s="115" t="str">
        <x:v>Fournitures</x:v>
      </x:c>
      <x:c r="D11" s="116" t="n">
        <x:v>46162</x:v>
      </x:c>
      <x:c r="E11" s="116" t="n">
        <x:v>46192</x:v>
      </x:c>
      <x:c r="F11" s="117" t="n">
        <x:v>840</x:v>
      </x:c>
      <x:c r="G11" s="118" t="n">
        <x:v>0.2</x:v>
      </x:c>
      <x:c r="H11" s="117" t="n">
        <x:f>F11*(1+G11)</x:f>
        <x:v>1008</x:v>
      </x:c>
      <x:c r="I11" s="117" t="n">
        <x:v>0</x:v>
      </x:c>
      <x:c r="J11" s="117" t="n">
        <x:f>MAX(0,H11-I11)</x:f>
        <x:v>1008</x:v>
      </x:c>
      <x:c r="K11" s="119" t="n">
        <x:f>IF(J11=0,0,MAX(0,TODAY()-E11))</x:f>
        <x:v>3</x:v>
      </x:c>
      <x:c r="L11" s="115" t="str">
        <x:v>En attente</x:v>
      </x:c>
      <x:c r="M11" s="115" t="str">
        <x:f>IF(J11=0,"Payée",IF(L11="En attente","En validation",IF(E11&lt;TODAY(),"En retard","À payer")))</x:f>
        <x:v>En validation</x:v>
      </x:c>
      <x:c r="N11" s="115" t="str"/>
    </x:row>
    <x:row r="12" ht="25" customHeight="1">
      <x:c r="A12" s="115" t="str">
        <x:v>FAC-2026003</x:v>
      </x:c>
      <x:c r="B12" s="115" t="str">
        <x:v>Delta Transport</x:v>
      </x:c>
      <x:c r="C12" s="115" t="str">
        <x:v>Transport</x:v>
      </x:c>
      <x:c r="D12" s="116" t="n">
        <x:v>46164</x:v>
      </x:c>
      <x:c r="E12" s="116" t="n">
        <x:v>46194</x:v>
      </x:c>
      <x:c r="F12" s="117" t="n">
        <x:v>2300</x:v>
      </x:c>
      <x:c r="G12" s="118" t="n">
        <x:v>0.2</x:v>
      </x:c>
      <x:c r="H12" s="117" t="n">
        <x:f>F12*(1+G12)</x:f>
        <x:v>2760</x:v>
      </x:c>
      <x:c r="I12" s="117" t="n">
        <x:v>0</x:v>
      </x:c>
      <x:c r="J12" s="117" t="n">
        <x:f>MAX(0,H12-I12)</x:f>
        <x:v>2760</x:v>
      </x:c>
      <x:c r="K12" s="119" t="n">
        <x:f>IF(J12=0,0,MAX(0,TODAY()-E12))</x:f>
        <x:v>1</x:v>
      </x:c>
      <x:c r="L12" s="115" t="str">
        <x:v>Validée</x:v>
      </x:c>
      <x:c r="M12" s="115" t="str">
        <x:f>IF(J12=0,"Payée",IF(L12="En attente","En validation",IF(E12&lt;TODAY(),"En retard","À payer")))</x:f>
        <x:v>En retard</x:v>
      </x:c>
      <x:c r="N12" s="115" t="str"/>
    </x:row>
    <x:row r="13" ht="25" customHeight="1">
      <x:c r="A13" s="115" t="str">
        <x:v>FAC-2026004</x:v>
      </x:c>
      <x:c r="B13" s="115" t="str">
        <x:v>Maroc Industrie</x:v>
      </x:c>
      <x:c r="C13" s="115" t="str">
        <x:v>Production</x:v>
      </x:c>
      <x:c r="D13" s="116" t="n">
        <x:v>46166</x:v>
      </x:c>
      <x:c r="E13" s="116" t="n">
        <x:v>46196</x:v>
      </x:c>
      <x:c r="F13" s="117" t="n">
        <x:v>5600</x:v>
      </x:c>
      <x:c r="G13" s="118" t="n">
        <x:v>0.1</x:v>
      </x:c>
      <x:c r="H13" s="117" t="n">
        <x:f>F13*(1+G13)</x:f>
        <x:v>6160.000000000001</x:v>
      </x:c>
      <x:c r="I13" s="117" t="n">
        <x:v>3080</x:v>
      </x:c>
      <x:c r="J13" s="117" t="n">
        <x:f>MAX(0,H13-I13)</x:f>
        <x:v>3080.000000000001</x:v>
      </x:c>
      <x:c r="K13" s="119" t="n">
        <x:f>IF(J13=0,0,MAX(0,TODAY()-E13))</x:f>
        <x:v>0</x:v>
      </x:c>
      <x:c r="L13" s="115" t="str">
        <x:v>Validée</x:v>
      </x:c>
      <x:c r="M13" s="115" t="str">
        <x:f>IF(J13=0,"Payée",IF(L13="En attente","En validation",IF(E13&lt;TODAY(),"En retard","À payer")))</x:f>
        <x:v>À payer</x:v>
      </x:c>
      <x:c r="N13" s="115" t="str"/>
    </x:row>
    <x:row r="14" ht="25" customHeight="1">
      <x:c r="A14" s="115" t="str">
        <x:v>FAC-2026005</x:v>
      </x:c>
      <x:c r="B14" s="115" t="str">
        <x:v>Securibat</x:v>
      </x:c>
      <x:c r="C14" s="115" t="str">
        <x:v>Sécurité</x:v>
      </x:c>
      <x:c r="D14" s="116" t="n">
        <x:v>46168</x:v>
      </x:c>
      <x:c r="E14" s="116" t="n">
        <x:v>46198</x:v>
      </x:c>
      <x:c r="F14" s="117" t="n">
        <x:v>950</x:v>
      </x:c>
      <x:c r="G14" s="118" t="n">
        <x:v>0.2</x:v>
      </x:c>
      <x:c r="H14" s="117" t="n">
        <x:f>F14*(1+G14)</x:f>
        <x:v>1140</x:v>
      </x:c>
      <x:c r="I14" s="117" t="n">
        <x:v>1140</x:v>
      </x:c>
      <x:c r="J14" s="117" t="n">
        <x:f>MAX(0,H14-I14)</x:f>
        <x:v>0</x:v>
      </x:c>
      <x:c r="K14" s="119" t="n">
        <x:f>IF(J14=0,0,MAX(0,TODAY()-E14))</x:f>
        <x:v>0</x:v>
      </x:c>
      <x:c r="L14" s="115" t="str">
        <x:v>Validée</x:v>
      </x:c>
      <x:c r="M14" s="115" t="str">
        <x:f>IF(J14=0,"Payée",IF(L14="En attente","En validation",IF(E14&lt;TODAY(),"En retard","À payer")))</x:f>
        <x:v>Payée</x:v>
      </x:c>
      <x:c r="N14" s="115" t="str"/>
    </x:row>
    <x:row r="15" ht="25" customHeight="1">
      <x:c r="A15" s="115" t="str">
        <x:v>FAC-2026006</x:v>
      </x:c>
      <x:c r="B15" s="115" t="str">
        <x:v>Techno Services</x:v>
      </x:c>
      <x:c r="C15" s="115" t="str">
        <x:v>Informatique</x:v>
      </x:c>
      <x:c r="D15" s="116" t="n">
        <x:v>46170</x:v>
      </x:c>
      <x:c r="E15" s="116" t="n">
        <x:v>46200</x:v>
      </x:c>
      <x:c r="F15" s="117" t="n">
        <x:v>1800</x:v>
      </x:c>
      <x:c r="G15" s="118" t="n">
        <x:v>0.2</x:v>
      </x:c>
      <x:c r="H15" s="117" t="n">
        <x:f>F15*(1+G15)</x:f>
        <x:v>2160</x:v>
      </x:c>
      <x:c r="I15" s="117" t="n">
        <x:v>0</x:v>
      </x:c>
      <x:c r="J15" s="117" t="n">
        <x:f>MAX(0,H15-I15)</x:f>
        <x:v>2160</x:v>
      </x:c>
      <x:c r="K15" s="119" t="n">
        <x:f>IF(J15=0,0,MAX(0,TODAY()-E15))</x:f>
        <x:v>0</x:v>
      </x:c>
      <x:c r="L15" s="115" t="str">
        <x:v>Validée</x:v>
      </x:c>
      <x:c r="M15" s="115" t="str">
        <x:f>IF(J15=0,"Payée",IF(L15="En attente","En validation",IF(E15&lt;TODAY(),"En retard","À payer")))</x:f>
        <x:v>À payer</x:v>
      </x:c>
      <x:c r="N15" s="115" t="str"/>
    </x:row>
    <x:row r="16" ht="25" customHeight="1">
      <x:c r="A16" s="115" t="str">
        <x:v>FAC-2026007</x:v>
      </x:c>
      <x:c r="B16" s="115" t="str">
        <x:v>Atlas Nettoyage</x:v>
      </x:c>
      <x:c r="C16" s="115" t="str">
        <x:v>Nettoyage</x:v>
      </x:c>
      <x:c r="D16" s="116" t="n">
        <x:v>46172</x:v>
      </x:c>
      <x:c r="E16" s="116" t="n">
        <x:v>46202</x:v>
      </x:c>
      <x:c r="F16" s="117" t="n">
        <x:v>720</x:v>
      </x:c>
      <x:c r="G16" s="118" t="n">
        <x:v>0.1</x:v>
      </x:c>
      <x:c r="H16" s="117" t="n">
        <x:f>F16*(1+G16)</x:f>
        <x:v>792.0000000000001</x:v>
      </x:c>
      <x:c r="I16" s="117" t="n">
        <x:v>0</x:v>
      </x:c>
      <x:c r="J16" s="117" t="n">
        <x:f>MAX(0,H16-I16)</x:f>
        <x:v>792.0000000000001</x:v>
      </x:c>
      <x:c r="K16" s="119" t="n">
        <x:f>IF(J16=0,0,MAX(0,TODAY()-E16))</x:f>
        <x:v>0</x:v>
      </x:c>
      <x:c r="L16" s="115" t="str">
        <x:v>En attente</x:v>
      </x:c>
      <x:c r="M16" s="115" t="str">
        <x:f>IF(J16=0,"Payée",IF(L16="En attente","En validation",IF(E16&lt;TODAY(),"En retard","À payer")))</x:f>
        <x:v>En validation</x:v>
      </x:c>
      <x:c r="N16" s="115" t="str"/>
    </x:row>
    <x:row r="17" ht="25" customHeight="1">
      <x:c r="A17" s="115" t="str">
        <x:v>FAC-2026008</x:v>
      </x:c>
      <x:c r="B17" s="115" t="str">
        <x:v>Nord Énergie</x:v>
      </x:c>
      <x:c r="C17" s="115" t="str">
        <x:v>Énergie</x:v>
      </x:c>
      <x:c r="D17" s="116" t="n">
        <x:v>46174</x:v>
      </x:c>
      <x:c r="E17" s="116" t="n">
        <x:v>46204</x:v>
      </x:c>
      <x:c r="F17" s="117" t="n">
        <x:v>4100</x:v>
      </x:c>
      <x:c r="G17" s="118" t="n">
        <x:v>0.2</x:v>
      </x:c>
      <x:c r="H17" s="117" t="n">
        <x:f>F17*(1+G17)</x:f>
        <x:v>4920</x:v>
      </x:c>
      <x:c r="I17" s="117" t="n">
        <x:v>0</x:v>
      </x:c>
      <x:c r="J17" s="117" t="n">
        <x:f>MAX(0,H17-I17)</x:f>
        <x:v>4920</x:v>
      </x:c>
      <x:c r="K17" s="119" t="n">
        <x:f>IF(J17=0,0,MAX(0,TODAY()-E17))</x:f>
        <x:v>0</x:v>
      </x:c>
      <x:c r="L17" s="115" t="str">
        <x:v>Validée</x:v>
      </x:c>
      <x:c r="M17" s="115" t="str">
        <x:f>IF(J17=0,"Payée",IF(L17="En attente","En validation",IF(E17&lt;TODAY(),"En retard","À payer")))</x:f>
        <x:v>À payer</x:v>
      </x:c>
      <x:c r="N17" s="115" t="str"/>
    </x:row>
    <x:row r="18" ht="25" customHeight="1">
      <x:c r="A18" s="115" t="str">
        <x:v>FAC-2026009</x:v>
      </x:c>
      <x:c r="B18" s="115" t="str">
        <x:v>Office Plus</x:v>
      </x:c>
      <x:c r="C18" s="115" t="str">
        <x:v>Bureau</x:v>
      </x:c>
      <x:c r="D18" s="116" t="n">
        <x:v>46176</x:v>
      </x:c>
      <x:c r="E18" s="116" t="n">
        <x:v>46206</x:v>
      </x:c>
      <x:c r="F18" s="117" t="n">
        <x:v>360</x:v>
      </x:c>
      <x:c r="G18" s="118" t="n">
        <x:v>0.2</x:v>
      </x:c>
      <x:c r="H18" s="117" t="n">
        <x:f>F18*(1+G18)</x:f>
        <x:v>432</x:v>
      </x:c>
      <x:c r="I18" s="117" t="n">
        <x:v>432</x:v>
      </x:c>
      <x:c r="J18" s="117" t="n">
        <x:f>MAX(0,H18-I18)</x:f>
        <x:v>0</x:v>
      </x:c>
      <x:c r="K18" s="119" t="n">
        <x:f>IF(J18=0,0,MAX(0,TODAY()-E18))</x:f>
        <x:v>0</x:v>
      </x:c>
      <x:c r="L18" s="115" t="str">
        <x:v>Validée</x:v>
      </x:c>
      <x:c r="M18" s="115" t="str">
        <x:f>IF(J18=0,"Payée",IF(L18="En attente","En validation",IF(E18&lt;TODAY(),"En retard","À payer")))</x:f>
        <x:v>Payée</x:v>
      </x:c>
      <x:c r="N18" s="115" t="str"/>
    </x:row>
    <x:row r="19" ht="25" customHeight="1">
      <x:c r="A19" s="115" t="str">
        <x:v>FAC-2026010</x:v>
      </x:c>
      <x:c r="B19" s="115" t="str">
        <x:v>Casa Emballage</x:v>
      </x:c>
      <x:c r="C19" s="115" t="str">
        <x:v>Emballage</x:v>
      </x:c>
      <x:c r="D19" s="116" t="n">
        <x:v>46178</x:v>
      </x:c>
      <x:c r="E19" s="116" t="n">
        <x:v>46208</x:v>
      </x:c>
      <x:c r="F19" s="117" t="n">
        <x:v>1290</x:v>
      </x:c>
      <x:c r="G19" s="118" t="n">
        <x:v>0.1</x:v>
      </x:c>
      <x:c r="H19" s="117" t="n">
        <x:f>F19*(1+G19)</x:f>
        <x:v>1419.0000000000002</x:v>
      </x:c>
      <x:c r="I19" s="117" t="n">
        <x:v>0</x:v>
      </x:c>
      <x:c r="J19" s="117" t="n">
        <x:f>MAX(0,H19-I19)</x:f>
        <x:v>1419.0000000000002</x:v>
      </x:c>
      <x:c r="K19" s="119" t="n">
        <x:f>IF(J19=0,0,MAX(0,TODAY()-E19))</x:f>
        <x:v>0</x:v>
      </x:c>
      <x:c r="L19" s="115" t="str">
        <x:v>Validée</x:v>
      </x:c>
      <x:c r="M19" s="115" t="str">
        <x:f>IF(J19=0,"Payée",IF(L19="En attente","En validation",IF(E19&lt;TODAY(),"En retard","À payer")))</x:f>
        <x:v>À payer</x:v>
      </x:c>
      <x:c r="N19" s="115" t="str"/>
    </x:row>
    <x:row r="20" ht="25" customHeight="1">
      <x:c r="A20" s="115" t="str">
        <x:v>FAC-2026011</x:v>
      </x:c>
      <x:c r="B20" s="115" t="str">
        <x:v>Alpha Maintenance</x:v>
      </x:c>
      <x:c r="C20" s="115" t="str">
        <x:v>Maintenance</x:v>
      </x:c>
      <x:c r="D20" s="116" t="n">
        <x:v>46180</x:v>
      </x:c>
      <x:c r="E20" s="116" t="n">
        <x:v>46210</x:v>
      </x:c>
      <x:c r="F20" s="117" t="n">
        <x:v>980</x:v>
      </x:c>
      <x:c r="G20" s="118" t="n">
        <x:v>0.2</x:v>
      </x:c>
      <x:c r="H20" s="117" t="n">
        <x:f>F20*(1+G20)</x:f>
        <x:v>1176</x:v>
      </x:c>
      <x:c r="I20" s="117" t="n">
        <x:v>588</x:v>
      </x:c>
      <x:c r="J20" s="117" t="n">
        <x:f>MAX(0,H20-I20)</x:f>
        <x:v>588</x:v>
      </x:c>
      <x:c r="K20" s="119" t="n">
        <x:f>IF(J20=0,0,MAX(0,TODAY()-E20))</x:f>
        <x:v>0</x:v>
      </x:c>
      <x:c r="L20" s="115" t="str">
        <x:v>Validée</x:v>
      </x:c>
      <x:c r="M20" s="115" t="str">
        <x:f>IF(J20=0,"Payée",IF(L20="En attente","En validation",IF(E20&lt;TODAY(),"En retard","À payer")))</x:f>
        <x:v>À payer</x:v>
      </x:c>
      <x:c r="N20" s="115" t="str"/>
    </x:row>
    <x:row r="21" ht="25" customHeight="1">
      <x:c r="A21" s="115" t="str">
        <x:v>FAC-2026012</x:v>
      </x:c>
      <x:c r="B21" s="115" t="str">
        <x:v>Bureau Pro</x:v>
      </x:c>
      <x:c r="C21" s="115" t="str">
        <x:v>Fournitures</x:v>
      </x:c>
      <x:c r="D21" s="116" t="n">
        <x:v>46182</x:v>
      </x:c>
      <x:c r="E21" s="116" t="n">
        <x:v>46212</x:v>
      </x:c>
      <x:c r="F21" s="117" t="n">
        <x:v>3450</x:v>
      </x:c>
      <x:c r="G21" s="118" t="n">
        <x:v>0.2</x:v>
      </x:c>
      <x:c r="H21" s="117" t="n">
        <x:f>F21*(1+G21)</x:f>
        <x:v>4140</x:v>
      </x:c>
      <x:c r="I21" s="117" t="n">
        <x:v>0</x:v>
      </x:c>
      <x:c r="J21" s="117" t="n">
        <x:f>MAX(0,H21-I21)</x:f>
        <x:v>4140</x:v>
      </x:c>
      <x:c r="K21" s="119" t="n">
        <x:f>IF(J21=0,0,MAX(0,TODAY()-E21))</x:f>
        <x:v>0</x:v>
      </x:c>
      <x:c r="L21" s="115" t="str">
        <x:v>Validée</x:v>
      </x:c>
      <x:c r="M21" s="115" t="str">
        <x:f>IF(J21=0,"Payée",IF(L21="En attente","En validation",IF(E21&lt;TODAY(),"En retard","À payer")))</x:f>
        <x:v>À payer</x:v>
      </x:c>
      <x:c r="N21" s="115" t="str"/>
    </x:row>
    <x:row r="22" ht="25" customHeight="1">
      <x:c r="A22" s="115" t="str">
        <x:v>FAC-2026013</x:v>
      </x:c>
      <x:c r="B22" s="115" t="str">
        <x:v>Delta Transport</x:v>
      </x:c>
      <x:c r="C22" s="115" t="str">
        <x:v>Transport</x:v>
      </x:c>
      <x:c r="D22" s="116" t="n">
        <x:v>46184</x:v>
      </x:c>
      <x:c r="E22" s="116" t="n">
        <x:v>46214</x:v>
      </x:c>
      <x:c r="F22" s="117" t="n">
        <x:v>640</x:v>
      </x:c>
      <x:c r="G22" s="118" t="n">
        <x:v>0.1</x:v>
      </x:c>
      <x:c r="H22" s="117" t="n">
        <x:f>F22*(1+G22)</x:f>
        <x:v>704</x:v>
      </x:c>
      <x:c r="I22" s="117" t="n">
        <x:v>704</x:v>
      </x:c>
      <x:c r="J22" s="117" t="n">
        <x:f>MAX(0,H22-I22)</x:f>
        <x:v>0</x:v>
      </x:c>
      <x:c r="K22" s="119" t="n">
        <x:f>IF(J22=0,0,MAX(0,TODAY()-E22))</x:f>
        <x:v>0</x:v>
      </x:c>
      <x:c r="L22" s="115" t="str">
        <x:v>Validée</x:v>
      </x:c>
      <x:c r="M22" s="115" t="str">
        <x:f>IF(J22=0,"Payée",IF(L22="En attente","En validation",IF(E22&lt;TODAY(),"En retard","À payer")))</x:f>
        <x:v>Payée</x:v>
      </x:c>
      <x:c r="N22" s="115" t="str"/>
    </x:row>
    <x:row r="23" ht="25" customHeight="1">
      <x:c r="A23" s="115" t="str">
        <x:v>FAC-2026014</x:v>
      </x:c>
      <x:c r="B23" s="115" t="str">
        <x:v>Maroc Industrie</x:v>
      </x:c>
      <x:c r="C23" s="115" t="str">
        <x:v>Production</x:v>
      </x:c>
      <x:c r="D23" s="116" t="n">
        <x:v>46186</x:v>
      </x:c>
      <x:c r="E23" s="116" t="n">
        <x:v>46216</x:v>
      </x:c>
      <x:c r="F23" s="117" t="n">
        <x:v>2100</x:v>
      </x:c>
      <x:c r="G23" s="118" t="n">
        <x:v>0.2</x:v>
      </x:c>
      <x:c r="H23" s="117" t="n">
        <x:f>F23*(1+G23)</x:f>
        <x:v>2520</x:v>
      </x:c>
      <x:c r="I23" s="117" t="n">
        <x:v>0</x:v>
      </x:c>
      <x:c r="J23" s="117" t="n">
        <x:f>MAX(0,H23-I23)</x:f>
        <x:v>2520</x:v>
      </x:c>
      <x:c r="K23" s="119" t="n">
        <x:f>IF(J23=0,0,MAX(0,TODAY()-E23))</x:f>
        <x:v>0</x:v>
      </x:c>
      <x:c r="L23" s="115" t="str">
        <x:v>Validée</x:v>
      </x:c>
      <x:c r="M23" s="115" t="str">
        <x:f>IF(J23=0,"Payée",IF(L23="En attente","En validation",IF(E23&lt;TODAY(),"En retard","À payer")))</x:f>
        <x:v>À payer</x:v>
      </x:c>
      <x:c r="N23" s="115" t="str"/>
    </x:row>
    <x:row r="24" ht="25" customHeight="1">
      <x:c r="A24" s="115" t="str">
        <x:v>FAC-2026015</x:v>
      </x:c>
      <x:c r="B24" s="115" t="str">
        <x:v>Securibat</x:v>
      </x:c>
      <x:c r="C24" s="115" t="str">
        <x:v>Sécurité</x:v>
      </x:c>
      <x:c r="D24" s="116" t="n">
        <x:v>46188</x:v>
      </x:c>
      <x:c r="E24" s="116" t="n">
        <x:v>46218</x:v>
      </x:c>
      <x:c r="F24" s="117" t="n">
        <x:v>760</x:v>
      </x:c>
      <x:c r="G24" s="118" t="n">
        <x:v>0.2</x:v>
      </x:c>
      <x:c r="H24" s="117" t="n">
        <x:f>F24*(1+G24)</x:f>
        <x:v>912</x:v>
      </x:c>
      <x:c r="I24" s="117" t="n">
        <x:v>0</x:v>
      </x:c>
      <x:c r="J24" s="117" t="n">
        <x:f>MAX(0,H24-I24)</x:f>
        <x:v>912</x:v>
      </x:c>
      <x:c r="K24" s="119" t="n">
        <x:f>IF(J24=0,0,MAX(0,TODAY()-E24))</x:f>
        <x:v>0</x:v>
      </x:c>
      <x:c r="L24" s="115" t="str">
        <x:v>En attente</x:v>
      </x:c>
      <x:c r="M24" s="115" t="str">
        <x:f>IF(J24=0,"Payée",IF(L24="En attente","En validation",IF(E24&lt;TODAY(),"En retard","À payer")))</x:f>
        <x:v>En validation</x:v>
      </x:c>
      <x:c r="N24" s="115" t="str"/>
    </x:row>
    <x:row r="25" ht="25" customHeight="1">
      <x:c r="A25" s="115" t="str">
        <x:v>FAC-2026016</x:v>
      </x:c>
      <x:c r="B25" s="115" t="str">
        <x:v>Techno Services</x:v>
      </x:c>
      <x:c r="C25" s="115" t="str">
        <x:v>Informatique</x:v>
      </x:c>
      <x:c r="D25" s="116" t="n">
        <x:v>46190</x:v>
      </x:c>
      <x:c r="E25" s="116" t="n">
        <x:v>46220</x:v>
      </x:c>
      <x:c r="F25" s="117" t="n">
        <x:v>5100</x:v>
      </x:c>
      <x:c r="G25" s="118" t="n">
        <x:v>0.1</x:v>
      </x:c>
      <x:c r="H25" s="117" t="n">
        <x:f>F25*(1+G25)</x:f>
        <x:v>5610</x:v>
      </x:c>
      <x:c r="I25" s="117" t="n">
        <x:v>0</x:v>
      </x:c>
      <x:c r="J25" s="117" t="n">
        <x:f>MAX(0,H25-I25)</x:f>
        <x:v>5610</x:v>
      </x:c>
      <x:c r="K25" s="119" t="n">
        <x:f>IF(J25=0,0,MAX(0,TODAY()-E25))</x:f>
        <x:v>0</x:v>
      </x:c>
      <x:c r="L25" s="115" t="str">
        <x:v>Validée</x:v>
      </x:c>
      <x:c r="M25" s="115" t="str">
        <x:f>IF(J25=0,"Payée",IF(L25="En attente","En validation",IF(E25&lt;TODAY(),"En retard","À payer")))</x:f>
        <x:v>À payer</x:v>
      </x:c>
      <x:c r="N25" s="115" t="str"/>
    </x:row>
    <x:row r="26" ht="25" customHeight="1">
      <x:c r="A26" s="115" t="str">
        <x:v>FAC-2026017</x:v>
      </x:c>
      <x:c r="B26" s="115" t="str">
        <x:v>Atlas Nettoyage</x:v>
      </x:c>
      <x:c r="C26" s="115" t="str">
        <x:v>Nettoyage</x:v>
      </x:c>
      <x:c r="D26" s="116" t="n">
        <x:v>46192</x:v>
      </x:c>
      <x:c r="E26" s="116" t="n">
        <x:v>46222</x:v>
      </x:c>
      <x:c r="F26" s="117" t="n">
        <x:v>880</x:v>
      </x:c>
      <x:c r="G26" s="118" t="n">
        <x:v>0.2</x:v>
      </x:c>
      <x:c r="H26" s="117" t="n">
        <x:f>F26*(1+G26)</x:f>
        <x:v>1056</x:v>
      </x:c>
      <x:c r="I26" s="117" t="n">
        <x:v>1056</x:v>
      </x:c>
      <x:c r="J26" s="117" t="n">
        <x:f>MAX(0,H26-I26)</x:f>
        <x:v>0</x:v>
      </x:c>
      <x:c r="K26" s="119" t="n">
        <x:f>IF(J26=0,0,MAX(0,TODAY()-E26))</x:f>
        <x:v>0</x:v>
      </x:c>
      <x:c r="L26" s="115" t="str">
        <x:v>Validée</x:v>
      </x:c>
      <x:c r="M26" s="115" t="str">
        <x:f>IF(J26=0,"Payée",IF(L26="En attente","En validation",IF(E26&lt;TODAY(),"En retard","À payer")))</x:f>
        <x:v>Payée</x:v>
      </x:c>
      <x:c r="N26" s="115" t="str"/>
    </x:row>
    <x:row r="27" ht="25" customHeight="1">
      <x:c r="A27" s="115" t="str">
        <x:v>FAC-2026018</x:v>
      </x:c>
      <x:c r="B27" s="115" t="str">
        <x:v>Nord Énergie</x:v>
      </x:c>
      <x:c r="C27" s="115" t="str">
        <x:v>Énergie</x:v>
      </x:c>
      <x:c r="D27" s="116" t="n">
        <x:v>46194</x:v>
      </x:c>
      <x:c r="E27" s="116" t="n">
        <x:v>46224</x:v>
      </x:c>
      <x:c r="F27" s="117" t="n">
        <x:v>1340</x:v>
      </x:c>
      <x:c r="G27" s="118" t="n">
        <x:v>0.2</x:v>
      </x:c>
      <x:c r="H27" s="117" t="n">
        <x:f>F27*(1+G27)</x:f>
        <x:v>1608</x:v>
      </x:c>
      <x:c r="I27" s="117" t="n">
        <x:v>0</x:v>
      </x:c>
      <x:c r="J27" s="117" t="n">
        <x:f>MAX(0,H27-I27)</x:f>
        <x:v>1608</x:v>
      </x:c>
      <x:c r="K27" s="119" t="n">
        <x:f>IF(J27=0,0,MAX(0,TODAY()-E27))</x:f>
        <x:v>0</x:v>
      </x:c>
      <x:c r="L27" s="115" t="str">
        <x:v>Validée</x:v>
      </x:c>
      <x:c r="M27" s="115" t="str">
        <x:f>IF(J27=0,"Payée",IF(L27="En attente","En validation",IF(E27&lt;TODAY(),"En retard","À payer")))</x:f>
        <x:v>À payer</x:v>
      </x:c>
      <x:c r="N27" s="115" t="str"/>
    </x:row>
    <x:row r="28" ht="25" customHeight="1">
      <x:c r="A28" s="115" t="str">
        <x:v>FAC-2026019</x:v>
      </x:c>
      <x:c r="B28" s="115" t="str">
        <x:v>Office Plus</x:v>
      </x:c>
      <x:c r="C28" s="115" t="str">
        <x:v>Bureau</x:v>
      </x:c>
      <x:c r="D28" s="116" t="n">
        <x:v>46196</x:v>
      </x:c>
      <x:c r="E28" s="116" t="n">
        <x:v>46226</x:v>
      </x:c>
      <x:c r="F28" s="117" t="n">
        <x:v>430</x:v>
      </x:c>
      <x:c r="G28" s="118" t="n">
        <x:v>0.1</x:v>
      </x:c>
      <x:c r="H28" s="117" t="n">
        <x:f>F28*(1+G28)</x:f>
        <x:v>473.00000000000006</x:v>
      </x:c>
      <x:c r="I28" s="117" t="n">
        <x:v>0</x:v>
      </x:c>
      <x:c r="J28" s="117" t="n">
        <x:f>MAX(0,H28-I28)</x:f>
        <x:v>473.00000000000006</x:v>
      </x:c>
      <x:c r="K28" s="119" t="n">
        <x:f>IF(J28=0,0,MAX(0,TODAY()-E28))</x:f>
        <x:v>0</x:v>
      </x:c>
      <x:c r="L28" s="115" t="str">
        <x:v>Validée</x:v>
      </x:c>
      <x:c r="M28" s="115" t="str">
        <x:f>IF(J28=0,"Payée",IF(L28="En attente","En validation",IF(E28&lt;TODAY(),"En retard","À payer")))</x:f>
        <x:v>À payer</x:v>
      </x:c>
      <x:c r="N28" s="115" t="str"/>
    </x:row>
    <x:row r="29" ht="25" customHeight="1">
      <x:c r="A29" s="115" t="str">
        <x:v>FAC-2026020</x:v>
      </x:c>
      <x:c r="B29" s="115" t="str">
        <x:v>Casa Emballage</x:v>
      </x:c>
      <x:c r="C29" s="115" t="str">
        <x:v>Emballage</x:v>
      </x:c>
      <x:c r="D29" s="116" t="n">
        <x:v>46198</x:v>
      </x:c>
      <x:c r="E29" s="116" t="n">
        <x:v>46228</x:v>
      </x:c>
      <x:c r="F29" s="117" t="n">
        <x:v>2750</x:v>
      </x:c>
      <x:c r="G29" s="118" t="n">
        <x:v>0.2</x:v>
      </x:c>
      <x:c r="H29" s="117" t="n">
        <x:f>F29*(1+G29)</x:f>
        <x:v>3300</x:v>
      </x:c>
      <x:c r="I29" s="117" t="n">
        <x:v>0</x:v>
      </x:c>
      <x:c r="J29" s="117" t="n">
        <x:f>MAX(0,H29-I29)</x:f>
        <x:v>3300</x:v>
      </x:c>
      <x:c r="K29" s="119" t="n">
        <x:f>IF(J29=0,0,MAX(0,TODAY()-E29))</x:f>
        <x:v>0</x:v>
      </x:c>
      <x:c r="L29" s="115" t="str">
        <x:v>Validée</x:v>
      </x:c>
      <x:c r="M29" s="115" t="str">
        <x:f>IF(J29=0,"Payée",IF(L29="En attente","En validation",IF(E29&lt;TODAY(),"En retard","À payer")))</x:f>
        <x:v>À payer</x:v>
      </x:c>
      <x:c r="N29" s="115" t="str"/>
    </x:row>
    <x:row r="31" ht="30" customHeight="1">
      <x:c r="A31" s="139" t="str">
        <x:v>Mode d’emploi : renseigner les colonnes bleues (facture, fournisseur, dates, HT, TVA, payé, validation). Les colonnes TTC, reste, retard et statut se calculent automatiquement.</x:v>
      </x:c>
    </x:row>
  </x:sheetData>
  <x:mergeCells>
    <x:mergeCell ref="A1:N1"/>
    <x:mergeCell ref="A2:N2"/>
    <x:mergeCell ref="A8:N8"/>
    <x:mergeCell ref="A31:N31"/>
  </x:mergeCells>
  <x:conditionalFormatting sqref="M10:M29">
    <x:cfRule type="expression" dxfId="0" priority="1">
      <x:formula>M10="Payée"</x:formula>
    </x:cfRule>
    <x:cfRule type="expression" dxfId="1" priority="2">
      <x:formula>M10="En retard"</x:formula>
    </x:cfRule>
    <x:cfRule type="expression" dxfId="2" priority="3">
      <x:formula>M10="En validation"</x:formula>
    </x:cfRule>
    <x:cfRule type="expression" dxfId="3" priority="4">
      <x:formula>M10="À payer"</x:formula>
    </x:cfRule>
  </x:conditionalFormatting>
  <x:conditionalFormatting sqref="K10:K29">
    <x:cfRule type="dataBar" priority="5">
      <x:dataBar>
        <x:cfvo type="min"/>
        <x:cfvo type="max"/>
        <x:color rgb="FFEF4444"/>
      </x:dataBar>
      <x:extLst>
        <x:ext xmlns:x14="http://schemas.microsoft.com/office/spreadsheetml/2009/9/main" uri="{B025F937-C7B1-47D3-B67F-A62EFF666E3E}">
          <x14:id>{F9FD559F-AC89-B713-DAF6-B54D2FD77A97}</x14:id>
        </x:ext>
      </x:extLst>
    </x:cfRule>
  </x:conditionalFormatting>
  <x:conditionalFormatting sqref="J10:J29">
    <x:cfRule type="dataBar" priority="6">
      <x:dataBar>
        <x:cfvo type="min"/>
        <x:cfvo type="max"/>
        <x:color rgb="FFF97316"/>
      </x:dataBar>
      <x:extLst>
        <x:ext xmlns:x14="http://schemas.microsoft.com/office/spreadsheetml/2009/9/main" uri="{B025F937-C7B1-47D3-B67F-A62EFF666E3E}">
          <x14:id>{4F197BE5-78DE-2A8F-CB45-D641DD5EE5F9}</x14:id>
        </x:ext>
      </x:extLst>
    </x:cfRule>
  </x:conditionalFormatting>
  <x:dataValidations count="3">
    <x:dataValidation type="list" sqref="C10:C29">
      <x:formula1>"Maintenance,Fournitures,Transport,Production,Sécurité,Informatique,Nettoyage,Énergie,Bureau,Emballage,Autre"</x:formula1>
    </x:dataValidation>
    <x:dataValidation type="list" sqref="L10:L29">
      <x:formula1>"Validée,En attente,Refusée"</x:formula1>
    </x:dataValidation>
    <x:dataValidation type="list" sqref="G10:G29">
      <x:formula1>"0%,5.5%,10%,20%"</x:formula1>
    </x:dataValidation>
  </x:dataValidations>
  <x:pageMargins left="0.7" right="0.7" top="0.75" bottom="0.75" header="0.3" footer="0.3"/>
  <x:drawing xmlns:r="http://schemas.openxmlformats.org/officeDocument/2006/relationships" r:id="R3d453e404365461b"/>
  <x:tableParts count="1">
    <x:tablePart xmlns:r="http://schemas.openxmlformats.org/officeDocument/2006/relationships" r:id="Rad6ccf9ea58d471b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5" id="{F9FD559F-AC89-B713-DAF6-B54D2FD77A97}">
            <x14:dataBar gradient="1">
              <x14:cfvo type="min"/>
              <x14:cfvo type="max"/>
              <x14:fillColor rgb="FFEF4444"/>
            </x14:dataBar>
          </x14:cfRule>
          <xm:sqref>K10:K29</xm:sqref>
        </x14:conditionalFormatting>
        <x14:conditionalFormatting>
          <x14:cfRule type="dataBar" priority="6" id="{4F197BE5-78DE-2A8F-CB45-D641DD5EE5F9}">
            <x14:dataBar gradient="1">
              <x14:cfvo type="min"/>
              <x14:cfvo type="max"/>
              <x14:fillColor rgb="FFF97316"/>
            </x14:dataBar>
          </x14:cfRule>
          <xm:sqref>J10:J29</xm:sqref>
        </x14:conditionalFormatting>
      </x14:conditionalFormattings>
    </x:ext>
  </x:extLst>
</x:worksheet>
</file>