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341339c16e4ef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ynthèse chantier" sheetId="1" r:id="R3951b424bda94e95"/>
    <x:sheet xmlns:r="http://schemas.openxmlformats.org/officeDocument/2006/relationships" name="Données chantier" sheetId="2" r:id="Rd4697a9faefc492b"/>
    <x:sheet xmlns:r="http://schemas.openxmlformats.org/officeDocument/2006/relationships" name="Paramètres" sheetId="3" r:id="Rae5ba6ba4ca84d30"/>
    <x:sheet xmlns:r="http://schemas.openxmlformats.org/officeDocument/2006/relationships" name="Hypothèses" sheetId="4" r:id="Rb3be56cbba994717"/>
    <x:sheet xmlns:r="http://schemas.openxmlformats.org/officeDocument/2006/relationships" name="Mode d'emploi" sheetId="5" r:id="Rb9c774cd4fb24e07"/>
    <x:sheet xmlns:r="http://schemas.openxmlformats.org/officeDocument/2006/relationships" name="Hypotheses" sheetId="6" r:id="Raccdd09deab94d2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dd/mm/yyyy"/>
    <x:numFmt numFmtId="201" formatCode="#,##0 €"/>
    <x:numFmt numFmtId="202" formatCode="0.0%"/>
    <x:numFmt numFmtId="203" formatCode="0%"/>
    <x:numFmt numFmtId="204" formatCode="0"/>
    <x:numFmt numFmtId="205" formatCode="#,##0.00"/>
  </x:numFmts>
  <x:fonts count="14">
    <x:font>
      <x:sz val="11"/>
      <x:name val="Carlito"/>
    </x:font>
    <x:font>
      <x:b/>
      <x:sz val="11"/>
      <x:color rgb="FFFFFFFF"/>
      <x:name val="Carlito"/>
    </x:font>
    <x:font>
      <x:b/>
      <x:sz val="9"/>
      <x:color rgb="FFFFFFFF"/>
      <x:name val="Carlito"/>
    </x:font>
    <x:font>
      <x:sz val="9"/>
      <x:name val="Carlito"/>
    </x:font>
    <x:font>
      <x:b/>
      <x:sz val="18"/>
      <x:color rgb="FFFFFFFF"/>
      <x:name val="Carlito"/>
    </x:font>
    <x:font>
      <x:sz val="10"/>
      <x:color rgb="FFDBEAFE"/>
      <x:name val="Carlito"/>
    </x:font>
    <x:font>
      <x:b/>
      <x:sz val="10"/>
      <x:color rgb="FFFFFFFF"/>
      <x:name val="Carlito"/>
    </x:font>
    <x:font>
      <x:b/>
      <x:sz val="16"/>
      <x:color rgb="FF0F172A"/>
      <x:name val="Carlito"/>
    </x:font>
    <x:font>
      <x:b/>
      <x:sz val="11"/>
      <x:color rgb="FF0C4A6E"/>
      <x:name val="Carlito"/>
    </x:font>
    <x:font>
      <x:b/>
      <x:sz val="12"/>
      <x:color rgb="FFFFFFFF"/>
      <x:name val="Carlito"/>
    </x:font>
    <x:font>
      <x:b/>
      <x:sz val="11"/>
      <x:color rgb="FF92400E"/>
      <x:name val="Carlito"/>
    </x:font>
    <x:font>
      <x:sz val="8"/>
      <x:name val="Carlito"/>
    </x:font>
    <x:font>
      <x:sz val="1"/>
      <x:color rgb="FFFFFFFF"/>
      <x:name val="Carlito"/>
    </x:font>
    <x:font>
      <x:b/>
      <x:sz val="16"/>
      <x:color rgb="FFFFFFFF"/>
      <x:name val="Carlito"/>
    </x:font>
  </x:fonts>
  <x:fills count="20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1E3A8A"/>
      </x:patternFill>
    </x:fill>
    <x:fill>
      <x:patternFill patternType="solid">
        <x:fgColor rgb="FF1D4ED8"/>
      </x:patternFill>
    </x:fill>
    <x:fill>
      <x:patternFill patternType="solid">
        <x:fgColor rgb="FF334155"/>
      </x:patternFill>
    </x:fill>
    <x:fill>
      <x:patternFill patternType="solid">
        <x:fgColor rgb="FF15803D"/>
      </x:patternFill>
    </x:fill>
    <x:fill>
      <x:patternFill patternType="solid">
        <x:fgColor rgb="FF7C3AED"/>
      </x:patternFill>
    </x:fill>
    <x:fill>
      <x:patternFill patternType="solid">
        <x:fgColor rgb="FFDC2626"/>
      </x:patternFill>
    </x:fill>
    <x:fill>
      <x:patternFill patternType="solid">
        <x:fgColor rgb="FFF97316"/>
      </x:patternFill>
    </x:fill>
    <x:fill>
      <x:patternFill patternType="solid">
        <x:fgColor rgb="FFB45309"/>
      </x:patternFill>
    </x:fill>
    <x:fill>
      <x:patternFill patternType="solid">
        <x:fgColor rgb="FF0D9488"/>
      </x:patternFill>
    </x:fill>
    <x:fill>
      <x:patternFill patternType="solid">
        <x:fgColor rgb="FF2563EB"/>
      </x:patternFill>
    </x:fill>
    <x:fill>
      <x:patternFill patternType="solid">
        <x:fgColor rgb="FFBE123C"/>
      </x:patternFill>
    </x:fill>
    <x:fill>
      <x:patternFill patternType="solid">
        <x:fgColor rgb="FFF8FAFC"/>
      </x:patternFill>
    </x:fill>
    <x:fill>
      <x:patternFill patternType="solid">
        <x:fgColor rgb="FFE0F2FE"/>
      </x:patternFill>
    </x:fill>
    <x:fill>
      <x:patternFill patternType="solid">
        <x:fgColor rgb="FF111827"/>
      </x:patternFill>
    </x:fill>
    <x:fill>
      <x:patternFill patternType="solid">
        <x:fgColor rgb="FFFFFBEB"/>
      </x:patternFill>
    </x:fill>
    <x:fill>
      <x:patternFill patternType="solid">
        <x:fgColor rgb="FF0F766E"/>
      </x:patternFill>
    </x:fill>
    <x:fill>
      <x:patternFill patternType="solid">
        <x:fgColor rgb="FFFFFFFF"/>
      </x:patternFill>
    </x:fill>
  </x:fills>
  <x:borders count="2">
    <x:border/>
    <x:border/>
  </x:borders>
  <x:cellStyleXfs count="1">
    <x:xf numFmtId="0" fontId="0" fillId="0" borderId="0"/>
  </x:cellStyleXfs>
  <x:cellXfs count="19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203" fontId="0" fillId="0" borderId="0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3" fillId="0" borderId="0" xfId="0" applyNumberFormat="1" applyFont="1" applyFill="1" applyBorder="1" applyAlignment="1">
      <x:alignment wrapText="1"/>
    </x:xf>
    <x:xf numFmtId="200" fontId="3" fillId="0" borderId="0" xfId="0" applyNumberFormat="1" applyFont="1" applyFill="1" applyBorder="1" applyAlignment="1">
      <x:alignment wrapText="1"/>
    </x:xf>
    <x:xf numFmtId="201" fontId="3" fillId="0" borderId="0" xfId="0" applyNumberFormat="1" applyFont="1" applyFill="1" applyBorder="1" applyAlignment="1">
      <x:alignment wrapText="1"/>
    </x:xf>
    <x:xf numFmtId="202" fontId="3" fillId="0" borderId="0" xfId="0" applyNumberFormat="1" applyFont="1" applyFill="1" applyBorder="1" applyAlignment="1">
      <x:alignment wrapText="1"/>
    </x:xf>
    <x:xf numFmtId="203" fontId="3" fillId="0" borderId="0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3" fillId="0" borderId="1" xfId="0" applyNumberFormat="1" applyFont="1" applyFill="1" applyBorder="1" applyAlignment="1">
      <x:alignment wrapText="1"/>
    </x:xf>
    <x:xf numFmtId="200" fontId="3" fillId="0" borderId="1" xfId="0" applyNumberFormat="1" applyFont="1" applyFill="1" applyBorder="1" applyAlignment="1">
      <x:alignment wrapText="1"/>
    </x:xf>
    <x:xf numFmtId="201" fontId="3" fillId="0" borderId="1" xfId="0" applyNumberFormat="1" applyFont="1" applyFill="1" applyBorder="1" applyAlignment="1">
      <x:alignment wrapText="1"/>
    </x:xf>
    <x:xf numFmtId="202" fontId="3" fillId="0" borderId="1" xfId="0" applyNumberFormat="1" applyFont="1" applyFill="1" applyBorder="1" applyAlignment="1">
      <x:alignment wrapText="1"/>
    </x:xf>
    <x:xf numFmtId="203" fontId="3" fillId="0" borderId="1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5" fillId="3" borderId="0" xfId="0" applyNumberFormat="1" applyFont="1" applyFill="1" applyBorder="1"/>
    <x:xf numFmtId="0" fontId="5" fillId="3" borderId="0" xfId="0" applyNumberFormat="1" applyFont="1" applyFill="1" applyBorder="1" applyAlignment="1">
      <x:alignment horizontal="center"/>
    </x:xf>
    <x:xf numFmtId="0" fontId="5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5" fillId="3" borderId="1" xfId="0" applyNumberFormat="1" applyFont="1" applyFill="1" applyBorder="1"/>
    <x:xf numFmtId="0" fontId="5" fillId="3" borderId="1" xfId="0" applyNumberFormat="1" applyFont="1" applyFill="1" applyBorder="1" applyAlignment="1">
      <x:alignment horizontal="center"/>
    </x:xf>
    <x:xf numFmtId="0" fontId="5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6" fillId="4" borderId="0" xfId="0" applyNumberFormat="1" applyFont="1" applyFill="1" applyBorder="1"/>
    <x:xf numFmtId="0" fontId="6" fillId="4" borderId="0" xfId="0" applyNumberFormat="1" applyFont="1" applyFill="1" applyBorder="1" applyAlignment="1">
      <x:alignment horizontal="center"/>
    </x:xf>
    <x:xf numFmtId="0" fontId="6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6" fillId="4" borderId="1" xfId="0" applyNumberFormat="1" applyFont="1" applyFill="1" applyBorder="1"/>
    <x:xf numFmtId="0" fontId="6" fillId="4" borderId="1" xfId="0" applyNumberFormat="1" applyFont="1" applyFill="1" applyBorder="1" applyAlignment="1">
      <x:alignment horizontal="center"/>
    </x:xf>
    <x:xf numFmtId="0" fontId="6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6" fillId="5" borderId="0" xfId="0" applyNumberFormat="1" applyFont="1" applyFill="1" applyBorder="1"/>
    <x:xf numFmtId="0" fontId="6" fillId="5" borderId="0" xfId="0" applyNumberFormat="1" applyFont="1" applyFill="1" applyBorder="1" applyAlignment="1">
      <x:alignment horizontal="center"/>
    </x:xf>
    <x:xf numFmtId="0" fontId="6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6" fillId="5" borderId="1" xfId="0" applyNumberFormat="1" applyFont="1" applyFill="1" applyBorder="1"/>
    <x:xf numFmtId="0" fontId="6" fillId="5" borderId="1" xfId="0" applyNumberFormat="1" applyFont="1" applyFill="1" applyBorder="1" applyAlignment="1">
      <x:alignment horizontal="center"/>
    </x:xf>
    <x:xf numFmtId="0" fontId="6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6" fillId="6" borderId="0" xfId="0" applyNumberFormat="1" applyFont="1" applyFill="1" applyBorder="1"/>
    <x:xf numFmtId="0" fontId="6" fillId="6" borderId="0" xfId="0" applyNumberFormat="1" applyFont="1" applyFill="1" applyBorder="1" applyAlignment="1">
      <x:alignment horizontal="center"/>
    </x:xf>
    <x:xf numFmtId="0" fontId="6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6" fillId="6" borderId="1" xfId="0" applyNumberFormat="1" applyFont="1" applyFill="1" applyBorder="1"/>
    <x:xf numFmtId="0" fontId="6" fillId="6" borderId="1" xfId="0" applyNumberFormat="1" applyFont="1" applyFill="1" applyBorder="1" applyAlignment="1">
      <x:alignment horizontal="center"/>
    </x:xf>
    <x:xf numFmtId="0" fontId="6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horizont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horizontal="center"/>
    </x:xf>
    <x:xf numFmtId="0" fontId="6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/>
    </x:xf>
    <x:xf numFmtId="0" fontId="6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6" fillId="8" borderId="1" xfId="0" applyNumberFormat="1" applyFont="1" applyFill="1" applyBorder="1"/>
    <x:xf numFmtId="0" fontId="6" fillId="8" borderId="1" xfId="0" applyNumberFormat="1" applyFont="1" applyFill="1" applyBorder="1" applyAlignment="1">
      <x:alignment horizontal="center"/>
    </x:xf>
    <x:xf numFmtId="0" fontId="6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6" fillId="9" borderId="0" xfId="0" applyNumberFormat="1" applyFont="1" applyFill="1" applyBorder="1"/>
    <x:xf numFmtId="0" fontId="6" fillId="9" borderId="0" xfId="0" applyNumberFormat="1" applyFont="1" applyFill="1" applyBorder="1" applyAlignment="1">
      <x:alignment horizontal="center"/>
    </x:xf>
    <x:xf numFmtId="0" fontId="6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6" fillId="9" borderId="1" xfId="0" applyNumberFormat="1" applyFont="1" applyFill="1" applyBorder="1"/>
    <x:xf numFmtId="0" fontId="6" fillId="9" borderId="1" xfId="0" applyNumberFormat="1" applyFont="1" applyFill="1" applyBorder="1" applyAlignment="1">
      <x:alignment horizontal="center"/>
    </x:xf>
    <x:xf numFmtId="0" fontId="6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6" fillId="10" borderId="0" xfId="0" applyNumberFormat="1" applyFont="1" applyFill="1" applyBorder="1"/>
    <x:xf numFmtId="0" fontId="6" fillId="10" borderId="0" xfId="0" applyNumberFormat="1" applyFont="1" applyFill="1" applyBorder="1" applyAlignment="1">
      <x:alignment horizontal="center"/>
    </x:xf>
    <x:xf numFmtId="0" fontId="6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6" fillId="10" borderId="1" xfId="0" applyNumberFormat="1" applyFont="1" applyFill="1" applyBorder="1"/>
    <x:xf numFmtId="0" fontId="6" fillId="10" borderId="1" xfId="0" applyNumberFormat="1" applyFont="1" applyFill="1" applyBorder="1" applyAlignment="1">
      <x:alignment horizontal="center"/>
    </x:xf>
    <x:xf numFmtId="0" fontId="6" fillId="10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6" fillId="11" borderId="0" xfId="0" applyNumberFormat="1" applyFont="1" applyFill="1" applyBorder="1"/>
    <x:xf numFmtId="0" fontId="6" fillId="11" borderId="0" xfId="0" applyNumberFormat="1" applyFont="1" applyFill="1" applyBorder="1" applyAlignment="1">
      <x:alignment horizontal="center"/>
    </x:xf>
    <x:xf numFmtId="0" fontId="6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6" fillId="11" borderId="1" xfId="0" applyNumberFormat="1" applyFont="1" applyFill="1" applyBorder="1"/>
    <x:xf numFmtId="0" fontId="6" fillId="11" borderId="1" xfId="0" applyNumberFormat="1" applyFont="1" applyFill="1" applyBorder="1" applyAlignment="1">
      <x:alignment horizontal="center"/>
    </x:xf>
    <x:xf numFmtId="0" fontId="6" fillId="11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6" fillId="12" borderId="0" xfId="0" applyNumberFormat="1" applyFont="1" applyFill="1" applyBorder="1"/>
    <x:xf numFmtId="0" fontId="6" fillId="12" borderId="0" xfId="0" applyNumberFormat="1" applyFont="1" applyFill="1" applyBorder="1" applyAlignment="1">
      <x:alignment horizontal="center"/>
    </x:xf>
    <x:xf numFmtId="0" fontId="6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6" fillId="12" borderId="1" xfId="0" applyNumberFormat="1" applyFont="1" applyFill="1" applyBorder="1"/>
    <x:xf numFmtId="0" fontId="6" fillId="12" borderId="1" xfId="0" applyNumberFormat="1" applyFont="1" applyFill="1" applyBorder="1" applyAlignment="1">
      <x:alignment horizontal="center"/>
    </x:xf>
    <x:xf numFmtId="0" fontId="6" fillId="12" borderId="1" xfId="0" applyNumberFormat="1" applyFont="1" applyFill="1" applyBorder="1" applyAlignment="1">
      <x:alignment horizontal="center" vertical="center"/>
    </x:xf>
    <x:xf numFmtId="0" fontId="0" fillId="13" borderId="0" xfId="0" applyNumberFormat="1" applyFont="1" applyFill="1" applyBorder="1"/>
    <x:xf numFmtId="0" fontId="6" fillId="13" borderId="0" xfId="0" applyNumberFormat="1" applyFont="1" applyFill="1" applyBorder="1"/>
    <x:xf numFmtId="0" fontId="6" fillId="13" borderId="0" xfId="0" applyNumberFormat="1" applyFont="1" applyFill="1" applyBorder="1" applyAlignment="1">
      <x:alignment horizontal="center"/>
    </x:xf>
    <x:xf numFmtId="0" fontId="6" fillId="13" borderId="0" xfId="0" applyNumberFormat="1" applyFont="1" applyFill="1" applyBorder="1" applyAlignment="1">
      <x:alignment horizontal="center" vertical="center"/>
    </x:xf>
    <x:xf numFmtId="0" fontId="0" fillId="13" borderId="1" xfId="0" applyNumberFormat="1" applyFont="1" applyFill="1" applyBorder="1"/>
    <x:xf numFmtId="0" fontId="6" fillId="13" borderId="1" xfId="0" applyNumberFormat="1" applyFont="1" applyFill="1" applyBorder="1"/>
    <x:xf numFmtId="0" fontId="6" fillId="13" borderId="1" xfId="0" applyNumberFormat="1" applyFont="1" applyFill="1" applyBorder="1" applyAlignment="1">
      <x:alignment horizontal="center"/>
    </x:xf>
    <x:xf numFmtId="0" fontId="6" fillId="13" borderId="1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7" fillId="14" borderId="0" xfId="0" applyNumberFormat="1" applyFont="1" applyFill="1" applyBorder="1"/>
    <x:xf numFmtId="0" fontId="7" fillId="14" borderId="0" xfId="0" applyNumberFormat="1" applyFont="1" applyFill="1" applyBorder="1" applyAlignment="1">
      <x:alignment horizontal="center"/>
    </x:xf>
    <x:xf numFmtId="0" fontId="7" fillId="14" borderId="0" xfId="0" applyNumberFormat="1" applyFont="1" applyFill="1" applyBorder="1" applyAlignment="1">
      <x:alignment horizontal="center" vertical="center"/>
    </x:xf>
    <x:xf numFmtId="0" fontId="0" fillId="14" borderId="1" xfId="0" applyNumberFormat="1" applyFont="1" applyFill="1" applyBorder="1"/>
    <x:xf numFmtId="0" fontId="7" fillId="14" borderId="1" xfId="0" applyNumberFormat="1" applyFont="1" applyFill="1" applyBorder="1"/>
    <x:xf numFmtId="0" fontId="7" fillId="14" borderId="1" xfId="0" applyNumberFormat="1" applyFont="1" applyFill="1" applyBorder="1" applyAlignment="1">
      <x:alignment horizontal="center"/>
    </x:xf>
    <x:xf numFmtId="0" fontId="7" fillId="14" borderId="1" xfId="0" applyNumberFormat="1" applyFont="1" applyFill="1" applyBorder="1" applyAlignment="1">
      <x:alignment horizontal="center" vertical="center"/>
    </x:xf>
    <x:xf numFmtId="201" fontId="7" fillId="14" borderId="0" xfId="0" applyNumberFormat="1" applyFont="1" applyFill="1" applyBorder="1" applyAlignment="1">
      <x:alignment horizontal="center" vertical="center"/>
    </x:xf>
    <x:xf numFmtId="201" fontId="7" fillId="14" borderId="1" xfId="0" applyNumberFormat="1" applyFont="1" applyFill="1" applyBorder="1" applyAlignment="1">
      <x:alignment horizontal="center" vertical="center"/>
    </x:xf>
    <x:xf numFmtId="202" fontId="7" fillId="14" borderId="0" xfId="0" applyNumberFormat="1" applyFont="1" applyFill="1" applyBorder="1" applyAlignment="1">
      <x:alignment horizontal="center" vertical="center"/>
    </x:xf>
    <x:xf numFmtId="202" fontId="7" fillId="14" borderId="1" xfId="0" applyNumberFormat="1" applyFont="1" applyFill="1" applyBorder="1" applyAlignment="1">
      <x:alignment horizontal="center" vertical="center"/>
    </x:xf>
    <x:xf numFmtId="204" fontId="7" fillId="14" borderId="0" xfId="0" applyNumberFormat="1" applyFont="1" applyFill="1" applyBorder="1" applyAlignment="1">
      <x:alignment horizontal="center" vertical="center"/>
    </x:xf>
    <x:xf numFmtId="204" fontId="7" fillId="14" borderId="1" xfId="0" applyNumberFormat="1" applyFont="1" applyFill="1" applyBorder="1" applyAlignment="1">
      <x:alignment horizontal="center" vertical="center"/>
    </x:xf>
    <x:xf numFmtId="203" fontId="7" fillId="14" borderId="0" xfId="0" applyNumberFormat="1" applyFont="1" applyFill="1" applyBorder="1" applyAlignment="1">
      <x:alignment horizontal="center" vertical="center"/>
    </x:xf>
    <x:xf numFmtId="203" fontId="7" fillId="14" borderId="1" xfId="0" applyNumberFormat="1" applyFont="1" applyFill="1" applyBorder="1" applyAlignment="1">
      <x:alignment horizontal="center" vertical="center"/>
    </x:xf>
    <x:xf numFmtId="0" fontId="0" fillId="15" borderId="0" xfId="0" applyNumberFormat="1" applyFont="1" applyFill="1" applyBorder="1"/>
    <x:xf numFmtId="0" fontId="8" fillId="15" borderId="0" xfId="0" applyNumberFormat="1" applyFont="1" applyFill="1" applyBorder="1"/>
    <x:xf numFmtId="0" fontId="0" fillId="15" borderId="1" xfId="0" applyNumberFormat="1" applyFont="1" applyFill="1" applyBorder="1"/>
    <x:xf numFmtId="0" fontId="8" fillId="15" borderId="1" xfId="0" applyNumberFormat="1" applyFont="1" applyFill="1" applyBorder="1"/>
    <x:xf numFmtId="205" fontId="0" fillId="0" borderId="0" xfId="0" applyNumberFormat="1" applyFont="1" applyFill="1" applyBorder="1"/>
    <x:xf numFmtId="205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0" fontId="0" fillId="16" borderId="0" xfId="0" applyNumberFormat="1" applyFont="1" applyFill="1" applyBorder="1"/>
    <x:xf numFmtId="0" fontId="9" fillId="16" borderId="0" xfId="0" applyNumberFormat="1" applyFont="1" applyFill="1" applyBorder="1"/>
    <x:xf numFmtId="0" fontId="9" fillId="16" borderId="0" xfId="0" applyNumberFormat="1" applyFont="1" applyFill="1" applyBorder="1" applyAlignment="1">
      <x:alignment horizontal="center"/>
    </x:xf>
    <x:xf numFmtId="0" fontId="0" fillId="16" borderId="1" xfId="0" applyNumberFormat="1" applyFont="1" applyFill="1" applyBorder="1"/>
    <x:xf numFmtId="0" fontId="9" fillId="16" borderId="1" xfId="0" applyNumberFormat="1" applyFont="1" applyFill="1" applyBorder="1"/>
    <x:xf numFmtId="0" fontId="9" fillId="16" borderId="1" xfId="0" applyNumberFormat="1" applyFont="1" applyFill="1" applyBorder="1" applyAlignment="1">
      <x:alignment horizontal="center"/>
    </x:xf>
    <x:xf numFmtId="0" fontId="0" fillId="17" borderId="0" xfId="0" applyNumberFormat="1" applyFont="1" applyFill="1" applyBorder="1"/>
    <x:xf numFmtId="0" fontId="10" fillId="17" borderId="0" xfId="0" applyNumberFormat="1" applyFont="1" applyFill="1" applyBorder="1"/>
    <x:xf numFmtId="0" fontId="10" fillId="17" borderId="0" xfId="0" applyNumberFormat="1" applyFont="1" applyFill="1" applyBorder="1" applyAlignment="1">
      <x:alignment wrapText="1"/>
    </x:xf>
    <x:xf numFmtId="0" fontId="10" fillId="17" borderId="0" xfId="0" applyNumberFormat="1" applyFont="1" applyFill="1" applyBorder="1" applyAlignment="1">
      <x:alignment horizontal="center" wrapText="1"/>
    </x:xf>
    <x:xf numFmtId="0" fontId="10" fillId="17" borderId="0" xfId="0" applyNumberFormat="1" applyFont="1" applyFill="1" applyBorder="1" applyAlignment="1">
      <x:alignment horizontal="center" vertical="center" wrapText="1"/>
    </x:xf>
    <x:xf numFmtId="0" fontId="0" fillId="17" borderId="1" xfId="0" applyNumberFormat="1" applyFont="1" applyFill="1" applyBorder="1"/>
    <x:xf numFmtId="0" fontId="10" fillId="17" borderId="1" xfId="0" applyNumberFormat="1" applyFont="1" applyFill="1" applyBorder="1"/>
    <x:xf numFmtId="0" fontId="10" fillId="17" borderId="1" xfId="0" applyNumberFormat="1" applyFont="1" applyFill="1" applyBorder="1" applyAlignment="1">
      <x:alignment wrapText="1"/>
    </x:xf>
    <x:xf numFmtId="0" fontId="10" fillId="17" borderId="1" xfId="0" applyNumberFormat="1" applyFont="1" applyFill="1" applyBorder="1" applyAlignment="1">
      <x:alignment horizontal="center" wrapText="1"/>
    </x:xf>
    <x:xf numFmtId="0" fontId="10" fillId="17" borderId="1" xfId="0" applyNumberFormat="1" applyFont="1" applyFill="1" applyBorder="1" applyAlignment="1">
      <x:alignment horizontal="center" vertical="center" wrapText="1"/>
    </x:xf>
    <x:xf numFmtId="0" fontId="0" fillId="18" borderId="0" xfId="0" applyNumberFormat="1" applyFont="1" applyFill="1" applyBorder="1"/>
    <x:xf numFmtId="0" fontId="9" fillId="18" borderId="0" xfId="0" applyNumberFormat="1" applyFont="1" applyFill="1" applyBorder="1"/>
    <x:xf numFmtId="0" fontId="9" fillId="18" borderId="0" xfId="0" applyNumberFormat="1" applyFont="1" applyFill="1" applyBorder="1" applyAlignment="1">
      <x:alignment horizontal="center"/>
    </x:xf>
    <x:xf numFmtId="0" fontId="0" fillId="18" borderId="1" xfId="0" applyNumberFormat="1" applyFont="1" applyFill="1" applyBorder="1"/>
    <x:xf numFmtId="0" fontId="9" fillId="18" borderId="1" xfId="0" applyNumberFormat="1" applyFont="1" applyFill="1" applyBorder="1"/>
    <x:xf numFmtId="0" fontId="9" fillId="18" borderId="1" xfId="0" applyNumberFormat="1" applyFont="1" applyFill="1" applyBorder="1" applyAlignment="1">
      <x:alignment horizontal="center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201" fontId="3" fillId="0" borderId="0" xfId="0" applyNumberFormat="1" applyFont="1" applyFill="1" applyBorder="1"/>
    <x:xf numFmtId="201" fontId="3" fillId="0" borderId="1" xfId="0" applyNumberFormat="1" applyFont="1" applyFill="1" applyBorder="1"/>
    <x:xf numFmtId="203" fontId="3" fillId="0" borderId="0" xfId="0" applyNumberFormat="1" applyFont="1" applyFill="1" applyBorder="1"/>
    <x:xf numFmtId="203" fontId="3" fillId="0" borderId="1" xfId="0" applyNumberFormat="1" applyFont="1" applyFill="1" applyBorder="1"/>
    <x:xf numFmtId="0" fontId="11" fillId="0" borderId="0" xfId="0" applyNumberFormat="1" applyFont="1" applyFill="1" applyBorder="1"/>
    <x:xf numFmtId="0" fontId="11" fillId="0" borderId="1" xfId="0" applyNumberFormat="1" applyFont="1" applyFill="1" applyBorder="1"/>
    <x:xf numFmtId="0" fontId="12" fillId="0" borderId="0" xfId="0" applyNumberFormat="1" applyFont="1" applyFill="1" applyBorder="1"/>
    <x:xf numFmtId="0" fontId="12" fillId="0" borderId="1" xfId="0" applyNumberFormat="1" applyFont="1" applyFill="1" applyBorder="1"/>
    <x:xf numFmtId="0" fontId="12" fillId="19" borderId="0" xfId="0" applyNumberFormat="1" applyFont="1" applyFill="1" applyBorder="1"/>
    <x:xf numFmtId="0" fontId="12" fillId="19" borderId="1" xfId="0" applyNumberFormat="1" applyFont="1" applyFill="1" applyBorder="1"/>
    <x:xf numFmtId="0" fontId="13" fillId="2" borderId="0" xfId="0" applyNumberFormat="1" applyFont="1" applyFill="1" applyBorder="1"/>
    <x:xf numFmtId="0" fontId="13" fillId="2" borderId="0" xfId="0" applyNumberFormat="1" applyFont="1" applyFill="1" applyBorder="1" applyAlignment="1">
      <x:alignment horizontal="center"/>
    </x:xf>
    <x:xf numFmtId="0" fontId="13" fillId="2" borderId="1" xfId="0" applyNumberFormat="1" applyFont="1" applyFill="1" applyBorder="1"/>
    <x:xf numFmtId="0" fontId="13" fillId="2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horizontal="center" wrapText="1"/>
    </x:xf>
  </x:cellXfs>
  <x:cellStyles count="1">
    <x:cellStyle name="Normal" xfId="0"/>
  </x:cellStyles>
  <x:dxfs count="8">
    <x:dxf>
      <x:font>
        <x:color rgb="FF991B1B"/>
      </x:font>
      <x:fill>
        <x:patternFill patternType="solid">
          <x:bgColor rgb="FFFECACA"/>
        </x:patternFill>
      </x:fill>
    </x:dxf>
    <x:dxf>
      <x:font>
        <x:color rgb="FF9A3412"/>
      </x:font>
      <x:fill>
        <x:patternFill patternType="solid">
          <x:bgColor rgb="FFFED7AA"/>
        </x:patternFill>
      </x:fill>
    </x:dxf>
    <x:dxf>
      <x:font>
        <x:color rgb="FF166534"/>
      </x:font>
      <x:fill>
        <x:patternFill patternType="solid">
          <x:bgColor rgb="FFDCFCE7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  <x:dxf>
      <x:font>
        <x:color rgb="FF991B1B"/>
      </x:font>
      <x:fill>
        <x:patternFill patternType="solid">
          <x:bgColor rgb="FFFECACA"/>
        </x:patternFill>
      </x:fill>
    </x:dxf>
    <x:dxf>
      <x:font>
        <x:color rgb="FF9A3412"/>
      </x:font>
      <x:fill>
        <x:patternFill patternType="solid">
          <x:bgColor rgb="FFFED7AA"/>
        </x:patternFill>
      </x:fill>
    </x:dxf>
    <x:dxf>
      <x:font>
        <x:color rgb="FF166534"/>
      </x:font>
      <x:fill>
        <x:patternFill patternType="solid">
          <x:bgColor rgb="FFDCFCE7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866551e18064c9b" /><Relationship Type="http://schemas.openxmlformats.org/officeDocument/2006/relationships/theme" Target="/xl/theme/theme1.xml" Id="R58c1440b55cb4a2c" /><Relationship Type="http://schemas.openxmlformats.org/officeDocument/2006/relationships/sharedStrings" Target="/xl/sharedStrings.xml" Id="R30b0a1389af84c67" /><Relationship Type="http://schemas.openxmlformats.org/officeDocument/2006/relationships/worksheet" Target="/xl/worksheets/sheet1.xml" Id="R3951b424bda94e95" /><Relationship Type="http://schemas.openxmlformats.org/officeDocument/2006/relationships/worksheet" Target="/xl/worksheets/sheet2.xml" Id="Rd4697a9faefc492b" /><Relationship Type="http://schemas.openxmlformats.org/officeDocument/2006/relationships/worksheet" Target="/xl/worksheets/sheet3.xml" Id="Rae5ba6ba4ca84d30" /><Relationship Type="http://schemas.openxmlformats.org/officeDocument/2006/relationships/worksheet" Target="/xl/worksheets/sheet4.xml" Id="Rb3be56cbba994717" /><Relationship Type="http://schemas.openxmlformats.org/officeDocument/2006/relationships/worksheet" Target="/xl/worksheets/sheet5.xml" Id="Rb9c774cd4fb24e07" /><Relationship Type="http://schemas.openxmlformats.org/officeDocument/2006/relationships/worksheet" Target="/xl/worksheets/sheet6.xml" Id="Raccdd09deab94d2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b8875d155584430e" /><Relationship Type="http://schemas.openxmlformats.org/officeDocument/2006/relationships/chart" Target="/xl/drawings/charts/chart2.xml" Id="Re3197c7b27f349d1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coûts réels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Montant</c:v>
          </c:tx>
          <c:cat>
            <c:strRef>
              <c:f>'Synthèse chantier'!$M$2:$M$7</c:f>
              <c:strCache>
                <c:ptCount val="0"/>
              </c:strCache>
            </c:strRef>
          </c:cat>
          <c:val>
            <c:numRef>
              <c:f>'Synthèse chantier'!$N$2:$N$7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r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CA vs Coût par chantier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CA</c:v>
          </c:tx>
          <c:cat>
            <c:strRef>
              <c:f>'Synthèse chantier'!$P$2:$P$9</c:f>
              <c:strCache>
                <c:ptCount val="0"/>
              </c:strCache>
            </c:strRef>
          </c:cat>
          <c:val>
            <c:numRef>
              <c:f>'Synthèse chantier'!$Q$2:$Q$9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Coût</c:v>
          </c:tx>
          <c:cat>
            <c:strRef>
              <c:f>'Synthèse chantier'!$P$2:$P$9</c:f>
              <c:strCache>
                <c:ptCount val="0"/>
              </c:strCache>
            </c:strRef>
          </c:cat>
          <c:val>
            <c:numRef>
              <c:f>'Synthèse chantier'!$R$2:$R$9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30</xdr:row>
      <xdr:rowOff>0</xdr:rowOff>
    </xdr:from>
    <xdr:to>
      <xdr:col>5</xdr:col>
      <xdr:colOff>0</xdr:colOff>
      <xdr:row>46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8875d155584430e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11</xdr:col>
      <xdr:colOff>0</xdr:colOff>
      <xdr:row>46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3197c7b27f349d1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ChantiersTable" displayName="ChantiersTable" ref="A1:AB50" headerRowCount="1">
  <x:tableColumns count="28">
    <x:tableColumn id="1" name="ID"/>
    <x:tableColumn id="2" name="Chantier"/>
    <x:tableColumn id="3" name="Client"/>
    <x:tableColumn id="4" name="Type"/>
    <x:tableColumn id="5" name="Statut"/>
    <x:tableColumn id="6" name="Priorité"/>
    <x:tableColumn id="7" name="Date début"/>
    <x:tableColumn id="8" name="Date fin prévue"/>
    <x:tableColumn id="9" name="Jours prévus"/>
    <x:tableColumn id="10" name="Jours retard"/>
    <x:tableColumn id="11" name="CA devis €"/>
    <x:tableColumn id="12" name="Avenants €"/>
    <x:tableColumn id="13" name="CA total €"/>
    <x:tableColumn id="14" name="MO prévue €"/>
    <x:tableColumn id="15" name="MO réelle €"/>
    <x:tableColumn id="16" name="Matériel €"/>
    <x:tableColumn id="17" name="Fournitures €"/>
    <x:tableColumn id="18" name="Sous-traitance €"/>
    <x:tableColumn id="19" name="Transport €"/>
    <x:tableColumn id="20" name="Frais fixes €"/>
    <x:tableColumn id="21" name="Coût total €"/>
    <x:tableColumn id="22" name="Marge €"/>
    <x:tableColumn id="23" name="Marge %"/>
    <x:tableColumn id="24" name="Avancement %"/>
    <x:tableColumn id="25" name="Facturé €"/>
    <x:tableColumn id="26" name="Encaissé €"/>
    <x:tableColumn id="27" name="Reste à facturer €"/>
    <x:tableColumn id="28" name="Alert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2a675a75d66d48e4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7d984cf29b5a46cd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1" hidden="0" customWidth="1"/>
    <x:col min="3" max="3" width="12" hidden="0" customWidth="1"/>
    <x:col min="4" max="4" width="12" hidden="0" customWidth="1"/>
    <x:col min="5" max="5" width="12" hidden="0" customWidth="1"/>
    <x:col min="6" max="6" width="10" hidden="0" customWidth="1"/>
    <x:col min="7" max="7" width="11" hidden="0" customWidth="1"/>
    <x:col min="8" max="8" width="10" hidden="0" customWidth="1"/>
    <x:col min="9" max="9" width="11" hidden="0" customWidth="1"/>
    <x:col min="10" max="10" width="11" hidden="0" customWidth="1"/>
    <x:col min="11" max="11" width="20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  <x:col min="18" max="18" width="12" hidden="0" customWidth="1"/>
  </x:cols>
  <x:sheetData>
    <x:row r="1" ht="28" customHeight="1">
      <x:c r="A1" s="36" t="str">
        <x:v>CALCULATEUR DE RENTABILITÉ D'UN CHANTIER BTP — TPE TRAVAUX</x:v>
      </x:c>
      <x:c r="B1" s="36"/>
      <x:c r="C1" s="36"/>
      <x:c r="D1" s="36"/>
      <x:c r="E1" s="36"/>
      <x:c r="F1" s="36"/>
      <x:c r="G1" s="36"/>
      <x:c r="H1" s="36"/>
      <x:c r="I1" s="36"/>
      <x:c r="J1" s="36"/>
      <x:c r="K1" s="36"/>
      <x:c r="M1" s="184" t="str">
        <x:v>Poste</x:v>
      </x:c>
      <x:c r="N1" s="184" t="str">
        <x:v>Montant</x:v>
      </x:c>
      <x:c r="O1" s="184"/>
      <x:c r="P1" s="184" t="str">
        <x:v>Chantier</x:v>
      </x:c>
      <x:c r="Q1" s="184" t="str">
        <x:v>CA</x:v>
      </x:c>
      <x:c r="R1" s="184" t="str">
        <x:v>Coût</x:v>
      </x:c>
    </x:row>
    <x:row r="2" ht="28" customHeight="1">
      <x:c r="A2" s="43" t="str">
        <x:v>Vue claire pour piloter les chantiers sans SaaS : marge, coûts, retards, facturation et alertes.</x:v>
      </x:c>
      <x:c r="B2" s="43"/>
      <x:c r="C2" s="43"/>
      <x:c r="D2" s="43"/>
      <x:c r="E2" s="43"/>
      <x:c r="F2" s="43"/>
      <x:c r="G2" s="43"/>
      <x:c r="H2" s="43"/>
      <x:c r="I2" s="43"/>
      <x:c r="J2" s="43"/>
      <x:c r="K2" s="43"/>
      <x:c r="M2" s="180" t="str">
        <x:v>Main-d'œuvre</x:v>
      </x:c>
      <x:c r="N2" s="180" t="n">
        <x:f>SUM('Données chantier'!O2:O50)</x:f>
        <x:v>35250</x:v>
      </x:c>
      <x:c r="O2" s="180"/>
      <x:c r="P2" s="180" t="str">
        <x:f>'Données chantier'!B2</x:f>
        <x:v>Villa Amina - rénovation</x:v>
      </x:c>
      <x:c r="Q2" s="180" t="n">
        <x:f>'Données chantier'!M2</x:f>
        <x:v>19700</x:v>
      </x:c>
      <x:c r="R2" s="180" t="n">
        <x:f>'Données chantier'!U2</x:f>
        <x:v>13620</x:v>
      </x:c>
    </x:row>
    <x:row r="3">
      <x:c r="M3" s="180" t="str">
        <x:v>Matériel</x:v>
      </x:c>
      <x:c r="N3" s="180" t="n">
        <x:f>SUM('Données chantier'!P2:P50)</x:f>
        <x:v>11000</x:v>
      </x:c>
      <x:c r="O3" s="180"/>
      <x:c r="P3" s="180" t="str">
        <x:f>'Données chantier'!B3</x:f>
        <x:v>Local commercial Maarif</x:v>
      </x:c>
      <x:c r="Q3" s="180" t="n">
        <x:f>'Données chantier'!M3</x:f>
        <x:v>9800</x:v>
      </x:c>
      <x:c r="R3" s="180" t="n">
        <x:f>'Données chantier'!U3</x:f>
        <x:v>6630</x:v>
      </x:c>
    </x:row>
    <x:row r="4">
      <x:c r="A4" s="51" t="str">
        <x:v>CA total signé</x:v>
      </x:c>
      <x:c r="B4" s="51"/>
      <x:c r="C4" s="59" t="str">
        <x:v>Coût réel total</x:v>
      </x:c>
      <x:c r="D4" s="59"/>
      <x:c r="E4" s="67" t="str">
        <x:v>Marge totale</x:v>
      </x:c>
      <x:c r="F4" s="67"/>
      <x:c r="G4" s="75" t="str">
        <x:v>Marge moyenne</x:v>
      </x:c>
      <x:c r="H4" s="75"/>
      <x:c r="I4" s="83" t="str">
        <x:v>Chantiers à risque</x:v>
      </x:c>
      <x:c r="J4" s="83"/>
      <x:c r="K4" s="83"/>
      <x:c r="M4" s="180" t="str">
        <x:v>Fournitures</x:v>
      </x:c>
      <x:c r="N4" s="180" t="n">
        <x:f>SUM('Données chantier'!Q2:Q50)</x:f>
        <x:v>23070</x:v>
      </x:c>
      <x:c r="O4" s="180"/>
      <x:c r="P4" s="180" t="str">
        <x:f>'Données chantier'!B4</x:f>
        <x:v>Appartement Agdal</x:v>
      </x:c>
      <x:c r="Q4" s="180" t="n">
        <x:f>'Données chantier'!M4</x:f>
        <x:v>7650</x:v>
      </x:c>
      <x:c r="R4" s="180" t="n">
        <x:f>'Données chantier'!U4</x:f>
        <x:v>3370</x:v>
      </x:c>
    </x:row>
    <x:row r="5">
      <x:c r="A5" s="136" t="n">
        <x:f>SUM('Données chantier'!M2:M50)</x:f>
        <x:v>125450</x:v>
      </x:c>
      <x:c r="B5" s="136"/>
      <x:c r="C5" s="136" t="n">
        <x:f>SUM('Données chantier'!U2:U50)</x:f>
        <x:v>88810</x:v>
      </x:c>
      <x:c r="D5" s="136"/>
      <x:c r="E5" s="136" t="n">
        <x:f>SUM('Données chantier'!V2:V50)</x:f>
        <x:v>36640</x:v>
      </x:c>
      <x:c r="F5" s="136"/>
      <x:c r="G5" s="138" t="n">
        <x:f>IFERROR(SUM('Données chantier'!V2:V50)/SUM('Données chantier'!M2:M50),0)</x:f>
        <x:v>0.2920685532084496</x:v>
      </x:c>
      <x:c r="H5" s="138"/>
      <x:c r="I5" s="131" t="n">
        <x:f>SUMPRODUCT(('Données chantier'!AB2:AB50&lt;&gt;"")*('Données chantier'!AB2:AB50&lt;&gt;"OK"))</x:f>
        <x:v>6</x:v>
      </x:c>
      <x:c r="J5" s="131"/>
      <x:c r="K5" s="131"/>
      <x:c r="M5" s="180" t="str">
        <x:v>Sous-traitance</x:v>
      </x:c>
      <x:c r="N5" s="180" t="n">
        <x:f>SUM('Données chantier'!R2:R50)</x:f>
        <x:v>10650</x:v>
      </x:c>
      <x:c r="O5" s="180"/>
      <x:c r="P5" s="180" t="str">
        <x:f>'Données chantier'!B5</x:f>
        <x:v>Extension bureau</x:v>
      </x:c>
      <x:c r="Q5" s="180" t="n">
        <x:f>'Données chantier'!M5</x:f>
        <x:v>27000</x:v>
      </x:c>
      <x:c r="R5" s="180" t="n">
        <x:f>'Données chantier'!U5</x:f>
        <x:v>20950</x:v>
      </x:c>
    </x:row>
    <x:row r="6">
      <x:c r="A6" s="136"/>
      <x:c r="B6" s="136"/>
      <x:c r="C6" s="136"/>
      <x:c r="D6" s="136"/>
      <x:c r="E6" s="136"/>
      <x:c r="F6" s="136"/>
      <x:c r="G6" s="138"/>
      <x:c r="H6" s="138"/>
      <x:c r="I6" s="131"/>
      <x:c r="J6" s="131"/>
      <x:c r="K6" s="131"/>
      <x:c r="M6" s="180" t="str">
        <x:v>Transport</x:v>
      </x:c>
      <x:c r="N6" s="180" t="n">
        <x:f>SUM('Données chantier'!S2:S50)</x:f>
        <x:v>3310</x:v>
      </x:c>
      <x:c r="O6" s="180"/>
      <x:c r="P6" s="180" t="str">
        <x:f>'Données chantier'!B6</x:f>
        <x:v>Réfection toiture</x:v>
      </x:c>
      <x:c r="Q6" s="180" t="n">
        <x:f>'Données chantier'!M6</x:f>
        <x:v>13400</x:v>
      </x:c>
      <x:c r="R6" s="180" t="n">
        <x:f>'Données chantier'!U6</x:f>
        <x:v>9270</x:v>
      </x:c>
    </x:row>
    <x:row r="7">
      <x:c r="A7" s="91" t="str">
        <x:v>Reste à facturer</x:v>
      </x:c>
      <x:c r="B7" s="91"/>
      <x:c r="C7" s="99" t="str">
        <x:v>Retards cumulés</x:v>
      </x:c>
      <x:c r="D7" s="99"/>
      <x:c r="E7" s="107" t="str">
        <x:v>Avancement moyen</x:v>
      </x:c>
      <x:c r="F7" s="107"/>
      <x:c r="G7" s="115" t="str">
        <x:v>Encaissements</x:v>
      </x:c>
      <x:c r="H7" s="115"/>
      <x:c r="I7" s="123" t="str">
        <x:v>Coût retard estimé</x:v>
      </x:c>
      <x:c r="J7" s="123"/>
      <x:c r="K7" s="123"/>
      <x:c r="M7" s="180" t="str">
        <x:v>Frais fixes</x:v>
      </x:c>
      <x:c r="N7" s="180" t="n">
        <x:f>SUM('Données chantier'!T2:T50)</x:f>
        <x:v>5530</x:v>
      </x:c>
      <x:c r="O7" s="180"/>
      <x:c r="P7" s="180" t="str">
        <x:f>'Données chantier'!B7</x:f>
        <x:v>Salle de bain clé en main</x:v>
      </x:c>
      <x:c r="Q7" s="180" t="n">
        <x:f>'Données chantier'!M7</x:f>
        <x:v>9500</x:v>
      </x:c>
      <x:c r="R7" s="180" t="n">
        <x:f>'Données chantier'!U7</x:f>
        <x:v>5590</x:v>
      </x:c>
    </x:row>
    <x:row r="8">
      <x:c r="A8" s="136" t="n">
        <x:f>SUM('Données chantier'!AA2:AA50)</x:f>
        <x:v>64900</x:v>
      </x:c>
      <x:c r="B8" s="136"/>
      <x:c r="C8" s="140" t="n">
        <x:f>SUM('Données chantier'!J2:J50)</x:f>
        <x:v>16</x:v>
      </x:c>
      <x:c r="D8" s="140"/>
      <x:c r="E8" s="142" t="n">
        <x:f>IFERROR(AVERAGE('Données chantier'!X2:X50)/100,0)</x:f>
        <x:v>0.615</x:v>
      </x:c>
      <x:c r="F8" s="142"/>
      <x:c r="G8" s="136" t="n">
        <x:f>SUM('Données chantier'!Z2:Z50)</x:f>
        <x:v>43550</x:v>
      </x:c>
      <x:c r="H8" s="136"/>
      <x:c r="I8" s="136" t="n">
        <x:f>Hypotheses!B2*SUM('Données chantier'!J2:J50)</x:f>
        <x:v>10400</x:v>
      </x:c>
      <x:c r="J8" s="136"/>
      <x:c r="K8" s="136"/>
      <x:c r="M8" s="180"/>
      <x:c r="N8" s="180"/>
      <x:c r="O8" s="180"/>
      <x:c r="P8" s="180" t="str">
        <x:f>'Données chantier'!B8</x:f>
        <x:v>VRD petit dépôt</x:v>
      </x:c>
      <x:c r="Q8" s="180" t="n">
        <x:f>'Données chantier'!M8</x:f>
        <x:v>33000</x:v>
      </x:c>
      <x:c r="R8" s="180" t="n">
        <x:f>'Données chantier'!U8</x:f>
        <x:v>26900</x:v>
      </x:c>
    </x:row>
    <x:row r="9">
      <x:c r="A9" s="136"/>
      <x:c r="B9" s="136"/>
      <x:c r="C9" s="140"/>
      <x:c r="D9" s="140"/>
      <x:c r="E9" s="142"/>
      <x:c r="F9" s="142"/>
      <x:c r="G9" s="136"/>
      <x:c r="H9" s="136"/>
      <x:c r="I9" s="136"/>
      <x:c r="J9" s="136"/>
      <x:c r="K9" s="136"/>
      <x:c r="M9" s="180"/>
      <x:c r="N9" s="180"/>
      <x:c r="O9" s="180"/>
      <x:c r="P9" s="180" t="str">
        <x:f>'Données chantier'!B9</x:f>
        <x:v>Rafraîchissement agence</x:v>
      </x:c>
      <x:c r="Q9" s="180" t="n">
        <x:f>'Données chantier'!M9</x:f>
        <x:v>5400</x:v>
      </x:c>
      <x:c r="R9" s="180" t="n">
        <x:f>'Données chantier'!U9</x:f>
        <x:v>2480</x:v>
      </x:c>
    </x:row>
    <x:row r="10">
      <x:c r="M10" s="180"/>
      <x:c r="N10" s="180"/>
      <x:c r="O10" s="180"/>
      <x:c r="P10" s="180"/>
      <x:c r="Q10" s="180"/>
      <x:c r="R10" s="180"/>
    </x:row>
    <x:row r="11">
      <x:c r="A11" s="154" t="str">
        <x:v>Lecture rapide : priorités opérationnelles</x:v>
      </x:c>
      <x:c r="B11" s="154"/>
      <x:c r="C11" s="154"/>
      <x:c r="D11" s="154"/>
      <x:c r="E11" s="154"/>
      <x:c r="F11" s="154"/>
      <x:c r="G11" s="154"/>
      <x:c r="H11" s="154"/>
      <x:c r="I11" s="154"/>
      <x:c r="J11" s="154"/>
      <x:c r="K11" s="154"/>
    </x:row>
    <x:row r="12">
      <x:c r="A12" s="162" t="str">
        <x:f>IF(I5&gt;0,"Action prioritaire : traiter les chantiers en alerte, sécuriser la facturation et limiter les jours de retard.","Portefeuille chantier maîtrisé : poursuivre le suivi hebdomadaire des coûts et de la facturation.")</x:f>
        <x:v>Action prioritaire : traiter les chantiers en alerte, sécuriser la facturation et limiter les jours de retard.</x:v>
      </x:c>
      <x:c r="B12" s="162"/>
      <x:c r="C12" s="162"/>
      <x:c r="D12" s="162"/>
      <x:c r="E12" s="162"/>
      <x:c r="F12" s="162"/>
      <x:c r="G12" s="162"/>
      <x:c r="H12" s="162"/>
      <x:c r="I12" s="162"/>
      <x:c r="J12" s="162"/>
      <x:c r="K12" s="162"/>
    </x:row>
    <x:row r="13">
      <x:c r="A13" s="162"/>
      <x:c r="B13" s="162"/>
      <x:c r="C13" s="162"/>
      <x:c r="D13" s="162"/>
      <x:c r="E13" s="162"/>
      <x:c r="F13" s="162"/>
      <x:c r="G13" s="162"/>
      <x:c r="H13" s="162"/>
      <x:c r="I13" s="162"/>
      <x:c r="J13" s="162"/>
      <x:c r="K13" s="162"/>
    </x:row>
    <x:row r="15">
      <x:c r="A15" s="170" t="str">
        <x:v>Synthèse multi-chantiers — vue dirigeant</x:v>
      </x:c>
      <x:c r="B15" s="170"/>
      <x:c r="C15" s="170"/>
      <x:c r="D15" s="170"/>
      <x:c r="E15" s="170"/>
      <x:c r="F15" s="170"/>
      <x:c r="G15" s="170"/>
      <x:c r="H15" s="170"/>
      <x:c r="I15" s="170"/>
      <x:c r="J15" s="170"/>
      <x:c r="K15" s="170"/>
    </x:row>
    <x:row r="16">
      <x:c r="A16" s="22" t="str">
        <x:v>Chantier</x:v>
      </x:c>
      <x:c r="B16" s="22" t="str">
        <x:v>Statut</x:v>
      </x:c>
      <x:c r="C16" s="22" t="str">
        <x:v>CA total</x:v>
      </x:c>
      <x:c r="D16" s="22" t="str">
        <x:v>Coût total</x:v>
      </x:c>
      <x:c r="E16" s="22" t="str">
        <x:v>Marge €</x:v>
      </x:c>
      <x:c r="F16" s="22" t="str">
        <x:v>Marge %</x:v>
      </x:c>
      <x:c r="G16" s="22" t="str">
        <x:v>Avancement</x:v>
      </x:c>
      <x:c r="H16" s="22" t="str">
        <x:v>Jours retard</x:v>
      </x:c>
      <x:c r="I16" s="22" t="str">
        <x:v>Facturé</x:v>
      </x:c>
      <x:c r="J16" s="22" t="str">
        <x:v>Reste</x:v>
      </x:c>
      <x:c r="K16" s="22" t="str">
        <x:v>Alerte</x:v>
      </x:c>
    </x:row>
    <x:row r="17">
      <x:c r="A17" s="23" t="str">
        <x:f>IF('Données chantier'!B2="","",'Données chantier'!B2)</x:f>
        <x:v>Villa Amina - rénovation</x:v>
      </x:c>
      <x:c r="B17" s="23" t="str">
        <x:f>IF('Données chantier'!B2="","",'Données chantier'!E2)</x:f>
        <x:v>En cours</x:v>
      </x:c>
      <x:c r="C17" s="25" t="n">
        <x:f>IF('Données chantier'!B2="","",'Données chantier'!M2)</x:f>
        <x:v>19700</x:v>
      </x:c>
      <x:c r="D17" s="25" t="n">
        <x:f>IF('Données chantier'!B2="","",'Données chantier'!U2)</x:f>
        <x:v>13620</x:v>
      </x:c>
      <x:c r="E17" s="25" t="n">
        <x:f>IF('Données chantier'!B2="","",'Données chantier'!V2)</x:f>
        <x:v>6080</x:v>
      </x:c>
      <x:c r="F17" s="27" t="n">
        <x:f>IF('Données chantier'!B2="","",'Données chantier'!W2)</x:f>
        <x:v>0.3086294416243655</x:v>
      </x:c>
      <x:c r="G17" s="27" t="n">
        <x:f>IF('Données chantier'!B2="","",'Données chantier'!X2/100)</x:f>
        <x:v>0.62</x:v>
      </x:c>
      <x:c r="H17" s="23" t="n">
        <x:f>IF('Données chantier'!B2="","",'Données chantier'!J2)</x:f>
        <x:v>2</x:v>
      </x:c>
      <x:c r="I17" s="25" t="n">
        <x:f>IF('Données chantier'!B2="","",'Données chantier'!Y2)</x:f>
        <x:v>9000</x:v>
      </x:c>
      <x:c r="J17" s="25" t="n">
        <x:f>IF('Données chantier'!B2="","",'Données chantier'!AA2)</x:f>
        <x:v>10700</x:v>
      </x:c>
      <x:c r="K17" s="23" t="str">
        <x:f>IF('Données chantier'!B2="","",'Données chantier'!AB2)</x:f>
        <x:v>Facturation à accélérer</x:v>
      </x:c>
    </x:row>
    <x:row r="18">
      <x:c r="A18" s="23" t="str">
        <x:f>IF('Données chantier'!B3="","",'Données chantier'!B3)</x:f>
        <x:v>Local commercial Maarif</x:v>
      </x:c>
      <x:c r="B18" s="23" t="str">
        <x:f>IF('Données chantier'!B3="","",'Données chantier'!E3)</x:f>
        <x:v>À risque</x:v>
      </x:c>
      <x:c r="C18" s="25" t="n">
        <x:f>IF('Données chantier'!B3="","",'Données chantier'!M3)</x:f>
        <x:v>9800</x:v>
      </x:c>
      <x:c r="D18" s="25" t="n">
        <x:f>IF('Données chantier'!B3="","",'Données chantier'!U3)</x:f>
        <x:v>6630</x:v>
      </x:c>
      <x:c r="E18" s="25" t="n">
        <x:f>IF('Données chantier'!B3="","",'Données chantier'!V3)</x:f>
        <x:v>3170</x:v>
      </x:c>
      <x:c r="F18" s="27" t="n">
        <x:f>IF('Données chantier'!B3="","",'Données chantier'!W3)</x:f>
        <x:v>0.32346938775510203</x:v>
      </x:c>
      <x:c r="G18" s="27" t="n">
        <x:f>IF('Données chantier'!B3="","",'Données chantier'!X3/100)</x:f>
        <x:v>0.48</x:v>
      </x:c>
      <x:c r="H18" s="23" t="n">
        <x:f>IF('Données chantier'!B3="","",'Données chantier'!J3)</x:f>
        <x:v>4</x:v>
      </x:c>
      <x:c r="I18" s="25" t="n">
        <x:f>IF('Données chantier'!B3="","",'Données chantier'!Y3)</x:f>
        <x:v>4000</x:v>
      </x:c>
      <x:c r="J18" s="25" t="n">
        <x:f>IF('Données chantier'!B3="","",'Données chantier'!AA3)</x:f>
        <x:v>5800</x:v>
      </x:c>
      <x:c r="K18" s="23" t="str">
        <x:f>IF('Données chantier'!B3="","",'Données chantier'!AB3)</x:f>
        <x:v>Retard fort</x:v>
      </x:c>
    </x:row>
    <x:row r="19">
      <x:c r="A19" s="23" t="str">
        <x:f>IF('Données chantier'!B4="","",'Données chantier'!B4)</x:f>
        <x:v>Appartement Agdal</x:v>
      </x:c>
      <x:c r="B19" s="23" t="str">
        <x:f>IF('Données chantier'!B4="","",'Données chantier'!E4)</x:f>
        <x:v>Terminé</x:v>
      </x:c>
      <x:c r="C19" s="25" t="n">
        <x:f>IF('Données chantier'!B4="","",'Données chantier'!M4)</x:f>
        <x:v>7650</x:v>
      </x:c>
      <x:c r="D19" s="25" t="n">
        <x:f>IF('Données chantier'!B4="","",'Données chantier'!U4)</x:f>
        <x:v>3370</x:v>
      </x:c>
      <x:c r="E19" s="25" t="n">
        <x:f>IF('Données chantier'!B4="","",'Données chantier'!V4)</x:f>
        <x:v>4280</x:v>
      </x:c>
      <x:c r="F19" s="27" t="n">
        <x:f>IF('Données chantier'!B4="","",'Données chantier'!W4)</x:f>
        <x:v>0.5594771241830065</x:v>
      </x:c>
      <x:c r="G19" s="27" t="n">
        <x:f>IF('Données chantier'!B4="","",'Données chantier'!X4/100)</x:f>
        <x:v>1</x:v>
      </x:c>
      <x:c r="H19" s="23" t="n">
        <x:f>IF('Données chantier'!B4="","",'Données chantier'!J4)</x:f>
        <x:v>0</x:v>
      </x:c>
      <x:c r="I19" s="25" t="n">
        <x:f>IF('Données chantier'!B4="","",'Données chantier'!Y4)</x:f>
        <x:v>7650</x:v>
      </x:c>
      <x:c r="J19" s="25" t="n">
        <x:f>IF('Données chantier'!B4="","",'Données chantier'!AA4)</x:f>
        <x:v>0</x:v>
      </x:c>
      <x:c r="K19" s="23" t="str">
        <x:f>IF('Données chantier'!B4="","",'Données chantier'!AB4)</x:f>
        <x:v>OK</x:v>
      </x:c>
    </x:row>
    <x:row r="20">
      <x:c r="A20" s="23" t="str">
        <x:f>IF('Données chantier'!B5="","",'Données chantier'!B5)</x:f>
        <x:v>Extension bureau</x:v>
      </x:c>
      <x:c r="B20" s="23" t="str">
        <x:f>IF('Données chantier'!B5="","",'Données chantier'!E5)</x:f>
        <x:v>En retard</x:v>
      </x:c>
      <x:c r="C20" s="25" t="n">
        <x:f>IF('Données chantier'!B5="","",'Données chantier'!M5)</x:f>
        <x:v>27000</x:v>
      </x:c>
      <x:c r="D20" s="25" t="n">
        <x:f>IF('Données chantier'!B5="","",'Données chantier'!U5)</x:f>
        <x:v>20950</x:v>
      </x:c>
      <x:c r="E20" s="25" t="n">
        <x:f>IF('Données chantier'!B5="","",'Données chantier'!V5)</x:f>
        <x:v>6050</x:v>
      </x:c>
      <x:c r="F20" s="27" t="n">
        <x:f>IF('Données chantier'!B5="","",'Données chantier'!W5)</x:f>
        <x:v>0.22407407407407406</x:v>
      </x:c>
      <x:c r="G20" s="27" t="n">
        <x:f>IF('Données chantier'!B5="","",'Données chantier'!X5/100)</x:f>
        <x:v>0.55</x:v>
      </x:c>
      <x:c r="H20" s="23" t="n">
        <x:f>IF('Données chantier'!B5="","",'Données chantier'!J5)</x:f>
        <x:v>6</x:v>
      </x:c>
      <x:c r="I20" s="25" t="n">
        <x:f>IF('Données chantier'!B5="","",'Données chantier'!Y5)</x:f>
        <x:v>12000</x:v>
      </x:c>
      <x:c r="J20" s="25" t="n">
        <x:f>IF('Données chantier'!B5="","",'Données chantier'!AA5)</x:f>
        <x:v>15000</x:v>
      </x:c>
      <x:c r="K20" s="23" t="str">
        <x:f>IF('Données chantier'!B5="","",'Données chantier'!AB5)</x:f>
        <x:v>Retard fort</x:v>
      </x:c>
    </x:row>
    <x:row r="21">
      <x:c r="A21" s="23" t="str">
        <x:f>IF('Données chantier'!B6="","",'Données chantier'!B6)</x:f>
        <x:v>Réfection toiture</x:v>
      </x:c>
      <x:c r="B21" s="23" t="str">
        <x:f>IF('Données chantier'!B6="","",'Données chantier'!E6)</x:f>
        <x:v>En cours</x:v>
      </x:c>
      <x:c r="C21" s="25" t="n">
        <x:f>IF('Données chantier'!B6="","",'Données chantier'!M6)</x:f>
        <x:v>13400</x:v>
      </x:c>
      <x:c r="D21" s="25" t="n">
        <x:f>IF('Données chantier'!B6="","",'Données chantier'!U6)</x:f>
        <x:v>9270</x:v>
      </x:c>
      <x:c r="E21" s="25" t="n">
        <x:f>IF('Données chantier'!B6="","",'Données chantier'!V6)</x:f>
        <x:v>4130</x:v>
      </x:c>
      <x:c r="F21" s="27" t="n">
        <x:f>IF('Données chantier'!B6="","",'Données chantier'!W6)</x:f>
        <x:v>0.3082089552238806</x:v>
      </x:c>
      <x:c r="G21" s="27" t="n">
        <x:f>IF('Données chantier'!B6="","",'Données chantier'!X6/100)</x:f>
        <x:v>0.35</x:v>
      </x:c>
      <x:c r="H21" s="23" t="n">
        <x:f>IF('Données chantier'!B6="","",'Données chantier'!J6)</x:f>
        <x:v>1</x:v>
      </x:c>
      <x:c r="I21" s="25" t="n">
        <x:f>IF('Données chantier'!B6="","",'Données chantier'!Y6)</x:f>
        <x:v>5000</x:v>
      </x:c>
      <x:c r="J21" s="25" t="n">
        <x:f>IF('Données chantier'!B6="","",'Données chantier'!AA6)</x:f>
        <x:v>8400</x:v>
      </x:c>
      <x:c r="K21" s="23" t="str">
        <x:f>IF('Données chantier'!B6="","",'Données chantier'!AB6)</x:f>
        <x:v>Facturation à accélérer</x:v>
      </x:c>
    </x:row>
    <x:row r="22">
      <x:c r="A22" s="23" t="str">
        <x:f>IF('Données chantier'!B7="","",'Données chantier'!B7)</x:f>
        <x:v>Salle de bain clé en main</x:v>
      </x:c>
      <x:c r="B22" s="23" t="str">
        <x:f>IF('Données chantier'!B7="","",'Données chantier'!E7)</x:f>
        <x:v>En cours</x:v>
      </x:c>
      <x:c r="C22" s="25" t="n">
        <x:f>IF('Données chantier'!B7="","",'Données chantier'!M7)</x:f>
        <x:v>9500</x:v>
      </x:c>
      <x:c r="D22" s="25" t="n">
        <x:f>IF('Données chantier'!B7="","",'Données chantier'!U7)</x:f>
        <x:v>5590</x:v>
      </x:c>
      <x:c r="E22" s="25" t="n">
        <x:f>IF('Données chantier'!B7="","",'Données chantier'!V7)</x:f>
        <x:v>3910</x:v>
      </x:c>
      <x:c r="F22" s="27" t="n">
        <x:f>IF('Données chantier'!B7="","",'Données chantier'!W7)</x:f>
        <x:v>0.41157894736842104</x:v>
      </x:c>
      <x:c r="G22" s="27" t="n">
        <x:f>IF('Données chantier'!B7="","",'Données chantier'!X7/100)</x:f>
        <x:v>0.42</x:v>
      </x:c>
      <x:c r="H22" s="23" t="n">
        <x:f>IF('Données chantier'!B7="","",'Données chantier'!J7)</x:f>
        <x:v>0</x:v>
      </x:c>
      <x:c r="I22" s="25" t="n">
        <x:f>IF('Données chantier'!B7="","",'Données chantier'!Y7)</x:f>
        <x:v>3500</x:v>
      </x:c>
      <x:c r="J22" s="25" t="n">
        <x:f>IF('Données chantier'!B7="","",'Données chantier'!AA7)</x:f>
        <x:v>6000</x:v>
      </x:c>
      <x:c r="K22" s="23" t="str">
        <x:f>IF('Données chantier'!B7="","",'Données chantier'!AB7)</x:f>
        <x:v>Facturation à accélérer</x:v>
      </x:c>
    </x:row>
    <x:row r="23">
      <x:c r="A23" s="23" t="str">
        <x:f>IF('Données chantier'!B8="","",'Données chantier'!B8)</x:f>
        <x:v>VRD petit dépôt</x:v>
      </x:c>
      <x:c r="B23" s="23" t="str">
        <x:f>IF('Données chantier'!B8="","",'Données chantier'!E8)</x:f>
        <x:v>À risque</x:v>
      </x:c>
      <x:c r="C23" s="25" t="n">
        <x:f>IF('Données chantier'!B8="","",'Données chantier'!M8)</x:f>
        <x:v>33000</x:v>
      </x:c>
      <x:c r="D23" s="25" t="n">
        <x:f>IF('Données chantier'!B8="","",'Données chantier'!U8)</x:f>
        <x:v>26900</x:v>
      </x:c>
      <x:c r="E23" s="25" t="n">
        <x:f>IF('Données chantier'!B8="","",'Données chantier'!V8)</x:f>
        <x:v>6100</x:v>
      </x:c>
      <x:c r="F23" s="27" t="n">
        <x:f>IF('Données chantier'!B8="","",'Données chantier'!W8)</x:f>
        <x:v>0.18484848484848485</x:v>
      </x:c>
      <x:c r="G23" s="27" t="n">
        <x:f>IF('Données chantier'!B8="","",'Données chantier'!X8/100)</x:f>
        <x:v>0.5</x:v>
      </x:c>
      <x:c r="H23" s="23" t="n">
        <x:f>IF('Données chantier'!B8="","",'Données chantier'!J8)</x:f>
        <x:v>3</x:v>
      </x:c>
      <x:c r="I23" s="25" t="n">
        <x:f>IF('Données chantier'!B8="","",'Données chantier'!Y8)</x:f>
        <x:v>14000</x:v>
      </x:c>
      <x:c r="J23" s="25" t="n">
        <x:f>IF('Données chantier'!B8="","",'Données chantier'!AA8)</x:f>
        <x:v>19000</x:v>
      </x:c>
      <x:c r="K23" s="23" t="str">
        <x:f>IF('Données chantier'!B8="","",'Données chantier'!AB8)</x:f>
        <x:v>Facturation à accélérer</x:v>
      </x:c>
    </x:row>
    <x:row r="24">
      <x:c r="A24" s="23" t="str">
        <x:f>IF('Données chantier'!B9="","",'Données chantier'!B9)</x:f>
        <x:v>Rafraîchissement agence</x:v>
      </x:c>
      <x:c r="B24" s="23" t="str">
        <x:f>IF('Données chantier'!B9="","",'Données chantier'!E9)</x:f>
        <x:v>Terminé</x:v>
      </x:c>
      <x:c r="C24" s="25" t="n">
        <x:f>IF('Données chantier'!B9="","",'Données chantier'!M9)</x:f>
        <x:v>5400</x:v>
      </x:c>
      <x:c r="D24" s="25" t="n">
        <x:f>IF('Données chantier'!B9="","",'Données chantier'!U9)</x:f>
        <x:v>2480</x:v>
      </x:c>
      <x:c r="E24" s="25" t="n">
        <x:f>IF('Données chantier'!B9="","",'Données chantier'!V9)</x:f>
        <x:v>2920</x:v>
      </x:c>
      <x:c r="F24" s="27" t="n">
        <x:f>IF('Données chantier'!B9="","",'Données chantier'!W9)</x:f>
        <x:v>0.5407407407407407</x:v>
      </x:c>
      <x:c r="G24" s="27" t="n">
        <x:f>IF('Données chantier'!B9="","",'Données chantier'!X9/100)</x:f>
        <x:v>1</x:v>
      </x:c>
      <x:c r="H24" s="23" t="n">
        <x:f>IF('Données chantier'!B9="","",'Données chantier'!J9)</x:f>
        <x:v>0</x:v>
      </x:c>
      <x:c r="I24" s="25" t="n">
        <x:f>IF('Données chantier'!B9="","",'Données chantier'!Y9)</x:f>
        <x:v>5400</x:v>
      </x:c>
      <x:c r="J24" s="25" t="n">
        <x:f>IF('Données chantier'!B9="","",'Données chantier'!AA9)</x:f>
        <x:v>0</x:v>
      </x:c>
      <x:c r="K24" s="23" t="str">
        <x:f>IF('Données chantier'!B9="","",'Données chantier'!AB9)</x:f>
        <x:v>OK</x:v>
      </x:c>
    </x:row>
    <x:row r="25">
      <x:c r="A25" s="23" t="str">
        <x:f>IF('Données chantier'!B10="","",'Données chantier'!B10)</x:f>
      </x:c>
      <x:c r="B25" s="23" t="str">
        <x:f>IF('Données chantier'!B10="","",'Données chantier'!E10)</x:f>
      </x:c>
      <x:c r="C25" s="25" t="str">
        <x:f>IF('Données chantier'!B10="","",'Données chantier'!M10)</x:f>
      </x:c>
      <x:c r="D25" s="25" t="str">
        <x:f>IF('Données chantier'!B10="","",'Données chantier'!U10)</x:f>
      </x:c>
      <x:c r="E25" s="25" t="str">
        <x:f>IF('Données chantier'!B10="","",'Données chantier'!V10)</x:f>
      </x:c>
      <x:c r="F25" s="27" t="str">
        <x:f>IF('Données chantier'!B10="","",'Données chantier'!W10)</x:f>
      </x:c>
      <x:c r="G25" s="27" t="str">
        <x:f>IF('Données chantier'!B10="","",'Données chantier'!X10/100)</x:f>
      </x:c>
      <x:c r="H25" s="23" t="str">
        <x:f>IF('Données chantier'!B10="","",'Données chantier'!J10)</x:f>
      </x:c>
      <x:c r="I25" s="25" t="str">
        <x:f>IF('Données chantier'!B10="","",'Données chantier'!Y10)</x:f>
      </x:c>
      <x:c r="J25" s="25" t="str">
        <x:f>IF('Données chantier'!B10="","",'Données chantier'!AA10)</x:f>
      </x:c>
      <x:c r="K25" s="23" t="str">
        <x:f>IF('Données chantier'!B10="","",'Données chantier'!AB10)</x:f>
      </x:c>
    </x:row>
    <x:row r="26">
      <x:c r="A26" s="23" t="str">
        <x:f>IF('Données chantier'!B11="","",'Données chantier'!B11)</x:f>
      </x:c>
      <x:c r="B26" s="23" t="str">
        <x:f>IF('Données chantier'!B11="","",'Données chantier'!E11)</x:f>
      </x:c>
      <x:c r="C26" s="25" t="str">
        <x:f>IF('Données chantier'!B11="","",'Données chantier'!M11)</x:f>
      </x:c>
      <x:c r="D26" s="25" t="str">
        <x:f>IF('Données chantier'!B11="","",'Données chantier'!U11)</x:f>
      </x:c>
      <x:c r="E26" s="25" t="str">
        <x:f>IF('Données chantier'!B11="","",'Données chantier'!V11)</x:f>
      </x:c>
      <x:c r="F26" s="27" t="str">
        <x:f>IF('Données chantier'!B11="","",'Données chantier'!W11)</x:f>
      </x:c>
      <x:c r="G26" s="27" t="str">
        <x:f>IF('Données chantier'!B11="","",'Données chantier'!X11/100)</x:f>
      </x:c>
      <x:c r="H26" s="23" t="str">
        <x:f>IF('Données chantier'!B11="","",'Données chantier'!J11)</x:f>
      </x:c>
      <x:c r="I26" s="25" t="str">
        <x:f>IF('Données chantier'!B11="","",'Données chantier'!Y11)</x:f>
      </x:c>
      <x:c r="J26" s="25" t="str">
        <x:f>IF('Données chantier'!B11="","",'Données chantier'!AA11)</x:f>
      </x:c>
      <x:c r="K26" s="23" t="str">
        <x:f>IF('Données chantier'!B11="","",'Données chantier'!AB11)</x:f>
      </x:c>
    </x:row>
    <x:row r="27">
      <x:c r="A27" s="23" t="str">
        <x:f>IF('Données chantier'!B12="","",'Données chantier'!B12)</x:f>
      </x:c>
      <x:c r="B27" s="23" t="str">
        <x:f>IF('Données chantier'!B12="","",'Données chantier'!E12)</x:f>
      </x:c>
      <x:c r="C27" s="25" t="str">
        <x:f>IF('Données chantier'!B12="","",'Données chantier'!M12)</x:f>
      </x:c>
      <x:c r="D27" s="25" t="str">
        <x:f>IF('Données chantier'!B12="","",'Données chantier'!U12)</x:f>
      </x:c>
      <x:c r="E27" s="25" t="str">
        <x:f>IF('Données chantier'!B12="","",'Données chantier'!V12)</x:f>
      </x:c>
      <x:c r="F27" s="27" t="str">
        <x:f>IF('Données chantier'!B12="","",'Données chantier'!W12)</x:f>
      </x:c>
      <x:c r="G27" s="27" t="str">
        <x:f>IF('Données chantier'!B12="","",'Données chantier'!X12/100)</x:f>
      </x:c>
      <x:c r="H27" s="23" t="str">
        <x:f>IF('Données chantier'!B12="","",'Données chantier'!J12)</x:f>
      </x:c>
      <x:c r="I27" s="25" t="str">
        <x:f>IF('Données chantier'!B12="","",'Données chantier'!Y12)</x:f>
      </x:c>
      <x:c r="J27" s="25" t="str">
        <x:f>IF('Données chantier'!B12="","",'Données chantier'!AA12)</x:f>
      </x:c>
      <x:c r="K27" s="23" t="str">
        <x:f>IF('Données chantier'!B12="","",'Données chantier'!AB12)</x:f>
      </x:c>
    </x:row>
    <x:row r="28">
      <x:c r="A28" s="23" t="str">
        <x:f>IF('Données chantier'!B13="","",'Données chantier'!B13)</x:f>
      </x:c>
      <x:c r="B28" s="23" t="str">
        <x:f>IF('Données chantier'!B13="","",'Données chantier'!E13)</x:f>
      </x:c>
      <x:c r="C28" s="25" t="str">
        <x:f>IF('Données chantier'!B13="","",'Données chantier'!M13)</x:f>
      </x:c>
      <x:c r="D28" s="25" t="str">
        <x:f>IF('Données chantier'!B13="","",'Données chantier'!U13)</x:f>
      </x:c>
      <x:c r="E28" s="25" t="str">
        <x:f>IF('Données chantier'!B13="","",'Données chantier'!V13)</x:f>
      </x:c>
      <x:c r="F28" s="27" t="str">
        <x:f>IF('Données chantier'!B13="","",'Données chantier'!W13)</x:f>
      </x:c>
      <x:c r="G28" s="27" t="str">
        <x:f>IF('Données chantier'!B13="","",'Données chantier'!X13/100)</x:f>
      </x:c>
      <x:c r="H28" s="23" t="str">
        <x:f>IF('Données chantier'!B13="","",'Données chantier'!J13)</x:f>
      </x:c>
      <x:c r="I28" s="25" t="str">
        <x:f>IF('Données chantier'!B13="","",'Données chantier'!Y13)</x:f>
      </x:c>
      <x:c r="J28" s="25" t="str">
        <x:f>IF('Données chantier'!B13="","",'Données chantier'!AA13)</x:f>
      </x:c>
      <x:c r="K28" s="23" t="str">
        <x:f>IF('Données chantier'!B13="","",'Données chantier'!AB13)</x:f>
      </x:c>
    </x:row>
  </x:sheetData>
  <x:mergeCells>
    <x:mergeCell ref="A1:K1"/>
    <x:mergeCell ref="A2:K2"/>
    <x:mergeCell ref="A4:B4"/>
    <x:mergeCell ref="C4:D4"/>
    <x:mergeCell ref="E4:F4"/>
    <x:mergeCell ref="G4:H4"/>
    <x:mergeCell ref="I4:K4"/>
    <x:mergeCell ref="A7:B7"/>
    <x:mergeCell ref="C7:D7"/>
    <x:mergeCell ref="E7:F7"/>
    <x:mergeCell ref="G7:H7"/>
    <x:mergeCell ref="I7:K7"/>
    <x:mergeCell ref="A5:B6"/>
    <x:mergeCell ref="C5:D6"/>
    <x:mergeCell ref="E5:F6"/>
    <x:mergeCell ref="G5:H6"/>
    <x:mergeCell ref="I5:K6"/>
    <x:mergeCell ref="A8:B9"/>
    <x:mergeCell ref="C8:D9"/>
    <x:mergeCell ref="E8:F9"/>
    <x:mergeCell ref="G8:H9"/>
    <x:mergeCell ref="I8:K9"/>
    <x:mergeCell ref="A11:K11"/>
    <x:mergeCell ref="A12:K13"/>
    <x:mergeCell ref="A15:K15"/>
  </x:mergeCells>
  <x:conditionalFormatting sqref="F17:F28">
    <x:cfRule type="cellIs" dxfId="4" priority="1" operator="lessThan">
      <x:formula>0.12</x:formula>
    </x:cfRule>
  </x:conditionalFormatting>
  <x:conditionalFormatting sqref="H17:H28">
    <x:cfRule type="cellIs" dxfId="5" priority="2" operator="greaterThan">
      <x:formula>3</x:formula>
    </x:cfRule>
  </x:conditionalFormatting>
  <x:conditionalFormatting sqref="K17:K28">
    <x:cfRule type="expression" dxfId="6" priority="3">
      <x:formula>$K17="OK"</x:formula>
    </x:cfRule>
    <x:cfRule type="expression" dxfId="7" priority="4">
      <x:formula>$K17&lt;&gt;"OK"</x:formula>
    </x:cfRule>
  </x:conditionalFormatting>
  <x:pageMargins left="0.7" right="0.7" top="0.75" bottom="0.75" header="0.3" footer="0.3"/>
  <x:drawing xmlns:r="http://schemas.openxmlformats.org/officeDocument/2006/relationships" r:id="R2a675a75d66d48e4"/>
</x:worksheet>
</file>

<file path=xl/worksheets/sheet2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24" hidden="0" customWidth="1"/>
    <x:col min="3" max="3" width="22" hidden="0" customWidth="1"/>
    <x:col min="4" max="4" width="15" hidden="0" customWidth="1"/>
    <x:col min="5" max="5" width="13" hidden="0" customWidth="1"/>
    <x:col min="6" max="6" width="12" hidden="0" customWidth="1"/>
    <x:col min="7" max="7" width="12" hidden="0" customWidth="1"/>
    <x:col min="8" max="8" width="13" hidden="0" customWidth="1"/>
    <x:col min="9" max="9" width="10" hidden="0" customWidth="1"/>
    <x:col min="10" max="10" width="10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1" hidden="0" customWidth="1"/>
    <x:col min="17" max="17" width="12" hidden="0" customWidth="1"/>
    <x:col min="18" max="18" width="13" hidden="0" customWidth="1"/>
    <x:col min="19" max="19" width="11" hidden="0" customWidth="1"/>
    <x:col min="20" max="20" width="11" hidden="0" customWidth="1"/>
    <x:col min="21" max="21" width="12" hidden="0" customWidth="1"/>
    <x:col min="22" max="22" width="12" hidden="0" customWidth="1"/>
    <x:col min="23" max="23" width="10" hidden="0" customWidth="1"/>
    <x:col min="24" max="24" width="12" hidden="0" customWidth="1"/>
    <x:col min="25" max="25" width="12" hidden="0" customWidth="1"/>
    <x:col min="26" max="26" width="12" hidden="0" customWidth="1"/>
    <x:col min="27" max="27" width="14" hidden="0" customWidth="1"/>
    <x:col min="28" max="28" width="22" hidden="0" customWidth="1"/>
  </x:cols>
  <x:sheetData>
    <x:row r="1">
      <x:c r="A1" s="22" t="str">
        <x:v>ID</x:v>
      </x:c>
      <x:c r="B1" s="22" t="str">
        <x:v>Chantier</x:v>
      </x:c>
      <x:c r="C1" s="22" t="str">
        <x:v>Client</x:v>
      </x:c>
      <x:c r="D1" s="22" t="str">
        <x:v>Type</x:v>
      </x:c>
      <x:c r="E1" s="22" t="str">
        <x:v>Statut</x:v>
      </x:c>
      <x:c r="F1" s="22" t="str">
        <x:v>Priorité</x:v>
      </x:c>
      <x:c r="G1" s="22" t="str">
        <x:v>Date début</x:v>
      </x:c>
      <x:c r="H1" s="22" t="str">
        <x:v>Date fin prévue</x:v>
      </x:c>
      <x:c r="I1" s="22" t="str">
        <x:v>Jours prévus</x:v>
      </x:c>
      <x:c r="J1" s="22" t="str">
        <x:v>Jours retard</x:v>
      </x:c>
      <x:c r="K1" s="22" t="str">
        <x:v>CA devis €</x:v>
      </x:c>
      <x:c r="L1" s="22" t="str">
        <x:v>Avenants €</x:v>
      </x:c>
      <x:c r="M1" s="22" t="str">
        <x:v>CA total €</x:v>
      </x:c>
      <x:c r="N1" s="22" t="str">
        <x:v>MO prévue €</x:v>
      </x:c>
      <x:c r="O1" s="22" t="str">
        <x:v>MO réelle €</x:v>
      </x:c>
      <x:c r="P1" s="22" t="str">
        <x:v>Matériel €</x:v>
      </x:c>
      <x:c r="Q1" s="22" t="str">
        <x:v>Fournitures €</x:v>
      </x:c>
      <x:c r="R1" s="22" t="str">
        <x:v>Sous-traitance €</x:v>
      </x:c>
      <x:c r="S1" s="22" t="str">
        <x:v>Transport €</x:v>
      </x:c>
      <x:c r="T1" s="22" t="str">
        <x:v>Frais fixes €</x:v>
      </x:c>
      <x:c r="U1" s="22" t="str">
        <x:v>Coût total €</x:v>
      </x:c>
      <x:c r="V1" s="22" t="str">
        <x:v>Marge €</x:v>
      </x:c>
      <x:c r="W1" s="22" t="str">
        <x:v>Marge %</x:v>
      </x:c>
      <x:c r="X1" s="22" t="str">
        <x:v>Avancement %</x:v>
      </x:c>
      <x:c r="Y1" s="22" t="str">
        <x:v>Facturé €</x:v>
      </x:c>
      <x:c r="Z1" s="22" t="str">
        <x:v>Encaissé €</x:v>
      </x:c>
      <x:c r="AA1" s="22" t="str">
        <x:v>Reste à facturer €</x:v>
      </x:c>
      <x:c r="AB1" s="22" t="str">
        <x:v>Alerte</x:v>
      </x:c>
    </x:row>
    <x:row r="2">
      <x:c r="A2" s="23" t="n">
        <x:v>1</x:v>
      </x:c>
      <x:c r="B2" s="23" t="str">
        <x:v>Villa Amina - rénovation</x:v>
      </x:c>
      <x:c r="C2" s="23" t="str">
        <x:v>Particulier Amina</x:v>
      </x:c>
      <x:c r="D2" s="23" t="str">
        <x:v>Rénovation</x:v>
      </x:c>
      <x:c r="E2" s="23" t="str">
        <x:v>En cours</x:v>
      </x:c>
      <x:c r="F2" s="23" t="str">
        <x:v>Haute</x:v>
      </x:c>
      <x:c r="G2" s="24" t="n">
        <x:v>46204</x:v>
      </x:c>
      <x:c r="H2" s="24" t="n">
        <x:v>46221</x:v>
      </x:c>
      <x:c r="I2" s="23" t="n">
        <x:v>18</x:v>
      </x:c>
      <x:c r="J2" s="23" t="n">
        <x:v>2</x:v>
      </x:c>
      <x:c r="K2" s="25" t="n">
        <x:v>18500</x:v>
      </x:c>
      <x:c r="L2" s="25" t="n">
        <x:v>1200</x:v>
      </x:c>
      <x:c r="M2" s="25" t="n">
        <x:f>IF(B2="","",K2+L2)</x:f>
        <x:v>19700</x:v>
      </x:c>
      <x:c r="N2" s="25" t="n">
        <x:v>5200</x:v>
      </x:c>
      <x:c r="O2" s="25" t="n">
        <x:v>5800</x:v>
      </x:c>
      <x:c r="P2" s="25" t="n">
        <x:v>1100</x:v>
      </x:c>
      <x:c r="Q2" s="25" t="n">
        <x:v>3800</x:v>
      </x:c>
      <x:c r="R2" s="25" t="n">
        <x:v>1600</x:v>
      </x:c>
      <x:c r="S2" s="25" t="n">
        <x:v>420</x:v>
      </x:c>
      <x:c r="T2" s="25" t="n">
        <x:v>900</x:v>
      </x:c>
      <x:c r="U2" s="25" t="n">
        <x:f>IF(B2="","",SUM(O2:T2))</x:f>
        <x:v>13620</x:v>
      </x:c>
      <x:c r="V2" s="25" t="n">
        <x:f>IF(B2="","",M2-U2)</x:f>
        <x:v>6080</x:v>
      </x:c>
      <x:c r="W2" s="26" t="n">
        <x:f>IF(B2="","",IFERROR(V2/M2,0))</x:f>
        <x:v>0.3086294416243655</x:v>
      </x:c>
      <x:c r="X2" s="27" t="n">
        <x:v>62</x:v>
      </x:c>
      <x:c r="Y2" s="25" t="n">
        <x:v>9000</x:v>
      </x:c>
      <x:c r="Z2" s="25" t="n">
        <x:v>6000</x:v>
      </x:c>
      <x:c r="AA2" s="25" t="n">
        <x:f>IF(B2="","",M2-Y2)</x:f>
        <x:v>10700</x:v>
      </x:c>
      <x:c r="AB2" s="23" t="str">
        <x:f>IF(B2="","",IF(W2&lt;Hypotheses!$B$3,"Marge faible",IF(J2&gt;Hypotheses!$B$4,"Retard fort",IF(AA2&gt;0.4*M2,"Facturation à accélérer","OK"))))</x:f>
        <x:v>Facturation à accélérer</x:v>
      </x:c>
    </x:row>
    <x:row r="3">
      <x:c r="A3" s="23" t="n">
        <x:v>2</x:v>
      </x:c>
      <x:c r="B3" s="23" t="str">
        <x:v>Local commercial Maarif</x:v>
      </x:c>
      <x:c r="C3" s="23" t="str">
        <x:v>SARL Atlas Shop</x:v>
      </x:c>
      <x:c r="D3" s="23" t="str">
        <x:v>Électricité</x:v>
      </x:c>
      <x:c r="E3" s="23" t="str">
        <x:v>À risque</x:v>
      </x:c>
      <x:c r="F3" s="23" t="str">
        <x:v>Urgente</x:v>
      </x:c>
      <x:c r="G3" s="24" t="n">
        <x:v>46206</x:v>
      </x:c>
      <x:c r="H3" s="24" t="n">
        <x:v>46215</x:v>
      </x:c>
      <x:c r="I3" s="23" t="n">
        <x:v>10</x:v>
      </x:c>
      <x:c r="J3" s="23" t="n">
        <x:v>4</x:v>
      </x:c>
      <x:c r="K3" s="25" t="n">
        <x:v>9800</x:v>
      </x:c>
      <x:c r="L3" s="25" t="n">
        <x:v>0</x:v>
      </x:c>
      <x:c r="M3" s="25" t="n">
        <x:f>IF(B3="","",K3+L3)</x:f>
        <x:v>9800</x:v>
      </x:c>
      <x:c r="N3" s="25" t="n">
        <x:v>2300</x:v>
      </x:c>
      <x:c r="O3" s="25" t="n">
        <x:v>3100</x:v>
      </x:c>
      <x:c r="P3" s="25" t="n">
        <x:v>600</x:v>
      </x:c>
      <x:c r="Q3" s="25" t="n">
        <x:v>1400</x:v>
      </x:c>
      <x:c r="R3" s="25" t="n">
        <x:v>900</x:v>
      </x:c>
      <x:c r="S3" s="25" t="n">
        <x:v>180</x:v>
      </x:c>
      <x:c r="T3" s="25" t="n">
        <x:v>450</x:v>
      </x:c>
      <x:c r="U3" s="25" t="n">
        <x:f>IF(B3="","",SUM(O3:T3))</x:f>
        <x:v>6630</x:v>
      </x:c>
      <x:c r="V3" s="25" t="n">
        <x:f>IF(B3="","",M3-U3)</x:f>
        <x:v>3170</x:v>
      </x:c>
      <x:c r="W3" s="26" t="n">
        <x:f>IF(B3="","",IFERROR(V3/M3,0))</x:f>
        <x:v>0.32346938775510203</x:v>
      </x:c>
      <x:c r="X3" s="27" t="n">
        <x:v>48</x:v>
      </x:c>
      <x:c r="Y3" s="25" t="n">
        <x:v>4000</x:v>
      </x:c>
      <x:c r="Z3" s="25" t="n">
        <x:v>2500</x:v>
      </x:c>
      <x:c r="AA3" s="25" t="n">
        <x:f>IF(B3="","",M3-Y3)</x:f>
        <x:v>5800</x:v>
      </x:c>
      <x:c r="AB3" s="23" t="str">
        <x:f>IF(B3="","",IF(W3&lt;Hypotheses!$B$3,"Marge faible",IF(J3&gt;Hypotheses!$B$4,"Retard fort",IF(AA3&gt;0.4*M3,"Facturation à accélérer","OK"))))</x:f>
        <x:v>Retard fort</x:v>
      </x:c>
    </x:row>
    <x:row r="4">
      <x:c r="A4" s="23" t="n">
        <x:v>3</x:v>
      </x:c>
      <x:c r="B4" s="23" t="str">
        <x:v>Appartement Agdal</x:v>
      </x:c>
      <x:c r="C4" s="23" t="str">
        <x:v>Particulier Karim</x:v>
      </x:c>
      <x:c r="D4" s="23" t="str">
        <x:v>Peinture</x:v>
      </x:c>
      <x:c r="E4" s="23" t="str">
        <x:v>Terminé</x:v>
      </x:c>
      <x:c r="F4" s="23" t="str">
        <x:v>Normale</x:v>
      </x:c>
      <x:c r="G4" s="24" t="n">
        <x:v>46193</x:v>
      </x:c>
      <x:c r="H4" s="24" t="n">
        <x:v>46203</x:v>
      </x:c>
      <x:c r="I4" s="23" t="n">
        <x:v>11</x:v>
      </x:c>
      <x:c r="J4" s="23" t="n">
        <x:v>0</x:v>
      </x:c>
      <x:c r="K4" s="25" t="n">
        <x:v>7200</x:v>
      </x:c>
      <x:c r="L4" s="25" t="n">
        <x:v>450</x:v>
      </x:c>
      <x:c r="M4" s="25" t="n">
        <x:f>IF(B4="","",K4+L4)</x:f>
        <x:v>7650</x:v>
      </x:c>
      <x:c r="N4" s="25" t="n">
        <x:v>1600</x:v>
      </x:c>
      <x:c r="O4" s="25" t="n">
        <x:v>1450</x:v>
      </x:c>
      <x:c r="P4" s="25" t="n">
        <x:v>200</x:v>
      </x:c>
      <x:c r="Q4" s="25" t="n">
        <x:v>1050</x:v>
      </x:c>
      <x:c r="R4" s="25" t="n">
        <x:v>300</x:v>
      </x:c>
      <x:c r="S4" s="25" t="n">
        <x:v>120</x:v>
      </x:c>
      <x:c r="T4" s="25" t="n">
        <x:v>250</x:v>
      </x:c>
      <x:c r="U4" s="25" t="n">
        <x:f>IF(B4="","",SUM(O4:T4))</x:f>
        <x:v>3370</x:v>
      </x:c>
      <x:c r="V4" s="25" t="n">
        <x:f>IF(B4="","",M4-U4)</x:f>
        <x:v>4280</x:v>
      </x:c>
      <x:c r="W4" s="26" t="n">
        <x:f>IF(B4="","",IFERROR(V4/M4,0))</x:f>
        <x:v>0.5594771241830065</x:v>
      </x:c>
      <x:c r="X4" s="27" t="n">
        <x:v>100</x:v>
      </x:c>
      <x:c r="Y4" s="25" t="n">
        <x:v>7650</x:v>
      </x:c>
      <x:c r="Z4" s="25" t="n">
        <x:v>7650</x:v>
      </x:c>
      <x:c r="AA4" s="25" t="n">
        <x:f>IF(B4="","",M4-Y4)</x:f>
        <x:v>0</x:v>
      </x:c>
      <x:c r="AB4" s="23" t="str">
        <x:f>IF(B4="","",IF(W4&lt;Hypotheses!$B$3,"Marge faible",IF(J4&gt;Hypotheses!$B$4,"Retard fort",IF(AA4&gt;0.4*M4,"Facturation à accélérer","OK"))))</x:f>
        <x:v>OK</x:v>
      </x:c>
    </x:row>
    <x:row r="5">
      <x:c r="A5" s="23" t="n">
        <x:v>4</x:v>
      </x:c>
      <x:c r="B5" s="23" t="str">
        <x:v>Extension bureau</x:v>
      </x:c>
      <x:c r="C5" s="23" t="str">
        <x:v>Cabinet Noor</x:v>
      </x:c>
      <x:c r="D5" s="23" t="str">
        <x:v>Maçonnerie</x:v>
      </x:c>
      <x:c r="E5" s="23" t="str">
        <x:v>En retard</x:v>
      </x:c>
      <x:c r="F5" s="23" t="str">
        <x:v>Haute</x:v>
      </x:c>
      <x:c r="G5" s="24" t="n">
        <x:v>46201</x:v>
      </x:c>
      <x:c r="H5" s="24" t="n">
        <x:v>46223</x:v>
      </x:c>
      <x:c r="I5" s="23" t="n">
        <x:v>23</x:v>
      </x:c>
      <x:c r="J5" s="23" t="n">
        <x:v>6</x:v>
      </x:c>
      <x:c r="K5" s="25" t="n">
        <x:v>24200</x:v>
      </x:c>
      <x:c r="L5" s="25" t="n">
        <x:v>2800</x:v>
      </x:c>
      <x:c r="M5" s="25" t="n">
        <x:f>IF(B5="","",K5+L5)</x:f>
        <x:v>27000</x:v>
      </x:c>
      <x:c r="N5" s="25" t="n">
        <x:v>7100</x:v>
      </x:c>
      <x:c r="O5" s="25" t="n">
        <x:v>8500</x:v>
      </x:c>
      <x:c r="P5" s="25" t="n">
        <x:v>2600</x:v>
      </x:c>
      <x:c r="Q5" s="25" t="n">
        <x:v>5300</x:v>
      </x:c>
      <x:c r="R5" s="25" t="n">
        <x:v>2400</x:v>
      </x:c>
      <x:c r="S5" s="25" t="n">
        <x:v>850</x:v>
      </x:c>
      <x:c r="T5" s="25" t="n">
        <x:v>1300</x:v>
      </x:c>
      <x:c r="U5" s="25" t="n">
        <x:f>IF(B5="","",SUM(O5:T5))</x:f>
        <x:v>20950</x:v>
      </x:c>
      <x:c r="V5" s="25" t="n">
        <x:f>IF(B5="","",M5-U5)</x:f>
        <x:v>6050</x:v>
      </x:c>
      <x:c r="W5" s="26" t="n">
        <x:f>IF(B5="","",IFERROR(V5/M5,0))</x:f>
        <x:v>0.22407407407407406</x:v>
      </x:c>
      <x:c r="X5" s="27" t="n">
        <x:v>55</x:v>
      </x:c>
      <x:c r="Y5" s="25" t="n">
        <x:v>12000</x:v>
      </x:c>
      <x:c r="Z5" s="25" t="n">
        <x:v>7000</x:v>
      </x:c>
      <x:c r="AA5" s="25" t="n">
        <x:f>IF(B5="","",M5-Y5)</x:f>
        <x:v>15000</x:v>
      </x:c>
      <x:c r="AB5" s="23" t="str">
        <x:f>IF(B5="","",IF(W5&lt;Hypotheses!$B$3,"Marge faible",IF(J5&gt;Hypotheses!$B$4,"Retard fort",IF(AA5&gt;0.4*M5,"Facturation à accélérer","OK"))))</x:f>
        <x:v>Retard fort</x:v>
      </x:c>
    </x:row>
    <x:row r="6">
      <x:c r="A6" s="23" t="n">
        <x:v>5</x:v>
      </x:c>
      <x:c r="B6" s="23" t="str">
        <x:v>Réfection toiture</x:v>
      </x:c>
      <x:c r="C6" s="23" t="str">
        <x:v>Syndic Résidence Palmier</x:v>
      </x:c>
      <x:c r="D6" s="23" t="str">
        <x:v>Couverture</x:v>
      </x:c>
      <x:c r="E6" s="23" t="str">
        <x:v>En cours</x:v>
      </x:c>
      <x:c r="F6" s="23" t="str">
        <x:v>Normale</x:v>
      </x:c>
      <x:c r="G6" s="24" t="n">
        <x:v>46208</x:v>
      </x:c>
      <x:c r="H6" s="24" t="n">
        <x:v>46219</x:v>
      </x:c>
      <x:c r="I6" s="23" t="n">
        <x:v>12</x:v>
      </x:c>
      <x:c r="J6" s="23" t="n">
        <x:v>1</x:v>
      </x:c>
      <x:c r="K6" s="25" t="n">
        <x:v>13400</x:v>
      </x:c>
      <x:c r="L6" s="25" t="n">
        <x:v>0</x:v>
      </x:c>
      <x:c r="M6" s="25" t="n">
        <x:f>IF(B6="","",K6+L6)</x:f>
        <x:v>13400</x:v>
      </x:c>
      <x:c r="N6" s="25" t="n">
        <x:v>3600</x:v>
      </x:c>
      <x:c r="O6" s="25" t="n">
        <x:v>3400</x:v>
      </x:c>
      <x:c r="P6" s="25" t="n">
        <x:v>1800</x:v>
      </x:c>
      <x:c r="Q6" s="25" t="n">
        <x:v>2100</x:v>
      </x:c>
      <x:c r="R6" s="25" t="n">
        <x:v>1000</x:v>
      </x:c>
      <x:c r="S6" s="25" t="n">
        <x:v>320</x:v>
      </x:c>
      <x:c r="T6" s="25" t="n">
        <x:v>650</x:v>
      </x:c>
      <x:c r="U6" s="25" t="n">
        <x:f>IF(B6="","",SUM(O6:T6))</x:f>
        <x:v>9270</x:v>
      </x:c>
      <x:c r="V6" s="25" t="n">
        <x:f>IF(B6="","",M6-U6)</x:f>
        <x:v>4130</x:v>
      </x:c>
      <x:c r="W6" s="26" t="n">
        <x:f>IF(B6="","",IFERROR(V6/M6,0))</x:f>
        <x:v>0.3082089552238806</x:v>
      </x:c>
      <x:c r="X6" s="27" t="n">
        <x:v>35</x:v>
      </x:c>
      <x:c r="Y6" s="25" t="n">
        <x:v>5000</x:v>
      </x:c>
      <x:c r="Z6" s="25" t="n">
        <x:v>3000</x:v>
      </x:c>
      <x:c r="AA6" s="25" t="n">
        <x:f>IF(B6="","",M6-Y6)</x:f>
        <x:v>8400</x:v>
      </x:c>
      <x:c r="AB6" s="23" t="str">
        <x:f>IF(B6="","",IF(W6&lt;Hypotheses!$B$3,"Marge faible",IF(J6&gt;Hypotheses!$B$4,"Retard fort",IF(AA6&gt;0.4*M6,"Facturation à accélérer","OK"))))</x:f>
        <x:v>Facturation à accélérer</x:v>
      </x:c>
    </x:row>
    <x:row r="7">
      <x:c r="A7" s="23" t="n">
        <x:v>6</x:v>
      </x:c>
      <x:c r="B7" s="23" t="str">
        <x:v>Salle de bain clé en main</x:v>
      </x:c>
      <x:c r="C7" s="23" t="str">
        <x:v>Particulier Salma</x:v>
      </x:c>
      <x:c r="D7" s="23" t="str">
        <x:v>Plomberie</x:v>
      </x:c>
      <x:c r="E7" s="23" t="str">
        <x:v>En cours</x:v>
      </x:c>
      <x:c r="F7" s="23" t="str">
        <x:v>Normale</x:v>
      </x:c>
      <x:c r="G7" s="24" t="n">
        <x:v>46210</x:v>
      </x:c>
      <x:c r="H7" s="24" t="n">
        <x:v>46217</x:v>
      </x:c>
      <x:c r="I7" s="23" t="n">
        <x:v>8</x:v>
      </x:c>
      <x:c r="J7" s="23" t="n">
        <x:v>0</x:v>
      </x:c>
      <x:c r="K7" s="25" t="n">
        <x:v>8900</x:v>
      </x:c>
      <x:c r="L7" s="25" t="n">
        <x:v>600</x:v>
      </x:c>
      <x:c r="M7" s="25" t="n">
        <x:f>IF(B7="","",K7+L7)</x:f>
        <x:v>9500</x:v>
      </x:c>
      <x:c r="N7" s="25" t="n">
        <x:v>2200</x:v>
      </x:c>
      <x:c r="O7" s="25" t="n">
        <x:v>2100</x:v>
      </x:c>
      <x:c r="P7" s="25" t="n">
        <x:v>450</x:v>
      </x:c>
      <x:c r="Q7" s="25" t="n">
        <x:v>1900</x:v>
      </x:c>
      <x:c r="R7" s="25" t="n">
        <x:v>700</x:v>
      </x:c>
      <x:c r="S7" s="25" t="n">
        <x:v>140</x:v>
      </x:c>
      <x:c r="T7" s="25" t="n">
        <x:v>300</x:v>
      </x:c>
      <x:c r="U7" s="25" t="n">
        <x:f>IF(B7="","",SUM(O7:T7))</x:f>
        <x:v>5590</x:v>
      </x:c>
      <x:c r="V7" s="25" t="n">
        <x:f>IF(B7="","",M7-U7)</x:f>
        <x:v>3910</x:v>
      </x:c>
      <x:c r="W7" s="26" t="n">
        <x:f>IF(B7="","",IFERROR(V7/M7,0))</x:f>
        <x:v>0.41157894736842104</x:v>
      </x:c>
      <x:c r="X7" s="27" t="n">
        <x:v>42</x:v>
      </x:c>
      <x:c r="Y7" s="25" t="n">
        <x:v>3500</x:v>
      </x:c>
      <x:c r="Z7" s="25" t="n">
        <x:v>2000</x:v>
      </x:c>
      <x:c r="AA7" s="25" t="n">
        <x:f>IF(B7="","",M7-Y7)</x:f>
        <x:v>6000</x:v>
      </x:c>
      <x:c r="AB7" s="23" t="str">
        <x:f>IF(B7="","",IF(W7&lt;Hypotheses!$B$3,"Marge faible",IF(J7&gt;Hypotheses!$B$4,"Retard fort",IF(AA7&gt;0.4*M7,"Facturation à accélérer","OK"))))</x:f>
        <x:v>Facturation à accélérer</x:v>
      </x:c>
    </x:row>
    <x:row r="8">
      <x:c r="A8" s="23" t="n">
        <x:v>7</x:v>
      </x:c>
      <x:c r="B8" s="23" t="str">
        <x:v>VRD petit dépôt</x:v>
      </x:c>
      <x:c r="C8" s="23" t="str">
        <x:v>PME LogiNord</x:v>
      </x:c>
      <x:c r="D8" s="23" t="str">
        <x:v>VRD</x:v>
      </x:c>
      <x:c r="E8" s="23" t="str">
        <x:v>À risque</x:v>
      </x:c>
      <x:c r="F8" s="23" t="str">
        <x:v>Urgente</x:v>
      </x:c>
      <x:c r="G8" s="24" t="n">
        <x:v>46205</x:v>
      </x:c>
      <x:c r="H8" s="24" t="n">
        <x:v>46225</x:v>
      </x:c>
      <x:c r="I8" s="23" t="n">
        <x:v>21</x:v>
      </x:c>
      <x:c r="J8" s="23" t="n">
        <x:v>3</x:v>
      </x:c>
      <x:c r="K8" s="25" t="n">
        <x:v>31500</x:v>
      </x:c>
      <x:c r="L8" s="25" t="n">
        <x:v>1500</x:v>
      </x:c>
      <x:c r="M8" s="25" t="n">
        <x:f>IF(B8="","",K8+L8)</x:f>
        <x:v>33000</x:v>
      </x:c>
      <x:c r="N8" s="25" t="n">
        <x:v>9200</x:v>
      </x:c>
      <x:c r="O8" s="25" t="n">
        <x:v>9800</x:v>
      </x:c>
      <x:c r="P8" s="25" t="n">
        <x:v>4100</x:v>
      </x:c>
      <x:c r="Q8" s="25" t="n">
        <x:v>6800</x:v>
      </x:c>
      <x:c r="R8" s="25" t="n">
        <x:v>3500</x:v>
      </x:c>
      <x:c r="S8" s="25" t="n">
        <x:v>1200</x:v>
      </x:c>
      <x:c r="T8" s="25" t="n">
        <x:v>1500</x:v>
      </x:c>
      <x:c r="U8" s="25" t="n">
        <x:f>IF(B8="","",SUM(O8:T8))</x:f>
        <x:v>26900</x:v>
      </x:c>
      <x:c r="V8" s="25" t="n">
        <x:f>IF(B8="","",M8-U8)</x:f>
        <x:v>6100</x:v>
      </x:c>
      <x:c r="W8" s="26" t="n">
        <x:f>IF(B8="","",IFERROR(V8/M8,0))</x:f>
        <x:v>0.18484848484848485</x:v>
      </x:c>
      <x:c r="X8" s="27" t="n">
        <x:v>50</x:v>
      </x:c>
      <x:c r="Y8" s="25" t="n">
        <x:v>14000</x:v>
      </x:c>
      <x:c r="Z8" s="25" t="n">
        <x:v>10000</x:v>
      </x:c>
      <x:c r="AA8" s="25" t="n">
        <x:f>IF(B8="","",M8-Y8)</x:f>
        <x:v>19000</x:v>
      </x:c>
      <x:c r="AB8" s="23" t="str">
        <x:f>IF(B8="","",IF(W8&lt;Hypotheses!$B$3,"Marge faible",IF(J8&gt;Hypotheses!$B$4,"Retard fort",IF(AA8&gt;0.4*M8,"Facturation à accélérer","OK"))))</x:f>
        <x:v>Facturation à accélérer</x:v>
      </x:c>
    </x:row>
    <x:row r="9">
      <x:c r="A9" s="23" t="n">
        <x:v>8</x:v>
      </x:c>
      <x:c r="B9" s="23" t="str">
        <x:v>Rafraîchissement agence</x:v>
      </x:c>
      <x:c r="C9" s="23" t="str">
        <x:v>Agence Horizon</x:v>
      </x:c>
      <x:c r="D9" s="23" t="str">
        <x:v>Second œuvre</x:v>
      </x:c>
      <x:c r="E9" s="23" t="str">
        <x:v>Terminé</x:v>
      </x:c>
      <x:c r="F9" s="23" t="str">
        <x:v>Basse</x:v>
      </x:c>
      <x:c r="G9" s="24" t="n">
        <x:v>46191</x:v>
      </x:c>
      <x:c r="H9" s="24" t="n">
        <x:v>46198</x:v>
      </x:c>
      <x:c r="I9" s="23" t="n">
        <x:v>8</x:v>
      </x:c>
      <x:c r="J9" s="23" t="n">
        <x:v>0</x:v>
      </x:c>
      <x:c r="K9" s="25" t="n">
        <x:v>5400</x:v>
      </x:c>
      <x:c r="L9" s="25" t="n">
        <x:v>0</x:v>
      </x:c>
      <x:c r="M9" s="25" t="n">
        <x:f>IF(B9="","",K9+L9)</x:f>
        <x:v>5400</x:v>
      </x:c>
      <x:c r="N9" s="25" t="n">
        <x:v>1200</x:v>
      </x:c>
      <x:c r="O9" s="25" t="n">
        <x:v>1100</x:v>
      </x:c>
      <x:c r="P9" s="25" t="n">
        <x:v>150</x:v>
      </x:c>
      <x:c r="Q9" s="25" t="n">
        <x:v>720</x:v>
      </x:c>
      <x:c r="R9" s="25" t="n">
        <x:v>250</x:v>
      </x:c>
      <x:c r="S9" s="25" t="n">
        <x:v>80</x:v>
      </x:c>
      <x:c r="T9" s="25" t="n">
        <x:v>180</x:v>
      </x:c>
      <x:c r="U9" s="25" t="n">
        <x:f>IF(B9="","",SUM(O9:T9))</x:f>
        <x:v>2480</x:v>
      </x:c>
      <x:c r="V9" s="25" t="n">
        <x:f>IF(B9="","",M9-U9)</x:f>
        <x:v>2920</x:v>
      </x:c>
      <x:c r="W9" s="26" t="n">
        <x:f>IF(B9="","",IFERROR(V9/M9,0))</x:f>
        <x:v>0.5407407407407407</x:v>
      </x:c>
      <x:c r="X9" s="27" t="n">
        <x:v>100</x:v>
      </x:c>
      <x:c r="Y9" s="25" t="n">
        <x:v>5400</x:v>
      </x:c>
      <x:c r="Z9" s="25" t="n">
        <x:v>5400</x:v>
      </x:c>
      <x:c r="AA9" s="25" t="n">
        <x:f>IF(B9="","",M9-Y9)</x:f>
        <x:v>0</x:v>
      </x:c>
      <x:c r="AB9" s="23" t="str">
        <x:f>IF(B9="","",IF(W9&lt;Hypotheses!$B$3,"Marge faible",IF(J9&gt;Hypotheses!$B$4,"Retard fort",IF(AA9&gt;0.4*M9,"Facturation à accélérer","OK"))))</x:f>
        <x:v>OK</x:v>
      </x:c>
    </x:row>
    <x:row r="10">
      <x:c r="A10" s="23"/>
      <x:c r="B10" s="23"/>
      <x:c r="C10" s="23"/>
      <x:c r="D10" s="23"/>
      <x:c r="E10" s="23"/>
      <x:c r="F10" s="23"/>
      <x:c r="G10" s="24"/>
      <x:c r="H10" s="24"/>
      <x:c r="I10" s="23"/>
      <x:c r="J10" s="23"/>
      <x:c r="K10" s="25"/>
      <x:c r="L10" s="25"/>
      <x:c r="M10" s="25" t="str">
        <x:f>IF(B10="","",K10+L10)</x:f>
      </x:c>
      <x:c r="N10" s="25"/>
      <x:c r="O10" s="25"/>
      <x:c r="P10" s="25"/>
      <x:c r="Q10" s="25"/>
      <x:c r="R10" s="25"/>
      <x:c r="S10" s="25"/>
      <x:c r="T10" s="25"/>
      <x:c r="U10" s="25" t="str">
        <x:f>IF(B10="","",SUM(O10:T10))</x:f>
      </x:c>
      <x:c r="V10" s="25" t="str">
        <x:f>IF(B10="","",M10-U10)</x:f>
      </x:c>
      <x:c r="W10" s="26" t="str">
        <x:f>IF(B10="","",IFERROR(V10/M10,0))</x:f>
      </x:c>
      <x:c r="X10" s="27"/>
      <x:c r="Y10" s="25"/>
      <x:c r="Z10" s="25"/>
      <x:c r="AA10" s="25" t="str">
        <x:f>IF(B10="","",M10-Y10)</x:f>
      </x:c>
      <x:c r="AB10" s="23" t="str">
        <x:f>IF(B10="","",IF(W10&lt;Hypotheses!$B$3,"Marge faible",IF(J10&gt;Hypotheses!$B$4,"Retard fort",IF(AA10&gt;0.4*M10,"Facturation à accélérer","OK"))))</x:f>
      </x:c>
    </x:row>
    <x:row r="11">
      <x:c r="A11" s="23"/>
      <x:c r="B11" s="23"/>
      <x:c r="C11" s="23"/>
      <x:c r="D11" s="23"/>
      <x:c r="E11" s="23"/>
      <x:c r="F11" s="23"/>
      <x:c r="G11" s="24"/>
      <x:c r="H11" s="24"/>
      <x:c r="I11" s="23"/>
      <x:c r="J11" s="23"/>
      <x:c r="K11" s="25"/>
      <x:c r="L11" s="25"/>
      <x:c r="M11" s="25" t="str">
        <x:f>IF(B11="","",K11+L11)</x:f>
      </x:c>
      <x:c r="N11" s="25"/>
      <x:c r="O11" s="25"/>
      <x:c r="P11" s="25"/>
      <x:c r="Q11" s="25"/>
      <x:c r="R11" s="25"/>
      <x:c r="S11" s="25"/>
      <x:c r="T11" s="25"/>
      <x:c r="U11" s="25" t="str">
        <x:f>IF(B11="","",SUM(O11:T11))</x:f>
      </x:c>
      <x:c r="V11" s="25" t="str">
        <x:f>IF(B11="","",M11-U11)</x:f>
      </x:c>
      <x:c r="W11" s="26" t="str">
        <x:f>IF(B11="","",IFERROR(V11/M11,0))</x:f>
      </x:c>
      <x:c r="X11" s="27"/>
      <x:c r="Y11" s="25"/>
      <x:c r="Z11" s="25"/>
      <x:c r="AA11" s="25" t="str">
        <x:f>IF(B11="","",M11-Y11)</x:f>
      </x:c>
      <x:c r="AB11" s="23" t="str">
        <x:f>IF(B11="","",IF(W11&lt;Hypotheses!$B$3,"Marge faible",IF(J11&gt;Hypotheses!$B$4,"Retard fort",IF(AA11&gt;0.4*M11,"Facturation à accélérer","OK"))))</x:f>
      </x:c>
    </x:row>
    <x:row r="12">
      <x:c r="A12" s="23"/>
      <x:c r="B12" s="23"/>
      <x:c r="C12" s="23"/>
      <x:c r="D12" s="23"/>
      <x:c r="E12" s="23"/>
      <x:c r="F12" s="23"/>
      <x:c r="G12" s="24"/>
      <x:c r="H12" s="24"/>
      <x:c r="I12" s="23"/>
      <x:c r="J12" s="23"/>
      <x:c r="K12" s="25"/>
      <x:c r="L12" s="25"/>
      <x:c r="M12" s="25" t="str">
        <x:f>IF(B12="","",K12+L12)</x:f>
      </x:c>
      <x:c r="N12" s="25"/>
      <x:c r="O12" s="25"/>
      <x:c r="P12" s="25"/>
      <x:c r="Q12" s="25"/>
      <x:c r="R12" s="25"/>
      <x:c r="S12" s="25"/>
      <x:c r="T12" s="25"/>
      <x:c r="U12" s="25" t="str">
        <x:f>IF(B12="","",SUM(O12:T12))</x:f>
      </x:c>
      <x:c r="V12" s="25" t="str">
        <x:f>IF(B12="","",M12-U12)</x:f>
      </x:c>
      <x:c r="W12" s="26" t="str">
        <x:f>IF(B12="","",IFERROR(V12/M12,0))</x:f>
      </x:c>
      <x:c r="X12" s="27"/>
      <x:c r="Y12" s="25"/>
      <x:c r="Z12" s="25"/>
      <x:c r="AA12" s="25" t="str">
        <x:f>IF(B12="","",M12-Y12)</x:f>
      </x:c>
      <x:c r="AB12" s="23" t="str">
        <x:f>IF(B12="","",IF(W12&lt;Hypotheses!$B$3,"Marge faible",IF(J12&gt;Hypotheses!$B$4,"Retard fort",IF(AA12&gt;0.4*M12,"Facturation à accélérer","OK"))))</x:f>
      </x:c>
    </x:row>
    <x:row r="13">
      <x:c r="A13" s="23"/>
      <x:c r="B13" s="23"/>
      <x:c r="C13" s="23"/>
      <x:c r="D13" s="23"/>
      <x:c r="E13" s="23"/>
      <x:c r="F13" s="23"/>
      <x:c r="G13" s="24"/>
      <x:c r="H13" s="24"/>
      <x:c r="I13" s="23"/>
      <x:c r="J13" s="23"/>
      <x:c r="K13" s="25"/>
      <x:c r="L13" s="25"/>
      <x:c r="M13" s="25" t="str">
        <x:f>IF(B13="","",K13+L13)</x:f>
      </x:c>
      <x:c r="N13" s="25"/>
      <x:c r="O13" s="25"/>
      <x:c r="P13" s="25"/>
      <x:c r="Q13" s="25"/>
      <x:c r="R13" s="25"/>
      <x:c r="S13" s="25"/>
      <x:c r="T13" s="25"/>
      <x:c r="U13" s="25" t="str">
        <x:f>IF(B13="","",SUM(O13:T13))</x:f>
      </x:c>
      <x:c r="V13" s="25" t="str">
        <x:f>IF(B13="","",M13-U13)</x:f>
      </x:c>
      <x:c r="W13" s="26" t="str">
        <x:f>IF(B13="","",IFERROR(V13/M13,0))</x:f>
      </x:c>
      <x:c r="X13" s="27"/>
      <x:c r="Y13" s="25"/>
      <x:c r="Z13" s="25"/>
      <x:c r="AA13" s="25" t="str">
        <x:f>IF(B13="","",M13-Y13)</x:f>
      </x:c>
      <x:c r="AB13" s="23" t="str">
        <x:f>IF(B13="","",IF(W13&lt;Hypotheses!$B$3,"Marge faible",IF(J13&gt;Hypotheses!$B$4,"Retard fort",IF(AA13&gt;0.4*M13,"Facturation à accélérer","OK"))))</x:f>
      </x:c>
    </x:row>
    <x:row r="14">
      <x:c r="A14" s="23"/>
      <x:c r="B14" s="23"/>
      <x:c r="C14" s="23"/>
      <x:c r="D14" s="23"/>
      <x:c r="E14" s="23"/>
      <x:c r="F14" s="23"/>
      <x:c r="G14" s="24"/>
      <x:c r="H14" s="24"/>
      <x:c r="I14" s="23"/>
      <x:c r="J14" s="23"/>
      <x:c r="K14" s="25"/>
      <x:c r="L14" s="25"/>
      <x:c r="M14" s="25" t="str">
        <x:f>IF(B14="","",K14+L14)</x:f>
      </x:c>
      <x:c r="N14" s="25"/>
      <x:c r="O14" s="25"/>
      <x:c r="P14" s="25"/>
      <x:c r="Q14" s="25"/>
      <x:c r="R14" s="25"/>
      <x:c r="S14" s="25"/>
      <x:c r="T14" s="25"/>
      <x:c r="U14" s="25" t="str">
        <x:f>IF(B14="","",SUM(O14:T14))</x:f>
      </x:c>
      <x:c r="V14" s="25" t="str">
        <x:f>IF(B14="","",M14-U14)</x:f>
      </x:c>
      <x:c r="W14" s="26" t="str">
        <x:f>IF(B14="","",IFERROR(V14/M14,0))</x:f>
      </x:c>
      <x:c r="X14" s="27"/>
      <x:c r="Y14" s="25"/>
      <x:c r="Z14" s="25"/>
      <x:c r="AA14" s="25" t="str">
        <x:f>IF(B14="","",M14-Y14)</x:f>
      </x:c>
      <x:c r="AB14" s="23" t="str">
        <x:f>IF(B14="","",IF(W14&lt;Hypotheses!$B$3,"Marge faible",IF(J14&gt;Hypotheses!$B$4,"Retard fort",IF(AA14&gt;0.4*M14,"Facturation à accélérer","OK"))))</x:f>
      </x:c>
    </x:row>
    <x:row r="15">
      <x:c r="A15" s="23"/>
      <x:c r="B15" s="23"/>
      <x:c r="C15" s="23"/>
      <x:c r="D15" s="23"/>
      <x:c r="E15" s="23"/>
      <x:c r="F15" s="23"/>
      <x:c r="G15" s="24"/>
      <x:c r="H15" s="24"/>
      <x:c r="I15" s="23"/>
      <x:c r="J15" s="23"/>
      <x:c r="K15" s="25"/>
      <x:c r="L15" s="25"/>
      <x:c r="M15" s="25" t="str">
        <x:f>IF(B15="","",K15+L15)</x:f>
      </x:c>
      <x:c r="N15" s="25"/>
      <x:c r="O15" s="25"/>
      <x:c r="P15" s="25"/>
      <x:c r="Q15" s="25"/>
      <x:c r="R15" s="25"/>
      <x:c r="S15" s="25"/>
      <x:c r="T15" s="25"/>
      <x:c r="U15" s="25" t="str">
        <x:f>IF(B15="","",SUM(O15:T15))</x:f>
      </x:c>
      <x:c r="V15" s="25" t="str">
        <x:f>IF(B15="","",M15-U15)</x:f>
      </x:c>
      <x:c r="W15" s="26" t="str">
        <x:f>IF(B15="","",IFERROR(V15/M15,0))</x:f>
      </x:c>
      <x:c r="X15" s="27"/>
      <x:c r="Y15" s="25"/>
      <x:c r="Z15" s="25"/>
      <x:c r="AA15" s="25" t="str">
        <x:f>IF(B15="","",M15-Y15)</x:f>
      </x:c>
      <x:c r="AB15" s="23" t="str">
        <x:f>IF(B15="","",IF(W15&lt;Hypotheses!$B$3,"Marge faible",IF(J15&gt;Hypotheses!$B$4,"Retard fort",IF(AA15&gt;0.4*M15,"Facturation à accélérer","OK"))))</x:f>
      </x:c>
    </x:row>
    <x:row r="16">
      <x:c r="A16" s="23"/>
      <x:c r="B16" s="23"/>
      <x:c r="C16" s="23"/>
      <x:c r="D16" s="23"/>
      <x:c r="E16" s="23"/>
      <x:c r="F16" s="23"/>
      <x:c r="G16" s="24"/>
      <x:c r="H16" s="24"/>
      <x:c r="I16" s="23"/>
      <x:c r="J16" s="23"/>
      <x:c r="K16" s="25"/>
      <x:c r="L16" s="25"/>
      <x:c r="M16" s="25" t="str">
        <x:f>IF(B16="","",K16+L16)</x:f>
      </x:c>
      <x:c r="N16" s="25"/>
      <x:c r="O16" s="25"/>
      <x:c r="P16" s="25"/>
      <x:c r="Q16" s="25"/>
      <x:c r="R16" s="25"/>
      <x:c r="S16" s="25"/>
      <x:c r="T16" s="25"/>
      <x:c r="U16" s="25" t="str">
        <x:f>IF(B16="","",SUM(O16:T16))</x:f>
      </x:c>
      <x:c r="V16" s="25" t="str">
        <x:f>IF(B16="","",M16-U16)</x:f>
      </x:c>
      <x:c r="W16" s="26" t="str">
        <x:f>IF(B16="","",IFERROR(V16/M16,0))</x:f>
      </x:c>
      <x:c r="X16" s="27"/>
      <x:c r="Y16" s="25"/>
      <x:c r="Z16" s="25"/>
      <x:c r="AA16" s="25" t="str">
        <x:f>IF(B16="","",M16-Y16)</x:f>
      </x:c>
      <x:c r="AB16" s="23" t="str">
        <x:f>IF(B16="","",IF(W16&lt;Hypotheses!$B$3,"Marge faible",IF(J16&gt;Hypotheses!$B$4,"Retard fort",IF(AA16&gt;0.4*M16,"Facturation à accélérer","OK"))))</x:f>
      </x:c>
    </x:row>
    <x:row r="17">
      <x:c r="A17" s="23"/>
      <x:c r="B17" s="23"/>
      <x:c r="C17" s="23"/>
      <x:c r="D17" s="23"/>
      <x:c r="E17" s="23"/>
      <x:c r="F17" s="23"/>
      <x:c r="G17" s="24"/>
      <x:c r="H17" s="24"/>
      <x:c r="I17" s="23"/>
      <x:c r="J17" s="23"/>
      <x:c r="K17" s="25"/>
      <x:c r="L17" s="25"/>
      <x:c r="M17" s="25" t="str">
        <x:f>IF(B17="","",K17+L17)</x:f>
      </x:c>
      <x:c r="N17" s="25"/>
      <x:c r="O17" s="25"/>
      <x:c r="P17" s="25"/>
      <x:c r="Q17" s="25"/>
      <x:c r="R17" s="25"/>
      <x:c r="S17" s="25"/>
      <x:c r="T17" s="25"/>
      <x:c r="U17" s="25" t="str">
        <x:f>IF(B17="","",SUM(O17:T17))</x:f>
      </x:c>
      <x:c r="V17" s="25" t="str">
        <x:f>IF(B17="","",M17-U17)</x:f>
      </x:c>
      <x:c r="W17" s="26" t="str">
        <x:f>IF(B17="","",IFERROR(V17/M17,0))</x:f>
      </x:c>
      <x:c r="X17" s="27"/>
      <x:c r="Y17" s="25"/>
      <x:c r="Z17" s="25"/>
      <x:c r="AA17" s="25" t="str">
        <x:f>IF(B17="","",M17-Y17)</x:f>
      </x:c>
      <x:c r="AB17" s="23" t="str">
        <x:f>IF(B17="","",IF(W17&lt;Hypotheses!$B$3,"Marge faible",IF(J17&gt;Hypotheses!$B$4,"Retard fort",IF(AA17&gt;0.4*M17,"Facturation à accélérer","OK"))))</x:f>
      </x:c>
    </x:row>
    <x:row r="18">
      <x:c r="A18" s="23"/>
      <x:c r="B18" s="23"/>
      <x:c r="C18" s="23"/>
      <x:c r="D18" s="23"/>
      <x:c r="E18" s="23"/>
      <x:c r="F18" s="23"/>
      <x:c r="G18" s="24"/>
      <x:c r="H18" s="24"/>
      <x:c r="I18" s="23"/>
      <x:c r="J18" s="23"/>
      <x:c r="K18" s="25"/>
      <x:c r="L18" s="25"/>
      <x:c r="M18" s="25" t="str">
        <x:f>IF(B18="","",K18+L18)</x:f>
      </x:c>
      <x:c r="N18" s="25"/>
      <x:c r="O18" s="25"/>
      <x:c r="P18" s="25"/>
      <x:c r="Q18" s="25"/>
      <x:c r="R18" s="25"/>
      <x:c r="S18" s="25"/>
      <x:c r="T18" s="25"/>
      <x:c r="U18" s="25" t="str">
        <x:f>IF(B18="","",SUM(O18:T18))</x:f>
      </x:c>
      <x:c r="V18" s="25" t="str">
        <x:f>IF(B18="","",M18-U18)</x:f>
      </x:c>
      <x:c r="W18" s="26" t="str">
        <x:f>IF(B18="","",IFERROR(V18/M18,0))</x:f>
      </x:c>
      <x:c r="X18" s="27"/>
      <x:c r="Y18" s="25"/>
      <x:c r="Z18" s="25"/>
      <x:c r="AA18" s="25" t="str">
        <x:f>IF(B18="","",M18-Y18)</x:f>
      </x:c>
      <x:c r="AB18" s="23" t="str">
        <x:f>IF(B18="","",IF(W18&lt;Hypotheses!$B$3,"Marge faible",IF(J18&gt;Hypotheses!$B$4,"Retard fort",IF(AA18&gt;0.4*M18,"Facturation à accélérer","OK"))))</x:f>
      </x:c>
    </x:row>
    <x:row r="19">
      <x:c r="A19" s="23"/>
      <x:c r="B19" s="23"/>
      <x:c r="C19" s="23"/>
      <x:c r="D19" s="23"/>
      <x:c r="E19" s="23"/>
      <x:c r="F19" s="23"/>
      <x:c r="G19" s="24"/>
      <x:c r="H19" s="24"/>
      <x:c r="I19" s="23"/>
      <x:c r="J19" s="23"/>
      <x:c r="K19" s="25"/>
      <x:c r="L19" s="25"/>
      <x:c r="M19" s="25" t="str">
        <x:f>IF(B19="","",K19+L19)</x:f>
      </x:c>
      <x:c r="N19" s="25"/>
      <x:c r="O19" s="25"/>
      <x:c r="P19" s="25"/>
      <x:c r="Q19" s="25"/>
      <x:c r="R19" s="25"/>
      <x:c r="S19" s="25"/>
      <x:c r="T19" s="25"/>
      <x:c r="U19" s="25" t="str">
        <x:f>IF(B19="","",SUM(O19:T19))</x:f>
      </x:c>
      <x:c r="V19" s="25" t="str">
        <x:f>IF(B19="","",M19-U19)</x:f>
      </x:c>
      <x:c r="W19" s="26" t="str">
        <x:f>IF(B19="","",IFERROR(V19/M19,0))</x:f>
      </x:c>
      <x:c r="X19" s="27"/>
      <x:c r="Y19" s="25"/>
      <x:c r="Z19" s="25"/>
      <x:c r="AA19" s="25" t="str">
        <x:f>IF(B19="","",M19-Y19)</x:f>
      </x:c>
      <x:c r="AB19" s="23" t="str">
        <x:f>IF(B19="","",IF(W19&lt;Hypotheses!$B$3,"Marge faible",IF(J19&gt;Hypotheses!$B$4,"Retard fort",IF(AA19&gt;0.4*M19,"Facturation à accélérer","OK"))))</x:f>
      </x:c>
    </x:row>
    <x:row r="20">
      <x:c r="A20" s="23"/>
      <x:c r="B20" s="23"/>
      <x:c r="C20" s="23"/>
      <x:c r="D20" s="23"/>
      <x:c r="E20" s="23"/>
      <x:c r="F20" s="23"/>
      <x:c r="G20" s="24"/>
      <x:c r="H20" s="24"/>
      <x:c r="I20" s="23"/>
      <x:c r="J20" s="23"/>
      <x:c r="K20" s="25"/>
      <x:c r="L20" s="25"/>
      <x:c r="M20" s="25" t="str">
        <x:f>IF(B20="","",K20+L20)</x:f>
      </x:c>
      <x:c r="N20" s="25"/>
      <x:c r="O20" s="25"/>
      <x:c r="P20" s="25"/>
      <x:c r="Q20" s="25"/>
      <x:c r="R20" s="25"/>
      <x:c r="S20" s="25"/>
      <x:c r="T20" s="25"/>
      <x:c r="U20" s="25" t="str">
        <x:f>IF(B20="","",SUM(O20:T20))</x:f>
      </x:c>
      <x:c r="V20" s="25" t="str">
        <x:f>IF(B20="","",M20-U20)</x:f>
      </x:c>
      <x:c r="W20" s="26" t="str">
        <x:f>IF(B20="","",IFERROR(V20/M20,0))</x:f>
      </x:c>
      <x:c r="X20" s="27"/>
      <x:c r="Y20" s="25"/>
      <x:c r="Z20" s="25"/>
      <x:c r="AA20" s="25" t="str">
        <x:f>IF(B20="","",M20-Y20)</x:f>
      </x:c>
      <x:c r="AB20" s="23" t="str">
        <x:f>IF(B20="","",IF(W20&lt;Hypotheses!$B$3,"Marge faible",IF(J20&gt;Hypotheses!$B$4,"Retard fort",IF(AA20&gt;0.4*M20,"Facturation à accélérer","OK"))))</x:f>
      </x:c>
    </x:row>
    <x:row r="21">
      <x:c r="A21" s="23"/>
      <x:c r="B21" s="23"/>
      <x:c r="C21" s="23"/>
      <x:c r="D21" s="23"/>
      <x:c r="E21" s="23"/>
      <x:c r="F21" s="23"/>
      <x:c r="G21" s="24"/>
      <x:c r="H21" s="24"/>
      <x:c r="I21" s="23"/>
      <x:c r="J21" s="23"/>
      <x:c r="K21" s="25"/>
      <x:c r="L21" s="25"/>
      <x:c r="M21" s="25" t="str">
        <x:f>IF(B21="","",K21+L21)</x:f>
      </x:c>
      <x:c r="N21" s="25"/>
      <x:c r="O21" s="25"/>
      <x:c r="P21" s="25"/>
      <x:c r="Q21" s="25"/>
      <x:c r="R21" s="25"/>
      <x:c r="S21" s="25"/>
      <x:c r="T21" s="25"/>
      <x:c r="U21" s="25" t="str">
        <x:f>IF(B21="","",SUM(O21:T21))</x:f>
      </x:c>
      <x:c r="V21" s="25" t="str">
        <x:f>IF(B21="","",M21-U21)</x:f>
      </x:c>
      <x:c r="W21" s="26" t="str">
        <x:f>IF(B21="","",IFERROR(V21/M21,0))</x:f>
      </x:c>
      <x:c r="X21" s="27"/>
      <x:c r="Y21" s="25"/>
      <x:c r="Z21" s="25"/>
      <x:c r="AA21" s="25" t="str">
        <x:f>IF(B21="","",M21-Y21)</x:f>
      </x:c>
      <x:c r="AB21" s="23" t="str">
        <x:f>IF(B21="","",IF(W21&lt;Hypotheses!$B$3,"Marge faible",IF(J21&gt;Hypotheses!$B$4,"Retard fort",IF(AA21&gt;0.4*M21,"Facturation à accélérer","OK"))))</x:f>
      </x:c>
    </x:row>
    <x:row r="22">
      <x:c r="A22" s="23"/>
      <x:c r="B22" s="23"/>
      <x:c r="C22" s="23"/>
      <x:c r="D22" s="23"/>
      <x:c r="E22" s="23"/>
      <x:c r="F22" s="23"/>
      <x:c r="G22" s="24"/>
      <x:c r="H22" s="24"/>
      <x:c r="I22" s="23"/>
      <x:c r="J22" s="23"/>
      <x:c r="K22" s="25"/>
      <x:c r="L22" s="25"/>
      <x:c r="M22" s="25" t="str">
        <x:f>IF(B22="","",K22+L22)</x:f>
      </x:c>
      <x:c r="N22" s="25"/>
      <x:c r="O22" s="25"/>
      <x:c r="P22" s="25"/>
      <x:c r="Q22" s="25"/>
      <x:c r="R22" s="25"/>
      <x:c r="S22" s="25"/>
      <x:c r="T22" s="25"/>
      <x:c r="U22" s="25" t="str">
        <x:f>IF(B22="","",SUM(O22:T22))</x:f>
      </x:c>
      <x:c r="V22" s="25" t="str">
        <x:f>IF(B22="","",M22-U22)</x:f>
      </x:c>
      <x:c r="W22" s="26" t="str">
        <x:f>IF(B22="","",IFERROR(V22/M22,0))</x:f>
      </x:c>
      <x:c r="X22" s="27"/>
      <x:c r="Y22" s="25"/>
      <x:c r="Z22" s="25"/>
      <x:c r="AA22" s="25" t="str">
        <x:f>IF(B22="","",M22-Y22)</x:f>
      </x:c>
      <x:c r="AB22" s="23" t="str">
        <x:f>IF(B22="","",IF(W22&lt;Hypotheses!$B$3,"Marge faible",IF(J22&gt;Hypotheses!$B$4,"Retard fort",IF(AA22&gt;0.4*M22,"Facturation à accélérer","OK"))))</x:f>
      </x:c>
    </x:row>
    <x:row r="23">
      <x:c r="A23" s="23"/>
      <x:c r="B23" s="23"/>
      <x:c r="C23" s="23"/>
      <x:c r="D23" s="23"/>
      <x:c r="E23" s="23"/>
      <x:c r="F23" s="23"/>
      <x:c r="G23" s="24"/>
      <x:c r="H23" s="24"/>
      <x:c r="I23" s="23"/>
      <x:c r="J23" s="23"/>
      <x:c r="K23" s="25"/>
      <x:c r="L23" s="25"/>
      <x:c r="M23" s="25" t="str">
        <x:f>IF(B23="","",K23+L23)</x:f>
      </x:c>
      <x:c r="N23" s="25"/>
      <x:c r="O23" s="25"/>
      <x:c r="P23" s="25"/>
      <x:c r="Q23" s="25"/>
      <x:c r="R23" s="25"/>
      <x:c r="S23" s="25"/>
      <x:c r="T23" s="25"/>
      <x:c r="U23" s="25" t="str">
        <x:f>IF(B23="","",SUM(O23:T23))</x:f>
      </x:c>
      <x:c r="V23" s="25" t="str">
        <x:f>IF(B23="","",M23-U23)</x:f>
      </x:c>
      <x:c r="W23" s="26" t="str">
        <x:f>IF(B23="","",IFERROR(V23/M23,0))</x:f>
      </x:c>
      <x:c r="X23" s="27"/>
      <x:c r="Y23" s="25"/>
      <x:c r="Z23" s="25"/>
      <x:c r="AA23" s="25" t="str">
        <x:f>IF(B23="","",M23-Y23)</x:f>
      </x:c>
      <x:c r="AB23" s="23" t="str">
        <x:f>IF(B23="","",IF(W23&lt;Hypotheses!$B$3,"Marge faible",IF(J23&gt;Hypotheses!$B$4,"Retard fort",IF(AA23&gt;0.4*M23,"Facturation à accélérer","OK"))))</x:f>
      </x:c>
    </x:row>
    <x:row r="24">
      <x:c r="A24" s="23"/>
      <x:c r="B24" s="23"/>
      <x:c r="C24" s="23"/>
      <x:c r="D24" s="23"/>
      <x:c r="E24" s="23"/>
      <x:c r="F24" s="23"/>
      <x:c r="G24" s="24"/>
      <x:c r="H24" s="24"/>
      <x:c r="I24" s="23"/>
      <x:c r="J24" s="23"/>
      <x:c r="K24" s="25"/>
      <x:c r="L24" s="25"/>
      <x:c r="M24" s="25" t="str">
        <x:f>IF(B24="","",K24+L24)</x:f>
      </x:c>
      <x:c r="N24" s="25"/>
      <x:c r="O24" s="25"/>
      <x:c r="P24" s="25"/>
      <x:c r="Q24" s="25"/>
      <x:c r="R24" s="25"/>
      <x:c r="S24" s="25"/>
      <x:c r="T24" s="25"/>
      <x:c r="U24" s="25" t="str">
        <x:f>IF(B24="","",SUM(O24:T24))</x:f>
      </x:c>
      <x:c r="V24" s="25" t="str">
        <x:f>IF(B24="","",M24-U24)</x:f>
      </x:c>
      <x:c r="W24" s="26" t="str">
        <x:f>IF(B24="","",IFERROR(V24/M24,0))</x:f>
      </x:c>
      <x:c r="X24" s="27"/>
      <x:c r="Y24" s="25"/>
      <x:c r="Z24" s="25"/>
      <x:c r="AA24" s="25" t="str">
        <x:f>IF(B24="","",M24-Y24)</x:f>
      </x:c>
      <x:c r="AB24" s="23" t="str">
        <x:f>IF(B24="","",IF(W24&lt;Hypotheses!$B$3,"Marge faible",IF(J24&gt;Hypotheses!$B$4,"Retard fort",IF(AA24&gt;0.4*M24,"Facturation à accélérer","OK"))))</x:f>
      </x:c>
    </x:row>
    <x:row r="25">
      <x:c r="A25" s="23"/>
      <x:c r="B25" s="23"/>
      <x:c r="C25" s="23"/>
      <x:c r="D25" s="23"/>
      <x:c r="E25" s="23"/>
      <x:c r="F25" s="23"/>
      <x:c r="G25" s="24"/>
      <x:c r="H25" s="24"/>
      <x:c r="I25" s="23"/>
      <x:c r="J25" s="23"/>
      <x:c r="K25" s="25"/>
      <x:c r="L25" s="25"/>
      <x:c r="M25" s="25" t="str">
        <x:f>IF(B25="","",K25+L25)</x:f>
      </x:c>
      <x:c r="N25" s="25"/>
      <x:c r="O25" s="25"/>
      <x:c r="P25" s="25"/>
      <x:c r="Q25" s="25"/>
      <x:c r="R25" s="25"/>
      <x:c r="S25" s="25"/>
      <x:c r="T25" s="25"/>
      <x:c r="U25" s="25" t="str">
        <x:f>IF(B25="","",SUM(O25:T25))</x:f>
      </x:c>
      <x:c r="V25" s="25" t="str">
        <x:f>IF(B25="","",M25-U25)</x:f>
      </x:c>
      <x:c r="W25" s="26" t="str">
        <x:f>IF(B25="","",IFERROR(V25/M25,0))</x:f>
      </x:c>
      <x:c r="X25" s="27"/>
      <x:c r="Y25" s="25"/>
      <x:c r="Z25" s="25"/>
      <x:c r="AA25" s="25" t="str">
        <x:f>IF(B25="","",M25-Y25)</x:f>
      </x:c>
      <x:c r="AB25" s="23" t="str">
        <x:f>IF(B25="","",IF(W25&lt;Hypotheses!$B$3,"Marge faible",IF(J25&gt;Hypotheses!$B$4,"Retard fort",IF(AA25&gt;0.4*M25,"Facturation à accélérer","OK"))))</x:f>
      </x:c>
    </x:row>
    <x:row r="26">
      <x:c r="A26" s="23"/>
      <x:c r="B26" s="23"/>
      <x:c r="C26" s="23"/>
      <x:c r="D26" s="23"/>
      <x:c r="E26" s="23"/>
      <x:c r="F26" s="23"/>
      <x:c r="G26" s="24"/>
      <x:c r="H26" s="24"/>
      <x:c r="I26" s="23"/>
      <x:c r="J26" s="23"/>
      <x:c r="K26" s="25"/>
      <x:c r="L26" s="25"/>
      <x:c r="M26" s="25" t="str">
        <x:f>IF(B26="","",K26+L26)</x:f>
      </x:c>
      <x:c r="N26" s="25"/>
      <x:c r="O26" s="25"/>
      <x:c r="P26" s="25"/>
      <x:c r="Q26" s="25"/>
      <x:c r="R26" s="25"/>
      <x:c r="S26" s="25"/>
      <x:c r="T26" s="25"/>
      <x:c r="U26" s="25" t="str">
        <x:f>IF(B26="","",SUM(O26:T26))</x:f>
      </x:c>
      <x:c r="V26" s="25" t="str">
        <x:f>IF(B26="","",M26-U26)</x:f>
      </x:c>
      <x:c r="W26" s="26" t="str">
        <x:f>IF(B26="","",IFERROR(V26/M26,0))</x:f>
      </x:c>
      <x:c r="X26" s="27"/>
      <x:c r="Y26" s="25"/>
      <x:c r="Z26" s="25"/>
      <x:c r="AA26" s="25" t="str">
        <x:f>IF(B26="","",M26-Y26)</x:f>
      </x:c>
      <x:c r="AB26" s="23" t="str">
        <x:f>IF(B26="","",IF(W26&lt;Hypotheses!$B$3,"Marge faible",IF(J26&gt;Hypotheses!$B$4,"Retard fort",IF(AA26&gt;0.4*M26,"Facturation à accélérer","OK"))))</x:f>
      </x:c>
    </x:row>
    <x:row r="27">
      <x:c r="A27" s="23"/>
      <x:c r="B27" s="23"/>
      <x:c r="C27" s="23"/>
      <x:c r="D27" s="23"/>
      <x:c r="E27" s="23"/>
      <x:c r="F27" s="23"/>
      <x:c r="G27" s="24"/>
      <x:c r="H27" s="24"/>
      <x:c r="I27" s="23"/>
      <x:c r="J27" s="23"/>
      <x:c r="K27" s="25"/>
      <x:c r="L27" s="25"/>
      <x:c r="M27" s="25" t="str">
        <x:f>IF(B27="","",K27+L27)</x:f>
      </x:c>
      <x:c r="N27" s="25"/>
      <x:c r="O27" s="25"/>
      <x:c r="P27" s="25"/>
      <x:c r="Q27" s="25"/>
      <x:c r="R27" s="25"/>
      <x:c r="S27" s="25"/>
      <x:c r="T27" s="25"/>
      <x:c r="U27" s="25" t="str">
        <x:f>IF(B27="","",SUM(O27:T27))</x:f>
      </x:c>
      <x:c r="V27" s="25" t="str">
        <x:f>IF(B27="","",M27-U27)</x:f>
      </x:c>
      <x:c r="W27" s="26" t="str">
        <x:f>IF(B27="","",IFERROR(V27/M27,0))</x:f>
      </x:c>
      <x:c r="X27" s="27"/>
      <x:c r="Y27" s="25"/>
      <x:c r="Z27" s="25"/>
      <x:c r="AA27" s="25" t="str">
        <x:f>IF(B27="","",M27-Y27)</x:f>
      </x:c>
      <x:c r="AB27" s="23" t="str">
        <x:f>IF(B27="","",IF(W27&lt;Hypotheses!$B$3,"Marge faible",IF(J27&gt;Hypotheses!$B$4,"Retard fort",IF(AA27&gt;0.4*M27,"Facturation à accélérer","OK"))))</x:f>
      </x:c>
    </x:row>
    <x:row r="28">
      <x:c r="A28" s="23"/>
      <x:c r="B28" s="23"/>
      <x:c r="C28" s="23"/>
      <x:c r="D28" s="23"/>
      <x:c r="E28" s="23"/>
      <x:c r="F28" s="23"/>
      <x:c r="G28" s="24"/>
      <x:c r="H28" s="24"/>
      <x:c r="I28" s="23"/>
      <x:c r="J28" s="23"/>
      <x:c r="K28" s="25"/>
      <x:c r="L28" s="25"/>
      <x:c r="M28" s="25" t="str">
        <x:f>IF(B28="","",K28+L28)</x:f>
      </x:c>
      <x:c r="N28" s="25"/>
      <x:c r="O28" s="25"/>
      <x:c r="P28" s="25"/>
      <x:c r="Q28" s="25"/>
      <x:c r="R28" s="25"/>
      <x:c r="S28" s="25"/>
      <x:c r="T28" s="25"/>
      <x:c r="U28" s="25" t="str">
        <x:f>IF(B28="","",SUM(O28:T28))</x:f>
      </x:c>
      <x:c r="V28" s="25" t="str">
        <x:f>IF(B28="","",M28-U28)</x:f>
      </x:c>
      <x:c r="W28" s="26" t="str">
        <x:f>IF(B28="","",IFERROR(V28/M28,0))</x:f>
      </x:c>
      <x:c r="X28" s="27"/>
      <x:c r="Y28" s="25"/>
      <x:c r="Z28" s="25"/>
      <x:c r="AA28" s="25" t="str">
        <x:f>IF(B28="","",M28-Y28)</x:f>
      </x:c>
      <x:c r="AB28" s="23" t="str">
        <x:f>IF(B28="","",IF(W28&lt;Hypotheses!$B$3,"Marge faible",IF(J28&gt;Hypotheses!$B$4,"Retard fort",IF(AA28&gt;0.4*M28,"Facturation à accélérer","OK"))))</x:f>
      </x:c>
    </x:row>
    <x:row r="29">
      <x:c r="A29" s="23"/>
      <x:c r="B29" s="23"/>
      <x:c r="C29" s="23"/>
      <x:c r="D29" s="23"/>
      <x:c r="E29" s="23"/>
      <x:c r="F29" s="23"/>
      <x:c r="G29" s="24"/>
      <x:c r="H29" s="24"/>
      <x:c r="I29" s="23"/>
      <x:c r="J29" s="23"/>
      <x:c r="K29" s="25"/>
      <x:c r="L29" s="25"/>
      <x:c r="M29" s="25" t="str">
        <x:f>IF(B29="","",K29+L29)</x:f>
      </x:c>
      <x:c r="N29" s="25"/>
      <x:c r="O29" s="25"/>
      <x:c r="P29" s="25"/>
      <x:c r="Q29" s="25"/>
      <x:c r="R29" s="25"/>
      <x:c r="S29" s="25"/>
      <x:c r="T29" s="25"/>
      <x:c r="U29" s="25" t="str">
        <x:f>IF(B29="","",SUM(O29:T29))</x:f>
      </x:c>
      <x:c r="V29" s="25" t="str">
        <x:f>IF(B29="","",M29-U29)</x:f>
      </x:c>
      <x:c r="W29" s="26" t="str">
        <x:f>IF(B29="","",IFERROR(V29/M29,0))</x:f>
      </x:c>
      <x:c r="X29" s="27"/>
      <x:c r="Y29" s="25"/>
      <x:c r="Z29" s="25"/>
      <x:c r="AA29" s="25" t="str">
        <x:f>IF(B29="","",M29-Y29)</x:f>
      </x:c>
      <x:c r="AB29" s="23" t="str">
        <x:f>IF(B29="","",IF(W29&lt;Hypotheses!$B$3,"Marge faible",IF(J29&gt;Hypotheses!$B$4,"Retard fort",IF(AA29&gt;0.4*M29,"Facturation à accélérer","OK"))))</x:f>
      </x:c>
    </x:row>
    <x:row r="30">
      <x:c r="A30" s="23"/>
      <x:c r="B30" s="23"/>
      <x:c r="C30" s="23"/>
      <x:c r="D30" s="23"/>
      <x:c r="E30" s="23"/>
      <x:c r="F30" s="23"/>
      <x:c r="G30" s="24"/>
      <x:c r="H30" s="24"/>
      <x:c r="I30" s="23"/>
      <x:c r="J30" s="23"/>
      <x:c r="K30" s="25"/>
      <x:c r="L30" s="25"/>
      <x:c r="M30" s="25" t="str">
        <x:f>IF(B30="","",K30+L30)</x:f>
      </x:c>
      <x:c r="N30" s="25"/>
      <x:c r="O30" s="25"/>
      <x:c r="P30" s="25"/>
      <x:c r="Q30" s="25"/>
      <x:c r="R30" s="25"/>
      <x:c r="S30" s="25"/>
      <x:c r="T30" s="25"/>
      <x:c r="U30" s="25" t="str">
        <x:f>IF(B30="","",SUM(O30:T30))</x:f>
      </x:c>
      <x:c r="V30" s="25" t="str">
        <x:f>IF(B30="","",M30-U30)</x:f>
      </x:c>
      <x:c r="W30" s="26" t="str">
        <x:f>IF(B30="","",IFERROR(V30/M30,0))</x:f>
      </x:c>
      <x:c r="X30" s="27"/>
      <x:c r="Y30" s="25"/>
      <x:c r="Z30" s="25"/>
      <x:c r="AA30" s="25" t="str">
        <x:f>IF(B30="","",M30-Y30)</x:f>
      </x:c>
      <x:c r="AB30" s="23" t="str">
        <x:f>IF(B30="","",IF(W30&lt;Hypotheses!$B$3,"Marge faible",IF(J30&gt;Hypotheses!$B$4,"Retard fort",IF(AA30&gt;0.4*M30,"Facturation à accélérer","OK"))))</x:f>
      </x:c>
    </x:row>
    <x:row r="31">
      <x:c r="A31" s="23"/>
      <x:c r="B31" s="23"/>
      <x:c r="C31" s="23"/>
      <x:c r="D31" s="23"/>
      <x:c r="E31" s="23"/>
      <x:c r="F31" s="23"/>
      <x:c r="G31" s="24"/>
      <x:c r="H31" s="24"/>
      <x:c r="I31" s="23"/>
      <x:c r="J31" s="23"/>
      <x:c r="K31" s="25"/>
      <x:c r="L31" s="25"/>
      <x:c r="M31" s="25" t="str">
        <x:f>IF(B31="","",K31+L31)</x:f>
      </x:c>
      <x:c r="N31" s="25"/>
      <x:c r="O31" s="25"/>
      <x:c r="P31" s="25"/>
      <x:c r="Q31" s="25"/>
      <x:c r="R31" s="25"/>
      <x:c r="S31" s="25"/>
      <x:c r="T31" s="25"/>
      <x:c r="U31" s="25" t="str">
        <x:f>IF(B31="","",SUM(O31:T31))</x:f>
      </x:c>
      <x:c r="V31" s="25" t="str">
        <x:f>IF(B31="","",M31-U31)</x:f>
      </x:c>
      <x:c r="W31" s="26" t="str">
        <x:f>IF(B31="","",IFERROR(V31/M31,0))</x:f>
      </x:c>
      <x:c r="X31" s="27"/>
      <x:c r="Y31" s="25"/>
      <x:c r="Z31" s="25"/>
      <x:c r="AA31" s="25" t="str">
        <x:f>IF(B31="","",M31-Y31)</x:f>
      </x:c>
      <x:c r="AB31" s="23" t="str">
        <x:f>IF(B31="","",IF(W31&lt;Hypotheses!$B$3,"Marge faible",IF(J31&gt;Hypotheses!$B$4,"Retard fort",IF(AA31&gt;0.4*M31,"Facturation à accélérer","OK"))))</x:f>
      </x:c>
    </x:row>
    <x:row r="32">
      <x:c r="A32" s="23"/>
      <x:c r="B32" s="23"/>
      <x:c r="C32" s="23"/>
      <x:c r="D32" s="23"/>
      <x:c r="E32" s="23"/>
      <x:c r="F32" s="23"/>
      <x:c r="G32" s="24"/>
      <x:c r="H32" s="24"/>
      <x:c r="I32" s="23"/>
      <x:c r="J32" s="23"/>
      <x:c r="K32" s="25"/>
      <x:c r="L32" s="25"/>
      <x:c r="M32" s="25" t="str">
        <x:f>IF(B32="","",K32+L32)</x:f>
      </x:c>
      <x:c r="N32" s="25"/>
      <x:c r="O32" s="25"/>
      <x:c r="P32" s="25"/>
      <x:c r="Q32" s="25"/>
      <x:c r="R32" s="25"/>
      <x:c r="S32" s="25"/>
      <x:c r="T32" s="25"/>
      <x:c r="U32" s="25" t="str">
        <x:f>IF(B32="","",SUM(O32:T32))</x:f>
      </x:c>
      <x:c r="V32" s="25" t="str">
        <x:f>IF(B32="","",M32-U32)</x:f>
      </x:c>
      <x:c r="W32" s="26" t="str">
        <x:f>IF(B32="","",IFERROR(V32/M32,0))</x:f>
      </x:c>
      <x:c r="X32" s="27"/>
      <x:c r="Y32" s="25"/>
      <x:c r="Z32" s="25"/>
      <x:c r="AA32" s="25" t="str">
        <x:f>IF(B32="","",M32-Y32)</x:f>
      </x:c>
      <x:c r="AB32" s="23" t="str">
        <x:f>IF(B32="","",IF(W32&lt;Hypotheses!$B$3,"Marge faible",IF(J32&gt;Hypotheses!$B$4,"Retard fort",IF(AA32&gt;0.4*M32,"Facturation à accélérer","OK"))))</x:f>
      </x:c>
    </x:row>
    <x:row r="33">
      <x:c r="A33" s="23"/>
      <x:c r="B33" s="23"/>
      <x:c r="C33" s="23"/>
      <x:c r="D33" s="23"/>
      <x:c r="E33" s="23"/>
      <x:c r="F33" s="23"/>
      <x:c r="G33" s="24"/>
      <x:c r="H33" s="24"/>
      <x:c r="I33" s="23"/>
      <x:c r="J33" s="23"/>
      <x:c r="K33" s="25"/>
      <x:c r="L33" s="25"/>
      <x:c r="M33" s="25" t="str">
        <x:f>IF(B33="","",K33+L33)</x:f>
      </x:c>
      <x:c r="N33" s="25"/>
      <x:c r="O33" s="25"/>
      <x:c r="P33" s="25"/>
      <x:c r="Q33" s="25"/>
      <x:c r="R33" s="25"/>
      <x:c r="S33" s="25"/>
      <x:c r="T33" s="25"/>
      <x:c r="U33" s="25" t="str">
        <x:f>IF(B33="","",SUM(O33:T33))</x:f>
      </x:c>
      <x:c r="V33" s="25" t="str">
        <x:f>IF(B33="","",M33-U33)</x:f>
      </x:c>
      <x:c r="W33" s="26" t="str">
        <x:f>IF(B33="","",IFERROR(V33/M33,0))</x:f>
      </x:c>
      <x:c r="X33" s="27"/>
      <x:c r="Y33" s="25"/>
      <x:c r="Z33" s="25"/>
      <x:c r="AA33" s="25" t="str">
        <x:f>IF(B33="","",M33-Y33)</x:f>
      </x:c>
      <x:c r="AB33" s="23" t="str">
        <x:f>IF(B33="","",IF(W33&lt;Hypotheses!$B$3,"Marge faible",IF(J33&gt;Hypotheses!$B$4,"Retard fort",IF(AA33&gt;0.4*M33,"Facturation à accélérer","OK"))))</x:f>
      </x:c>
    </x:row>
    <x:row r="34">
      <x:c r="A34" s="23"/>
      <x:c r="B34" s="23"/>
      <x:c r="C34" s="23"/>
      <x:c r="D34" s="23"/>
      <x:c r="E34" s="23"/>
      <x:c r="F34" s="23"/>
      <x:c r="G34" s="24"/>
      <x:c r="H34" s="24"/>
      <x:c r="I34" s="23"/>
      <x:c r="J34" s="23"/>
      <x:c r="K34" s="25"/>
      <x:c r="L34" s="25"/>
      <x:c r="M34" s="25" t="str">
        <x:f>IF(B34="","",K34+L34)</x:f>
      </x:c>
      <x:c r="N34" s="25"/>
      <x:c r="O34" s="25"/>
      <x:c r="P34" s="25"/>
      <x:c r="Q34" s="25"/>
      <x:c r="R34" s="25"/>
      <x:c r="S34" s="25"/>
      <x:c r="T34" s="25"/>
      <x:c r="U34" s="25" t="str">
        <x:f>IF(B34="","",SUM(O34:T34))</x:f>
      </x:c>
      <x:c r="V34" s="25" t="str">
        <x:f>IF(B34="","",M34-U34)</x:f>
      </x:c>
      <x:c r="W34" s="26" t="str">
        <x:f>IF(B34="","",IFERROR(V34/M34,0))</x:f>
      </x:c>
      <x:c r="X34" s="27"/>
      <x:c r="Y34" s="25"/>
      <x:c r="Z34" s="25"/>
      <x:c r="AA34" s="25" t="str">
        <x:f>IF(B34="","",M34-Y34)</x:f>
      </x:c>
      <x:c r="AB34" s="23" t="str">
        <x:f>IF(B34="","",IF(W34&lt;Hypotheses!$B$3,"Marge faible",IF(J34&gt;Hypotheses!$B$4,"Retard fort",IF(AA34&gt;0.4*M34,"Facturation à accélérer","OK"))))</x:f>
      </x:c>
    </x:row>
    <x:row r="35">
      <x:c r="A35" s="23"/>
      <x:c r="B35" s="23"/>
      <x:c r="C35" s="23"/>
      <x:c r="D35" s="23"/>
      <x:c r="E35" s="23"/>
      <x:c r="F35" s="23"/>
      <x:c r="G35" s="24"/>
      <x:c r="H35" s="24"/>
      <x:c r="I35" s="23"/>
      <x:c r="J35" s="23"/>
      <x:c r="K35" s="25"/>
      <x:c r="L35" s="25"/>
      <x:c r="M35" s="25" t="str">
        <x:f>IF(B35="","",K35+L35)</x:f>
      </x:c>
      <x:c r="N35" s="25"/>
      <x:c r="O35" s="25"/>
      <x:c r="P35" s="25"/>
      <x:c r="Q35" s="25"/>
      <x:c r="R35" s="25"/>
      <x:c r="S35" s="25"/>
      <x:c r="T35" s="25"/>
      <x:c r="U35" s="25" t="str">
        <x:f>IF(B35="","",SUM(O35:T35))</x:f>
      </x:c>
      <x:c r="V35" s="25" t="str">
        <x:f>IF(B35="","",M35-U35)</x:f>
      </x:c>
      <x:c r="W35" s="26" t="str">
        <x:f>IF(B35="","",IFERROR(V35/M35,0))</x:f>
      </x:c>
      <x:c r="X35" s="27"/>
      <x:c r="Y35" s="25"/>
      <x:c r="Z35" s="25"/>
      <x:c r="AA35" s="25" t="str">
        <x:f>IF(B35="","",M35-Y35)</x:f>
      </x:c>
      <x:c r="AB35" s="23" t="str">
        <x:f>IF(B35="","",IF(W35&lt;Hypotheses!$B$3,"Marge faible",IF(J35&gt;Hypotheses!$B$4,"Retard fort",IF(AA35&gt;0.4*M35,"Facturation à accélérer","OK"))))</x:f>
      </x:c>
    </x:row>
    <x:row r="36">
      <x:c r="A36" s="23"/>
      <x:c r="B36" s="23"/>
      <x:c r="C36" s="23"/>
      <x:c r="D36" s="23"/>
      <x:c r="E36" s="23"/>
      <x:c r="F36" s="23"/>
      <x:c r="G36" s="24"/>
      <x:c r="H36" s="24"/>
      <x:c r="I36" s="23"/>
      <x:c r="J36" s="23"/>
      <x:c r="K36" s="25"/>
      <x:c r="L36" s="25"/>
      <x:c r="M36" s="25" t="str">
        <x:f>IF(B36="","",K36+L36)</x:f>
      </x:c>
      <x:c r="N36" s="25"/>
      <x:c r="O36" s="25"/>
      <x:c r="P36" s="25"/>
      <x:c r="Q36" s="25"/>
      <x:c r="R36" s="25"/>
      <x:c r="S36" s="25"/>
      <x:c r="T36" s="25"/>
      <x:c r="U36" s="25" t="str">
        <x:f>IF(B36="","",SUM(O36:T36))</x:f>
      </x:c>
      <x:c r="V36" s="25" t="str">
        <x:f>IF(B36="","",M36-U36)</x:f>
      </x:c>
      <x:c r="W36" s="26" t="str">
        <x:f>IF(B36="","",IFERROR(V36/M36,0))</x:f>
      </x:c>
      <x:c r="X36" s="27"/>
      <x:c r="Y36" s="25"/>
      <x:c r="Z36" s="25"/>
      <x:c r="AA36" s="25" t="str">
        <x:f>IF(B36="","",M36-Y36)</x:f>
      </x:c>
      <x:c r="AB36" s="23" t="str">
        <x:f>IF(B36="","",IF(W36&lt;Hypotheses!$B$3,"Marge faible",IF(J36&gt;Hypotheses!$B$4,"Retard fort",IF(AA36&gt;0.4*M36,"Facturation à accélérer","OK"))))</x:f>
      </x:c>
    </x:row>
    <x:row r="37">
      <x:c r="A37" s="23"/>
      <x:c r="B37" s="23"/>
      <x:c r="C37" s="23"/>
      <x:c r="D37" s="23"/>
      <x:c r="E37" s="23"/>
      <x:c r="F37" s="23"/>
      <x:c r="G37" s="24"/>
      <x:c r="H37" s="24"/>
      <x:c r="I37" s="23"/>
      <x:c r="J37" s="23"/>
      <x:c r="K37" s="25"/>
      <x:c r="L37" s="25"/>
      <x:c r="M37" s="25" t="str">
        <x:f>IF(B37="","",K37+L37)</x:f>
      </x:c>
      <x:c r="N37" s="25"/>
      <x:c r="O37" s="25"/>
      <x:c r="P37" s="25"/>
      <x:c r="Q37" s="25"/>
      <x:c r="R37" s="25"/>
      <x:c r="S37" s="25"/>
      <x:c r="T37" s="25"/>
      <x:c r="U37" s="25" t="str">
        <x:f>IF(B37="","",SUM(O37:T37))</x:f>
      </x:c>
      <x:c r="V37" s="25" t="str">
        <x:f>IF(B37="","",M37-U37)</x:f>
      </x:c>
      <x:c r="W37" s="26" t="str">
        <x:f>IF(B37="","",IFERROR(V37/M37,0))</x:f>
      </x:c>
      <x:c r="X37" s="27"/>
      <x:c r="Y37" s="25"/>
      <x:c r="Z37" s="25"/>
      <x:c r="AA37" s="25" t="str">
        <x:f>IF(B37="","",M37-Y37)</x:f>
      </x:c>
      <x:c r="AB37" s="23" t="str">
        <x:f>IF(B37="","",IF(W37&lt;Hypotheses!$B$3,"Marge faible",IF(J37&gt;Hypotheses!$B$4,"Retard fort",IF(AA37&gt;0.4*M37,"Facturation à accélérer","OK"))))</x:f>
      </x:c>
    </x:row>
    <x:row r="38">
      <x:c r="A38" s="23"/>
      <x:c r="B38" s="23"/>
      <x:c r="C38" s="23"/>
      <x:c r="D38" s="23"/>
      <x:c r="E38" s="23"/>
      <x:c r="F38" s="23"/>
      <x:c r="G38" s="24"/>
      <x:c r="H38" s="24"/>
      <x:c r="I38" s="23"/>
      <x:c r="J38" s="23"/>
      <x:c r="K38" s="25"/>
      <x:c r="L38" s="25"/>
      <x:c r="M38" s="25" t="str">
        <x:f>IF(B38="","",K38+L38)</x:f>
      </x:c>
      <x:c r="N38" s="25"/>
      <x:c r="O38" s="25"/>
      <x:c r="P38" s="25"/>
      <x:c r="Q38" s="25"/>
      <x:c r="R38" s="25"/>
      <x:c r="S38" s="25"/>
      <x:c r="T38" s="25"/>
      <x:c r="U38" s="25" t="str">
        <x:f>IF(B38="","",SUM(O38:T38))</x:f>
      </x:c>
      <x:c r="V38" s="25" t="str">
        <x:f>IF(B38="","",M38-U38)</x:f>
      </x:c>
      <x:c r="W38" s="26" t="str">
        <x:f>IF(B38="","",IFERROR(V38/M38,0))</x:f>
      </x:c>
      <x:c r="X38" s="27"/>
      <x:c r="Y38" s="25"/>
      <x:c r="Z38" s="25"/>
      <x:c r="AA38" s="25" t="str">
        <x:f>IF(B38="","",M38-Y38)</x:f>
      </x:c>
      <x:c r="AB38" s="23" t="str">
        <x:f>IF(B38="","",IF(W38&lt;Hypotheses!$B$3,"Marge faible",IF(J38&gt;Hypotheses!$B$4,"Retard fort",IF(AA38&gt;0.4*M38,"Facturation à accélérer","OK"))))</x:f>
      </x:c>
    </x:row>
    <x:row r="39">
      <x:c r="A39" s="23"/>
      <x:c r="B39" s="23"/>
      <x:c r="C39" s="23"/>
      <x:c r="D39" s="23"/>
      <x:c r="E39" s="23"/>
      <x:c r="F39" s="23"/>
      <x:c r="G39" s="24"/>
      <x:c r="H39" s="24"/>
      <x:c r="I39" s="23"/>
      <x:c r="J39" s="23"/>
      <x:c r="K39" s="25"/>
      <x:c r="L39" s="25"/>
      <x:c r="M39" s="25" t="str">
        <x:f>IF(B39="","",K39+L39)</x:f>
      </x:c>
      <x:c r="N39" s="25"/>
      <x:c r="O39" s="25"/>
      <x:c r="P39" s="25"/>
      <x:c r="Q39" s="25"/>
      <x:c r="R39" s="25"/>
      <x:c r="S39" s="25"/>
      <x:c r="T39" s="25"/>
      <x:c r="U39" s="25" t="str">
        <x:f>IF(B39="","",SUM(O39:T39))</x:f>
      </x:c>
      <x:c r="V39" s="25" t="str">
        <x:f>IF(B39="","",M39-U39)</x:f>
      </x:c>
      <x:c r="W39" s="26" t="str">
        <x:f>IF(B39="","",IFERROR(V39/M39,0))</x:f>
      </x:c>
      <x:c r="X39" s="27"/>
      <x:c r="Y39" s="25"/>
      <x:c r="Z39" s="25"/>
      <x:c r="AA39" s="25" t="str">
        <x:f>IF(B39="","",M39-Y39)</x:f>
      </x:c>
      <x:c r="AB39" s="23" t="str">
        <x:f>IF(B39="","",IF(W39&lt;Hypotheses!$B$3,"Marge faible",IF(J39&gt;Hypotheses!$B$4,"Retard fort",IF(AA39&gt;0.4*M39,"Facturation à accélérer","OK"))))</x:f>
      </x:c>
    </x:row>
    <x:row r="40">
      <x:c r="A40" s="23"/>
      <x:c r="B40" s="23"/>
      <x:c r="C40" s="23"/>
      <x:c r="D40" s="23"/>
      <x:c r="E40" s="23"/>
      <x:c r="F40" s="23"/>
      <x:c r="G40" s="24"/>
      <x:c r="H40" s="24"/>
      <x:c r="I40" s="23"/>
      <x:c r="J40" s="23"/>
      <x:c r="K40" s="25"/>
      <x:c r="L40" s="25"/>
      <x:c r="M40" s="25" t="str">
        <x:f>IF(B40="","",K40+L40)</x:f>
      </x:c>
      <x:c r="N40" s="25"/>
      <x:c r="O40" s="25"/>
      <x:c r="P40" s="25"/>
      <x:c r="Q40" s="25"/>
      <x:c r="R40" s="25"/>
      <x:c r="S40" s="25"/>
      <x:c r="T40" s="25"/>
      <x:c r="U40" s="25" t="str">
        <x:f>IF(B40="","",SUM(O40:T40))</x:f>
      </x:c>
      <x:c r="V40" s="25" t="str">
        <x:f>IF(B40="","",M40-U40)</x:f>
      </x:c>
      <x:c r="W40" s="26" t="str">
        <x:f>IF(B40="","",IFERROR(V40/M40,0))</x:f>
      </x:c>
      <x:c r="X40" s="27"/>
      <x:c r="Y40" s="25"/>
      <x:c r="Z40" s="25"/>
      <x:c r="AA40" s="25" t="str">
        <x:f>IF(B40="","",M40-Y40)</x:f>
      </x:c>
      <x:c r="AB40" s="23" t="str">
        <x:f>IF(B40="","",IF(W40&lt;Hypotheses!$B$3,"Marge faible",IF(J40&gt;Hypotheses!$B$4,"Retard fort",IF(AA40&gt;0.4*M40,"Facturation à accélérer","OK"))))</x:f>
      </x:c>
    </x:row>
    <x:row r="41">
      <x:c r="A41" s="23"/>
      <x:c r="B41" s="23"/>
      <x:c r="C41" s="23"/>
      <x:c r="D41" s="23"/>
      <x:c r="E41" s="23"/>
      <x:c r="F41" s="23"/>
      <x:c r="G41" s="24"/>
      <x:c r="H41" s="24"/>
      <x:c r="I41" s="23"/>
      <x:c r="J41" s="23"/>
      <x:c r="K41" s="25"/>
      <x:c r="L41" s="25"/>
      <x:c r="M41" s="25" t="str">
        <x:f>IF(B41="","",K41+L41)</x:f>
      </x:c>
      <x:c r="N41" s="25"/>
      <x:c r="O41" s="25"/>
      <x:c r="P41" s="25"/>
      <x:c r="Q41" s="25"/>
      <x:c r="R41" s="25"/>
      <x:c r="S41" s="25"/>
      <x:c r="T41" s="25"/>
      <x:c r="U41" s="25" t="str">
        <x:f>IF(B41="","",SUM(O41:T41))</x:f>
      </x:c>
      <x:c r="V41" s="25" t="str">
        <x:f>IF(B41="","",M41-U41)</x:f>
      </x:c>
      <x:c r="W41" s="26" t="str">
        <x:f>IF(B41="","",IFERROR(V41/M41,0))</x:f>
      </x:c>
      <x:c r="X41" s="27"/>
      <x:c r="Y41" s="25"/>
      <x:c r="Z41" s="25"/>
      <x:c r="AA41" s="25" t="str">
        <x:f>IF(B41="","",M41-Y41)</x:f>
      </x:c>
      <x:c r="AB41" s="23" t="str">
        <x:f>IF(B41="","",IF(W41&lt;Hypotheses!$B$3,"Marge faible",IF(J41&gt;Hypotheses!$B$4,"Retard fort",IF(AA41&gt;0.4*M41,"Facturation à accélérer","OK"))))</x:f>
      </x:c>
    </x:row>
    <x:row r="42">
      <x:c r="A42" s="23"/>
      <x:c r="B42" s="23"/>
      <x:c r="C42" s="23"/>
      <x:c r="D42" s="23"/>
      <x:c r="E42" s="23"/>
      <x:c r="F42" s="23"/>
      <x:c r="G42" s="24"/>
      <x:c r="H42" s="24"/>
      <x:c r="I42" s="23"/>
      <x:c r="J42" s="23"/>
      <x:c r="K42" s="25"/>
      <x:c r="L42" s="25"/>
      <x:c r="M42" s="25" t="str">
        <x:f>IF(B42="","",K42+L42)</x:f>
      </x:c>
      <x:c r="N42" s="25"/>
      <x:c r="O42" s="25"/>
      <x:c r="P42" s="25"/>
      <x:c r="Q42" s="25"/>
      <x:c r="R42" s="25"/>
      <x:c r="S42" s="25"/>
      <x:c r="T42" s="25"/>
      <x:c r="U42" s="25" t="str">
        <x:f>IF(B42="","",SUM(O42:T42))</x:f>
      </x:c>
      <x:c r="V42" s="25" t="str">
        <x:f>IF(B42="","",M42-U42)</x:f>
      </x:c>
      <x:c r="W42" s="26" t="str">
        <x:f>IF(B42="","",IFERROR(V42/M42,0))</x:f>
      </x:c>
      <x:c r="X42" s="27"/>
      <x:c r="Y42" s="25"/>
      <x:c r="Z42" s="25"/>
      <x:c r="AA42" s="25" t="str">
        <x:f>IF(B42="","",M42-Y42)</x:f>
      </x:c>
      <x:c r="AB42" s="23" t="str">
        <x:f>IF(B42="","",IF(W42&lt;Hypotheses!$B$3,"Marge faible",IF(J42&gt;Hypotheses!$B$4,"Retard fort",IF(AA42&gt;0.4*M42,"Facturation à accélérer","OK"))))</x:f>
      </x:c>
    </x:row>
    <x:row r="43">
      <x:c r="A43" s="23"/>
      <x:c r="B43" s="23"/>
      <x:c r="C43" s="23"/>
      <x:c r="D43" s="23"/>
      <x:c r="E43" s="23"/>
      <x:c r="F43" s="23"/>
      <x:c r="G43" s="24"/>
      <x:c r="H43" s="24"/>
      <x:c r="I43" s="23"/>
      <x:c r="J43" s="23"/>
      <x:c r="K43" s="25"/>
      <x:c r="L43" s="25"/>
      <x:c r="M43" s="25" t="str">
        <x:f>IF(B43="","",K43+L43)</x:f>
      </x:c>
      <x:c r="N43" s="25"/>
      <x:c r="O43" s="25"/>
      <x:c r="P43" s="25"/>
      <x:c r="Q43" s="25"/>
      <x:c r="R43" s="25"/>
      <x:c r="S43" s="25"/>
      <x:c r="T43" s="25"/>
      <x:c r="U43" s="25" t="str">
        <x:f>IF(B43="","",SUM(O43:T43))</x:f>
      </x:c>
      <x:c r="V43" s="25" t="str">
        <x:f>IF(B43="","",M43-U43)</x:f>
      </x:c>
      <x:c r="W43" s="26" t="str">
        <x:f>IF(B43="","",IFERROR(V43/M43,0))</x:f>
      </x:c>
      <x:c r="X43" s="27"/>
      <x:c r="Y43" s="25"/>
      <x:c r="Z43" s="25"/>
      <x:c r="AA43" s="25" t="str">
        <x:f>IF(B43="","",M43-Y43)</x:f>
      </x:c>
      <x:c r="AB43" s="23" t="str">
        <x:f>IF(B43="","",IF(W43&lt;Hypotheses!$B$3,"Marge faible",IF(J43&gt;Hypotheses!$B$4,"Retard fort",IF(AA43&gt;0.4*M43,"Facturation à accélérer","OK"))))</x:f>
      </x:c>
    </x:row>
    <x:row r="44">
      <x:c r="A44" s="23"/>
      <x:c r="B44" s="23"/>
      <x:c r="C44" s="23"/>
      <x:c r="D44" s="23"/>
      <x:c r="E44" s="23"/>
      <x:c r="F44" s="23"/>
      <x:c r="G44" s="24"/>
      <x:c r="H44" s="24"/>
      <x:c r="I44" s="23"/>
      <x:c r="J44" s="23"/>
      <x:c r="K44" s="25"/>
      <x:c r="L44" s="25"/>
      <x:c r="M44" s="25" t="str">
        <x:f>IF(B44="","",K44+L44)</x:f>
      </x:c>
      <x:c r="N44" s="25"/>
      <x:c r="O44" s="25"/>
      <x:c r="P44" s="25"/>
      <x:c r="Q44" s="25"/>
      <x:c r="R44" s="25"/>
      <x:c r="S44" s="25"/>
      <x:c r="T44" s="25"/>
      <x:c r="U44" s="25" t="str">
        <x:f>IF(B44="","",SUM(O44:T44))</x:f>
      </x:c>
      <x:c r="V44" s="25" t="str">
        <x:f>IF(B44="","",M44-U44)</x:f>
      </x:c>
      <x:c r="W44" s="26" t="str">
        <x:f>IF(B44="","",IFERROR(V44/M44,0))</x:f>
      </x:c>
      <x:c r="X44" s="27"/>
      <x:c r="Y44" s="25"/>
      <x:c r="Z44" s="25"/>
      <x:c r="AA44" s="25" t="str">
        <x:f>IF(B44="","",M44-Y44)</x:f>
      </x:c>
      <x:c r="AB44" s="23" t="str">
        <x:f>IF(B44="","",IF(W44&lt;Hypotheses!$B$3,"Marge faible",IF(J44&gt;Hypotheses!$B$4,"Retard fort",IF(AA44&gt;0.4*M44,"Facturation à accélérer","OK"))))</x:f>
      </x:c>
    </x:row>
    <x:row r="45">
      <x:c r="A45" s="23"/>
      <x:c r="B45" s="23"/>
      <x:c r="C45" s="23"/>
      <x:c r="D45" s="23"/>
      <x:c r="E45" s="23"/>
      <x:c r="F45" s="23"/>
      <x:c r="G45" s="24"/>
      <x:c r="H45" s="24"/>
      <x:c r="I45" s="23"/>
      <x:c r="J45" s="23"/>
      <x:c r="K45" s="25"/>
      <x:c r="L45" s="25"/>
      <x:c r="M45" s="25" t="str">
        <x:f>IF(B45="","",K45+L45)</x:f>
      </x:c>
      <x:c r="N45" s="25"/>
      <x:c r="O45" s="25"/>
      <x:c r="P45" s="25"/>
      <x:c r="Q45" s="25"/>
      <x:c r="R45" s="25"/>
      <x:c r="S45" s="25"/>
      <x:c r="T45" s="25"/>
      <x:c r="U45" s="25" t="str">
        <x:f>IF(B45="","",SUM(O45:T45))</x:f>
      </x:c>
      <x:c r="V45" s="25" t="str">
        <x:f>IF(B45="","",M45-U45)</x:f>
      </x:c>
      <x:c r="W45" s="26" t="str">
        <x:f>IF(B45="","",IFERROR(V45/M45,0))</x:f>
      </x:c>
      <x:c r="X45" s="27"/>
      <x:c r="Y45" s="25"/>
      <x:c r="Z45" s="25"/>
      <x:c r="AA45" s="25" t="str">
        <x:f>IF(B45="","",M45-Y45)</x:f>
      </x:c>
      <x:c r="AB45" s="23" t="str">
        <x:f>IF(B45="","",IF(W45&lt;Hypotheses!$B$3,"Marge faible",IF(J45&gt;Hypotheses!$B$4,"Retard fort",IF(AA45&gt;0.4*M45,"Facturation à accélérer","OK"))))</x:f>
      </x:c>
    </x:row>
    <x:row r="46">
      <x:c r="A46" s="23"/>
      <x:c r="B46" s="23"/>
      <x:c r="C46" s="23"/>
      <x:c r="D46" s="23"/>
      <x:c r="E46" s="23"/>
      <x:c r="F46" s="23"/>
      <x:c r="G46" s="24"/>
      <x:c r="H46" s="24"/>
      <x:c r="I46" s="23"/>
      <x:c r="J46" s="23"/>
      <x:c r="K46" s="25"/>
      <x:c r="L46" s="25"/>
      <x:c r="M46" s="25" t="str">
        <x:f>IF(B46="","",K46+L46)</x:f>
      </x:c>
      <x:c r="N46" s="25"/>
      <x:c r="O46" s="25"/>
      <x:c r="P46" s="25"/>
      <x:c r="Q46" s="25"/>
      <x:c r="R46" s="25"/>
      <x:c r="S46" s="25"/>
      <x:c r="T46" s="25"/>
      <x:c r="U46" s="25" t="str">
        <x:f>IF(B46="","",SUM(O46:T46))</x:f>
      </x:c>
      <x:c r="V46" s="25" t="str">
        <x:f>IF(B46="","",M46-U46)</x:f>
      </x:c>
      <x:c r="W46" s="26" t="str">
        <x:f>IF(B46="","",IFERROR(V46/M46,0))</x:f>
      </x:c>
      <x:c r="X46" s="27"/>
      <x:c r="Y46" s="25"/>
      <x:c r="Z46" s="25"/>
      <x:c r="AA46" s="25" t="str">
        <x:f>IF(B46="","",M46-Y46)</x:f>
      </x:c>
      <x:c r="AB46" s="23" t="str">
        <x:f>IF(B46="","",IF(W46&lt;Hypotheses!$B$3,"Marge faible",IF(J46&gt;Hypotheses!$B$4,"Retard fort",IF(AA46&gt;0.4*M46,"Facturation à accélérer","OK"))))</x:f>
      </x:c>
    </x:row>
    <x:row r="47">
      <x:c r="A47" s="23"/>
      <x:c r="B47" s="23"/>
      <x:c r="C47" s="23"/>
      <x:c r="D47" s="23"/>
      <x:c r="E47" s="23"/>
      <x:c r="F47" s="23"/>
      <x:c r="G47" s="24"/>
      <x:c r="H47" s="24"/>
      <x:c r="I47" s="23"/>
      <x:c r="J47" s="23"/>
      <x:c r="K47" s="25"/>
      <x:c r="L47" s="25"/>
      <x:c r="M47" s="25" t="str">
        <x:f>IF(B47="","",K47+L47)</x:f>
      </x:c>
      <x:c r="N47" s="25"/>
      <x:c r="O47" s="25"/>
      <x:c r="P47" s="25"/>
      <x:c r="Q47" s="25"/>
      <x:c r="R47" s="25"/>
      <x:c r="S47" s="25"/>
      <x:c r="T47" s="25"/>
      <x:c r="U47" s="25" t="str">
        <x:f>IF(B47="","",SUM(O47:T47))</x:f>
      </x:c>
      <x:c r="V47" s="25" t="str">
        <x:f>IF(B47="","",M47-U47)</x:f>
      </x:c>
      <x:c r="W47" s="26" t="str">
        <x:f>IF(B47="","",IFERROR(V47/M47,0))</x:f>
      </x:c>
      <x:c r="X47" s="27"/>
      <x:c r="Y47" s="25"/>
      <x:c r="Z47" s="25"/>
      <x:c r="AA47" s="25" t="str">
        <x:f>IF(B47="","",M47-Y47)</x:f>
      </x:c>
      <x:c r="AB47" s="23" t="str">
        <x:f>IF(B47="","",IF(W47&lt;Hypotheses!$B$3,"Marge faible",IF(J47&gt;Hypotheses!$B$4,"Retard fort",IF(AA47&gt;0.4*M47,"Facturation à accélérer","OK"))))</x:f>
      </x:c>
    </x:row>
    <x:row r="48">
      <x:c r="A48" s="23"/>
      <x:c r="B48" s="23"/>
      <x:c r="C48" s="23"/>
      <x:c r="D48" s="23"/>
      <x:c r="E48" s="23"/>
      <x:c r="F48" s="23"/>
      <x:c r="G48" s="24"/>
      <x:c r="H48" s="24"/>
      <x:c r="I48" s="23"/>
      <x:c r="J48" s="23"/>
      <x:c r="K48" s="25"/>
      <x:c r="L48" s="25"/>
      <x:c r="M48" s="25" t="str">
        <x:f>IF(B48="","",K48+L48)</x:f>
      </x:c>
      <x:c r="N48" s="25"/>
      <x:c r="O48" s="25"/>
      <x:c r="P48" s="25"/>
      <x:c r="Q48" s="25"/>
      <x:c r="R48" s="25"/>
      <x:c r="S48" s="25"/>
      <x:c r="T48" s="25"/>
      <x:c r="U48" s="25" t="str">
        <x:f>IF(B48="","",SUM(O48:T48))</x:f>
      </x:c>
      <x:c r="V48" s="25" t="str">
        <x:f>IF(B48="","",M48-U48)</x:f>
      </x:c>
      <x:c r="W48" s="26" t="str">
        <x:f>IF(B48="","",IFERROR(V48/M48,0))</x:f>
      </x:c>
      <x:c r="X48" s="27"/>
      <x:c r="Y48" s="25"/>
      <x:c r="Z48" s="25"/>
      <x:c r="AA48" s="25" t="str">
        <x:f>IF(B48="","",M48-Y48)</x:f>
      </x:c>
      <x:c r="AB48" s="23" t="str">
        <x:f>IF(B48="","",IF(W48&lt;Hypotheses!$B$3,"Marge faible",IF(J48&gt;Hypotheses!$B$4,"Retard fort",IF(AA48&gt;0.4*M48,"Facturation à accélérer","OK"))))</x:f>
      </x:c>
    </x:row>
    <x:row r="49">
      <x:c r="A49" s="23"/>
      <x:c r="B49" s="23"/>
      <x:c r="C49" s="23"/>
      <x:c r="D49" s="23"/>
      <x:c r="E49" s="23"/>
      <x:c r="F49" s="23"/>
      <x:c r="G49" s="24"/>
      <x:c r="H49" s="24"/>
      <x:c r="I49" s="23"/>
      <x:c r="J49" s="23"/>
      <x:c r="K49" s="25"/>
      <x:c r="L49" s="25"/>
      <x:c r="M49" s="25" t="str">
        <x:f>IF(B49="","",K49+L49)</x:f>
      </x:c>
      <x:c r="N49" s="25"/>
      <x:c r="O49" s="25"/>
      <x:c r="P49" s="25"/>
      <x:c r="Q49" s="25"/>
      <x:c r="R49" s="25"/>
      <x:c r="S49" s="25"/>
      <x:c r="T49" s="25"/>
      <x:c r="U49" s="25" t="str">
        <x:f>IF(B49="","",SUM(O49:T49))</x:f>
      </x:c>
      <x:c r="V49" s="25" t="str">
        <x:f>IF(B49="","",M49-U49)</x:f>
      </x:c>
      <x:c r="W49" s="26" t="str">
        <x:f>IF(B49="","",IFERROR(V49/M49,0))</x:f>
      </x:c>
      <x:c r="X49" s="27"/>
      <x:c r="Y49" s="25"/>
      <x:c r="Z49" s="25"/>
      <x:c r="AA49" s="25" t="str">
        <x:f>IF(B49="","",M49-Y49)</x:f>
      </x:c>
      <x:c r="AB49" s="23" t="str">
        <x:f>IF(B49="","",IF(W49&lt;Hypotheses!$B$3,"Marge faible",IF(J49&gt;Hypotheses!$B$4,"Retard fort",IF(AA49&gt;0.4*M49,"Facturation à accélérer","OK"))))</x:f>
      </x:c>
    </x:row>
    <x:row r="50">
      <x:c r="A50" s="23"/>
      <x:c r="B50" s="23"/>
      <x:c r="C50" s="23"/>
      <x:c r="D50" s="23"/>
      <x:c r="E50" s="23"/>
      <x:c r="F50" s="23"/>
      <x:c r="G50" s="24"/>
      <x:c r="H50" s="24"/>
      <x:c r="I50" s="23"/>
      <x:c r="J50" s="23"/>
      <x:c r="K50" s="25"/>
      <x:c r="L50" s="25"/>
      <x:c r="M50" s="25" t="str">
        <x:f>IF(B50="","",K50+L50)</x:f>
      </x:c>
      <x:c r="N50" s="25"/>
      <x:c r="O50" s="25"/>
      <x:c r="P50" s="25"/>
      <x:c r="Q50" s="25"/>
      <x:c r="R50" s="25"/>
      <x:c r="S50" s="25"/>
      <x:c r="T50" s="25"/>
      <x:c r="U50" s="25" t="str">
        <x:f>IF(B50="","",SUM(O50:T50))</x:f>
      </x:c>
      <x:c r="V50" s="25" t="str">
        <x:f>IF(B50="","",M50-U50)</x:f>
      </x:c>
      <x:c r="W50" s="26" t="str">
        <x:f>IF(B50="","",IFERROR(V50/M50,0))</x:f>
      </x:c>
      <x:c r="X50" s="27"/>
      <x:c r="Y50" s="25"/>
      <x:c r="Z50" s="25"/>
      <x:c r="AA50" s="25" t="str">
        <x:f>IF(B50="","",M50-Y50)</x:f>
      </x:c>
      <x:c r="AB50" s="23" t="str">
        <x:f>IF(B50="","",IF(W50&lt;Hypotheses!$B$3,"Marge faible",IF(J50&gt;Hypotheses!$B$4,"Retard fort",IF(AA50&gt;0.4*M50,"Facturation à accélérer","OK"))))</x:f>
      </x:c>
    </x:row>
  </x:sheetData>
  <x:conditionalFormatting sqref="W2:W50">
    <x:cfRule type="cellIs" dxfId="0" priority="1" operator="lessThan">
      <x:formula>0.12</x:formula>
    </x:cfRule>
  </x:conditionalFormatting>
  <x:conditionalFormatting sqref="J2:J50">
    <x:cfRule type="cellIs" dxfId="1" priority="2" operator="greaterThan">
      <x:formula>3</x:formula>
    </x:cfRule>
  </x:conditionalFormatting>
  <x:conditionalFormatting sqref="AB2:AB50">
    <x:cfRule type="expression" dxfId="2" priority="3">
      <x:formula>$AB2="OK"</x:formula>
    </x:cfRule>
    <x:cfRule type="expression" dxfId="3" priority="4">
      <x:formula>$AB2&lt;&gt;"OK"</x:formula>
    </x:cfRule>
  </x:conditionalFormatting>
  <x:dataValidations count="3">
    <x:dataValidation type="list" sqref="D2:D50">
      <x:formula1>Paramètres!$C$2:$C$9</x:formula1>
    </x:dataValidation>
    <x:dataValidation type="list" sqref="E2:E50">
      <x:formula1>Paramètres!$A$2:$A$6</x:formula1>
    </x:dataValidation>
    <x:dataValidation type="list" sqref="F2:F50">
      <x:formula1>Paramètres!$B$2:$B$5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d984cf29b5a46cd"/>
  </x:tableParts>
</x:worksheet>
</file>

<file path=xl/worksheets/sheet3.xml><?xml version="1.0" encoding="utf-8"?>
<x:worksheet xmlns:x="http://schemas.openxmlformats.org/spreadsheetml/2006/main">
  <x:sheetFormatPr defaultRowHeight="15"/>
  <x:sheetData>
    <x:row r="1">
      <x:c r="A1" t="str">
        <x:v>Statut</x:v>
      </x:c>
      <x:c r="B1" t="str">
        <x:v>Priorité</x:v>
      </x:c>
      <x:c r="C1" t="str">
        <x:v>Type chantier</x:v>
      </x:c>
      <x:c r="D1" t="str">
        <x:v>Mode facturation</x:v>
      </x:c>
    </x:row>
    <x:row r="2">
      <x:c r="A2" t="str">
        <x:v>En cours</x:v>
      </x:c>
      <x:c r="B2" t="str">
        <x:v>Basse</x:v>
      </x:c>
      <x:c r="C2" t="str">
        <x:v>Rénovation</x:v>
      </x:c>
      <x:c r="D2" t="str">
        <x:v>Devis signé</x:v>
      </x:c>
    </x:row>
    <x:row r="3">
      <x:c r="A3" t="str">
        <x:v>À risque</x:v>
      </x:c>
      <x:c r="B3" t="str">
        <x:v>Normale</x:v>
      </x:c>
      <x:c r="C3" t="str">
        <x:v>Maçonnerie</x:v>
      </x:c>
      <x:c r="D3" t="str">
        <x:v>Situation</x:v>
      </x:c>
    </x:row>
    <x:row r="4">
      <x:c r="A4" t="str">
        <x:v>En retard</x:v>
      </x:c>
      <x:c r="B4" t="str">
        <x:v>Haute</x:v>
      </x:c>
      <x:c r="C4" t="str">
        <x:v>Plomberie</x:v>
      </x:c>
      <x:c r="D4" t="str">
        <x:v>Acompte</x:v>
      </x:c>
    </x:row>
    <x:row r="5">
      <x:c r="A5" t="str">
        <x:v>Terminé</x:v>
      </x:c>
      <x:c r="B5" t="str">
        <x:v>Urgente</x:v>
      </x:c>
      <x:c r="C5" t="str">
        <x:v>Électricité</x:v>
      </x:c>
      <x:c r="D5" t="str">
        <x:v>Solde</x:v>
      </x:c>
    </x:row>
    <x:row r="6">
      <x:c r="A6" t="str">
        <x:v>Suspendu</x:v>
      </x:c>
      <x:c r="C6" t="str">
        <x:v>Peinture</x:v>
      </x:c>
    </x:row>
    <x:row r="7">
      <x:c r="C7" t="str">
        <x:v>Couverture</x:v>
      </x:c>
    </x:row>
    <x:row r="8">
      <x:c r="C8" t="str">
        <x:v>VRD</x:v>
      </x:c>
    </x:row>
    <x:row r="9">
      <x:c r="C9" t="str">
        <x:v>Second œuvre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32" hidden="0" customWidth="1"/>
  </x:cols>
  <x:sheetData>
    <x:row r="1">
      <x:c r="A1" s="6" t="str">
        <x:v>Hypothèse</x:v>
      </x:c>
      <x:c r="B1" s="6" t="str">
        <x:v>Valeur</x:v>
      </x:c>
    </x:row>
    <x:row r="2">
      <x:c r="A2" s="145" t="str">
        <x:v>Coût journalier moyen d'un retard</x:v>
      </x:c>
      <x:c r="B2" s="148" t="n">
        <x:v>650</x:v>
      </x:c>
    </x:row>
    <x:row r="3">
      <x:c r="A3" s="145" t="str">
        <x:v>Seuil marge faible</x:v>
      </x:c>
      <x:c r="B3" s="150" t="n">
        <x:v>0.12</x:v>
      </x:c>
    </x:row>
    <x:row r="4">
      <x:c r="A4" s="145" t="str">
        <x:v>Seuil retard fort en jours</x:v>
      </x:c>
      <x:c r="B4" s="150" t="n">
        <x:v>3</x:v>
      </x:c>
    </x:row>
    <x:row r="5">
      <x:c r="A5" s="145" t="str">
        <x:v>Taux frais généraux à surveiller</x:v>
      </x:c>
      <x:c r="B5" s="150" t="n">
        <x:v>0.08</x:v>
      </x:c>
    </x:row>
    <x:row r="6">
      <x:c r="A6" s="145" t="str">
        <x:v>Objectif marge TPE</x:v>
      </x:c>
      <x:c r="B6" s="150" t="n">
        <x:v>0.25</x:v>
      </x:c>
    </x:row>
    <x:row r="7">
      <x:c r="A7" s="145" t="str">
        <x:v>Objectif encaissement</x:v>
      </x:c>
      <x:c r="B7" t="n">
        <x:v>0.8</x:v>
      </x:c>
    </x:row>
    <x:row r="8">
      <x:c r="A8" s="145" t="str">
        <x:v>Devise</x:v>
      </x:c>
      <x:c r="B8" t="str">
        <x:v>EUR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24" hidden="0" customWidth="1"/>
    <x:col min="4" max="4" width="24" hidden="0" customWidth="1"/>
    <x:col min="5" max="5" width="24" hidden="0" customWidth="1"/>
  </x:cols>
  <x:sheetData>
    <x:row r="1">
      <x:c r="A1" s="187" t="str">
        <x:v>Mode d'emploi — Calculateur de rentabilité chantier BTP</x:v>
      </x:c>
      <x:c r="B1" s="187"/>
      <x:c r="C1" s="187"/>
      <x:c r="D1" s="187"/>
      <x:c r="E1" s="187"/>
    </x:row>
    <x:row r="3">
      <x:c r="A3" s="6" t="str">
        <x:v>Étape</x:v>
      </x:c>
      <x:c r="B3" s="6" t="str">
        <x:v>Action</x:v>
      </x:c>
      <x:c r="C3" s="6" t="str">
        <x:v>Où saisir ?</x:v>
      </x:c>
      <x:c r="D3" s="6" t="str">
        <x:v>Résultat automatique</x:v>
      </x:c>
      <x:c r="E3" s="6" t="str">
        <x:v>Conseil TPE</x:v>
      </x:c>
    </x:row>
    <x:row r="4">
      <x:c r="A4" s="190" t="n">
        <x:v>1</x:v>
      </x:c>
      <x:c r="B4" s="12" t="str">
        <x:v>Renseigner chaque chantier</x:v>
      </x:c>
      <x:c r="C4" s="12" t="str">
        <x:v>Données chantier, colonnes A à Z</x:v>
      </x:c>
      <x:c r="D4" s="12" t="str">
        <x:v>CA, coûts, marge, alertes</x:v>
      </x:c>
      <x:c r="E4" s="12" t="str">
        <x:v>Saisir un chantier par ligne.</x:v>
      </x:c>
    </x:row>
    <x:row r="5">
      <x:c r="A5" s="190" t="n">
        <x:v>2</x:v>
      </x:c>
      <x:c r="B5" s="12" t="str">
        <x:v>Mettre à jour l'avancement</x:v>
      </x:c>
      <x:c r="C5" s="12" t="str">
        <x:v>Colonne X</x:v>
      </x:c>
      <x:c r="D5" s="12" t="str">
        <x:v>Avancement moyen dans la synthèse</x:v>
      </x:c>
      <x:c r="E5" s="12" t="str">
        <x:v>Actualiser chaque vendredi.</x:v>
      </x:c>
    </x:row>
    <x:row r="6">
      <x:c r="A6" s="190" t="n">
        <x:v>3</x:v>
      </x:c>
      <x:c r="B6" s="12" t="str">
        <x:v>Suivre le retard</x:v>
      </x:c>
      <x:c r="C6" s="12" t="str">
        <x:v>Colonne J</x:v>
      </x:c>
      <x:c r="D6" s="12" t="str">
        <x:v>Coût retard estimé et alerte</x:v>
      </x:c>
      <x:c r="E6" s="12" t="str">
        <x:v>Entrer les jours cumulés.</x:v>
      </x:c>
    </x:row>
    <x:row r="7">
      <x:c r="A7" s="190" t="n">
        <x:v>4</x:v>
      </x:c>
      <x:c r="B7" s="12" t="str">
        <x:v>Comparer coûts prévus et réels</x:v>
      </x:c>
      <x:c r="C7" s="12" t="str">
        <x:v>Colonnes N à U</x:v>
      </x:c>
      <x:c r="D7" s="12" t="str">
        <x:v>Marge réelle et marge %</x:v>
      </x:c>
      <x:c r="E7" s="12" t="str">
        <x:v>Contrôler main-d'œuvre et matériaux.</x:v>
      </x:c>
    </x:row>
    <x:row r="8">
      <x:c r="A8" s="190" t="n">
        <x:v>5</x:v>
      </x:c>
      <x:c r="B8" s="12" t="str">
        <x:v>Piloter la facturation</x:v>
      </x:c>
      <x:c r="C8" s="12" t="str">
        <x:v>Colonnes Y à AA</x:v>
      </x:c>
      <x:c r="D8" s="12" t="str">
        <x:v>Reste à facturer</x:v>
      </x:c>
      <x:c r="E8" s="12" t="str">
        <x:v>Relancer les situations rapidement.</x:v>
      </x:c>
    </x:row>
    <x:row r="9">
      <x:c r="A9" s="190" t="n">
        <x:v>6</x:v>
      </x:c>
      <x:c r="B9" s="12" t="str">
        <x:v>Adapter les seuils</x:v>
      </x:c>
      <x:c r="C9" s="12" t="str">
        <x:v>Hypothèses</x:v>
      </x:c>
      <x:c r="D9" s="12" t="str">
        <x:v>Alertes cohérentes avec l'activité</x:v>
      </x:c>
      <x:c r="E9" s="12" t="str">
        <x:v>Changer les valeurs selon métier.</x:v>
      </x:c>
    </x:row>
    <x:row r="10">
      <x:c r="A10" s="190" t="n">
        <x:v>7</x:v>
      </x:c>
      <x:c r="B10" s="12" t="str">
        <x:v>Imprimer la synthèse</x:v>
      </x:c>
      <x:c r="C10" s="12" t="str">
        <x:v>Synthèse chantier</x:v>
      </x:c>
      <x:c r="D10" s="12" t="str">
        <x:v>Vue dirigeant one page</x:v>
      </x:c>
      <x:c r="E10" s="12" t="str">
        <x:v>Format A4 paysage conseillé.</x:v>
      </x:c>
    </x:row>
    <x:row r="11">
      <x:c r="A11" s="12" t="str"/>
      <x:c r="B11" s="12" t="str"/>
      <x:c r="C11" s="12" t="str"/>
      <x:c r="D11" s="12" t="str"/>
      <x:c r="E11" s="12" t="str"/>
    </x:row>
    <x:row r="12">
      <x:c r="A12" s="12" t="str">
        <x:v>Lecture des alertes</x:v>
      </x:c>
      <x:c r="B12" s="12" t="str">
        <x:v>OK = chantier maîtrisé ; Marge faible / Retard fort / Facturation à accélérer = action prioritaire</x:v>
      </x:c>
      <x:c r="C12" s="12" t="str"/>
      <x:c r="D12" s="12" t="str"/>
      <x:c r="E12" s="12" t="str"/>
    </x:row>
    <x:row r="13">
      <x:c r="A13" t="str">
        <x:v>Public cible</x:v>
      </x:c>
      <x:c r="B13" t="str">
        <x:v>Artisans, TPE travaux, rénovation, second œuvre, maçonnerie, plomberie, électricité, couverture, VRD</x:v>
      </x:c>
      <x:c r="C13" t="str"/>
      <x:c r="D13" t="str"/>
      <x:c r="E13" t="str"/>
    </x:row>
  </x:sheetData>
  <x:mergeCells>
    <x:mergeCell ref="A1:E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32" hidden="0" customWidth="1"/>
  </x:cols>
  <x:sheetData>
    <x:row r="1">
      <x:c r="A1" s="6" t="str">
        <x:v>Hypothèse</x:v>
      </x:c>
      <x:c r="B1" s="6" t="str">
        <x:v>Valeur</x:v>
      </x:c>
    </x:row>
    <x:row r="2">
      <x:c r="A2" s="145" t="str">
        <x:v>Coût journalier moyen d'un retard</x:v>
      </x:c>
      <x:c r="B2" s="148" t="n">
        <x:v>650</x:v>
      </x:c>
    </x:row>
    <x:row r="3">
      <x:c r="A3" s="145" t="str">
        <x:v>Seuil marge faible</x:v>
      </x:c>
      <x:c r="B3" s="150" t="n">
        <x:v>0.12</x:v>
      </x:c>
    </x:row>
    <x:row r="4">
      <x:c r="A4" s="145" t="str">
        <x:v>Seuil retard fort en jours</x:v>
      </x:c>
      <x:c r="B4" s="150" t="n">
        <x:v>3</x:v>
      </x:c>
    </x:row>
    <x:row r="5">
      <x:c r="A5" s="145" t="str">
        <x:v>Taux frais généraux à surveiller</x:v>
      </x:c>
      <x:c r="B5" s="150" t="n">
        <x:v>0.08</x:v>
      </x:c>
    </x:row>
    <x:row r="6">
      <x:c r="A6" s="145" t="str">
        <x:v>Objectif marge TPE</x:v>
      </x:c>
      <x:c r="B6" s="150" t="n">
        <x:v>0.25</x:v>
      </x:c>
    </x:row>
    <x:row r="7">
      <x:c r="A7" s="145" t="str">
        <x:v>Objectif encaissement</x:v>
      </x:c>
      <x:c r="B7" t="n">
        <x:v>0.8</x:v>
      </x:c>
    </x:row>
    <x:row r="8">
      <x:c r="A8" s="145" t="str">
        <x:v>Devise</x:v>
      </x:c>
      <x:c r="B8" t="str">
        <x:v>EUR</x:v>
      </x:c>
    </x:row>
  </x:sheetData>
  <x:pageMargins left="0.7" right="0.7" top="0.75" bottom="0.75" header="0.3" footer="0.3"/>
</x:worksheet>
</file>