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c5f06187a240b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93329e884ed6479a"/>
    <x:sheet xmlns:r="http://schemas.openxmlformats.org/officeDocument/2006/relationships" name="Parametres" sheetId="2" r:id="R7cd80d41e03145a7"/>
    <x:sheet xmlns:r="http://schemas.openxmlformats.org/officeDocument/2006/relationships" name="Charge techniciens" sheetId="3" r:id="R42908b234a764b68"/>
    <x:sheet xmlns:r="http://schemas.openxmlformats.org/officeDocument/2006/relationships" name="Scenarios" sheetId="4" r:id="R69d2f526cd16402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#,##0 €"/>
    <x:numFmt numFmtId="201" formatCode="0.0 h"/>
    <x:numFmt numFmtId="202" formatCode="0%"/>
    <x:numFmt numFmtId="203" formatCode="dd/mm/yyyy"/>
    <x:numFmt numFmtId="204" formatCode="0.0"/>
    <x:numFmt numFmtId="205" formatCode="#,##0"/>
  </x:numFmts>
  <x:fonts count="18">
    <x:font>
      <x:sz val="11"/>
      <x:name val="Carlito"/>
    </x:font>
    <x:font>
      <x:b/>
      <x:sz val="16"/>
      <x:color rgb="FFFFFFFF"/>
      <x:name val="Carlito"/>
    </x:font>
    <x:font>
      <x:b/>
      <x:sz val="11"/>
      <x:color rgb="FF0B1F3A"/>
      <x:name val="Carlito"/>
    </x:font>
    <x:font>
      <x:b/>
      <x:sz val="10"/>
      <x:color rgb="FF075985"/>
      <x:name val="Carlito"/>
    </x:font>
    <x:font>
      <x:b/>
      <x:sz val="18"/>
      <x:color rgb="FF075985"/>
      <x:name val="Carlito"/>
    </x:font>
    <x:font>
      <x:b/>
      <x:sz val="10"/>
      <x:color rgb="FF166534"/>
      <x:name val="Carlito"/>
    </x:font>
    <x:font>
      <x:b/>
      <x:sz val="18"/>
      <x:color rgb="FF166534"/>
      <x:name val="Carlito"/>
    </x:font>
    <x:font>
      <x:b/>
      <x:sz val="10"/>
      <x:color rgb="FF991B1B"/>
      <x:name val="Carlito"/>
    </x:font>
    <x:font>
      <x:b/>
      <x:sz val="18"/>
      <x:color rgb="FF991B1B"/>
      <x:name val="Carlito"/>
    </x:font>
    <x:font>
      <x:b/>
      <x:sz val="10"/>
      <x:color rgb="FF92400E"/>
      <x:name val="Carlito"/>
    </x:font>
    <x:font>
      <x:b/>
      <x:sz val="18"/>
      <x:color rgb="FF92400E"/>
      <x:name val="Carlito"/>
    </x:font>
    <x:font>
      <x:b/>
      <x:sz val="10"/>
      <x:color rgb="FF9D174D"/>
      <x:name val="Carlito"/>
    </x:font>
    <x:font>
      <x:b/>
      <x:sz val="18"/>
      <x:color rgb="FF9D174D"/>
      <x:name val="Carlito"/>
    </x:font>
    <x:font>
      <x:b/>
      <x:sz val="10"/>
      <x:color rgb="FF5B21B6"/>
      <x:name val="Carlito"/>
    </x:font>
    <x:font>
      <x:b/>
      <x:sz val="18"/>
      <x:color rgb="FF5B21B6"/>
      <x:name val="Carlito"/>
    </x:font>
    <x:font>
      <x:b/>
      <x:sz val="11"/>
      <x:color rgb="FFFFFFFF"/>
      <x:name val="Carlito"/>
    </x:font>
    <x:font>
      <x:sz val="10"/>
      <x:name val="Carlito"/>
    </x:font>
    <x:font>
      <x:b/>
      <x:sz val="14"/>
      <x:color rgb="FFFFFFFF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0B1F3A"/>
      </x:patternFill>
    </x:fill>
    <x:fill>
      <x:patternFill patternType="solid">
        <x:fgColor rgb="FFEAF2FF"/>
      </x:patternFill>
    </x:fill>
    <x:fill>
      <x:patternFill patternType="solid">
        <x:fgColor rgb="FFE0F2FE"/>
      </x:patternFill>
    </x:fill>
    <x:fill>
      <x:patternFill patternType="solid">
        <x:fgColor rgb="FFDCFCE7"/>
      </x:patternFill>
    </x:fill>
    <x:fill>
      <x:patternFill patternType="solid">
        <x:fgColor rgb="FFFEE2E2"/>
      </x:patternFill>
    </x:fill>
    <x:fill>
      <x:patternFill patternType="solid">
        <x:fgColor rgb="FFFEF3C7"/>
      </x:patternFill>
    </x:fill>
    <x:fill>
      <x:patternFill patternType="solid">
        <x:fgColor rgb="FFFCE7F3"/>
      </x:patternFill>
    </x:fill>
    <x:fill>
      <x:patternFill patternType="solid">
        <x:fgColor rgb="FFEDE9FE"/>
      </x:patternFill>
    </x:fill>
    <x:fill>
      <x:patternFill patternType="solid">
        <x:fgColor rgb="FF0B5ED7"/>
      </x:patternFill>
    </x:fill>
  </x:fills>
  <x:borders count="2">
    <x:border/>
    <x:border/>
  </x:borders>
  <x:cellStyleXfs count="1">
    <x:xf numFmtId="0" fontId="0" fillId="0" borderId="0"/>
  </x:cellStyleXfs>
  <x:cellXfs count="16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6" fillId="5" borderId="0" xfId="0" applyNumberFormat="1" applyFont="1" applyFill="1" applyBorder="1"/>
    <x:xf numFmtId="0" fontId="6" fillId="5" borderId="0" xfId="0" applyNumberFormat="1" applyFont="1" applyFill="1" applyBorder="1" applyAlignment="1">
      <x:alignment horizontal="center"/>
    </x:xf>
    <x:xf numFmtId="0" fontId="6" fillId="5" borderId="0" xfId="0" applyNumberFormat="1" applyFont="1" applyFill="1" applyBorder="1" applyAlignment="1">
      <x:alignment horizontal="center" vertical="center"/>
    </x:xf>
    <x:xf numFmtId="0" fontId="6" fillId="5" borderId="1" xfId="0" applyNumberFormat="1" applyFont="1" applyFill="1" applyBorder="1"/>
    <x:xf numFmtId="0" fontId="6" fillId="5" borderId="1" xfId="0" applyNumberFormat="1" applyFont="1" applyFill="1" applyBorder="1" applyAlignment="1">
      <x:alignment horizontal="center"/>
    </x:xf>
    <x:xf numFmtId="0" fontId="6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horizontal="center"/>
    </x:xf>
    <x:xf numFmtId="0" fontId="8" fillId="6" borderId="0" xfId="0" applyNumberFormat="1" applyFont="1" applyFill="1" applyBorder="1" applyAlignment="1">
      <x:alignment horizontal="center" vertical="center"/>
    </x:xf>
    <x:xf numFmtId="0" fontId="8" fillId="6" borderId="1" xfId="0" applyNumberFormat="1" applyFont="1" applyFill="1" applyBorder="1"/>
    <x:xf numFmtId="0" fontId="8" fillId="6" borderId="1" xfId="0" applyNumberFormat="1" applyFont="1" applyFill="1" applyBorder="1" applyAlignment="1">
      <x:alignment horizontal="center"/>
    </x:xf>
    <x:xf numFmtId="0" fontId="8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9" fillId="7" borderId="0" xfId="0" applyNumberFormat="1" applyFont="1" applyFill="1" applyBorder="1"/>
    <x:xf numFmtId="0" fontId="9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9" fillId="7" borderId="1" xfId="0" applyNumberFormat="1" applyFont="1" applyFill="1" applyBorder="1"/>
    <x:xf numFmtId="0" fontId="9" fillId="7" borderId="1" xfId="0" applyNumberFormat="1" applyFont="1" applyFill="1" applyBorder="1" applyAlignment="1">
      <x:alignment horizontal="center"/>
    </x:xf>
    <x:xf numFmtId="0" fontId="10" fillId="7" borderId="0" xfId="0" applyNumberFormat="1" applyFont="1" applyFill="1" applyBorder="1"/>
    <x:xf numFmtId="0" fontId="10" fillId="7" borderId="0" xfId="0" applyNumberFormat="1" applyFont="1" applyFill="1" applyBorder="1" applyAlignment="1">
      <x:alignment horizontal="center"/>
    </x:xf>
    <x:xf numFmtId="0" fontId="10" fillId="7" borderId="0" xfId="0" applyNumberFormat="1" applyFont="1" applyFill="1" applyBorder="1" applyAlignment="1">
      <x:alignment horizontal="center" vertical="center"/>
    </x:xf>
    <x:xf numFmtId="0" fontId="10" fillId="7" borderId="1" xfId="0" applyNumberFormat="1" applyFont="1" applyFill="1" applyBorder="1"/>
    <x:xf numFmtId="0" fontId="10" fillId="7" borderId="1" xfId="0" applyNumberFormat="1" applyFont="1" applyFill="1" applyBorder="1" applyAlignment="1">
      <x:alignment horizontal="center"/>
    </x:xf>
    <x:xf numFmtId="0" fontId="10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11" fillId="8" borderId="0" xfId="0" applyNumberFormat="1" applyFont="1" applyFill="1" applyBorder="1"/>
    <x:xf numFmtId="0" fontId="11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11" fillId="8" borderId="1" xfId="0" applyNumberFormat="1" applyFont="1" applyFill="1" applyBorder="1"/>
    <x:xf numFmtId="0" fontId="11" fillId="8" borderId="1" xfId="0" applyNumberFormat="1" applyFont="1" applyFill="1" applyBorder="1" applyAlignment="1">
      <x:alignment horizontal="center"/>
    </x:xf>
    <x:xf numFmtId="0" fontId="12" fillId="8" borderId="0" xfId="0" applyNumberFormat="1" applyFont="1" applyFill="1" applyBorder="1"/>
    <x:xf numFmtId="0" fontId="12" fillId="8" borderId="0" xfId="0" applyNumberFormat="1" applyFont="1" applyFill="1" applyBorder="1" applyAlignment="1">
      <x:alignment horizontal="center"/>
    </x:xf>
    <x:xf numFmtId="0" fontId="12" fillId="8" borderId="0" xfId="0" applyNumberFormat="1" applyFont="1" applyFill="1" applyBorder="1" applyAlignment="1">
      <x:alignment horizontal="center" vertical="center"/>
    </x:xf>
    <x:xf numFmtId="0" fontId="12" fillId="8" borderId="1" xfId="0" applyNumberFormat="1" applyFont="1" applyFill="1" applyBorder="1"/>
    <x:xf numFmtId="0" fontId="12" fillId="8" borderId="1" xfId="0" applyNumberFormat="1" applyFont="1" applyFill="1" applyBorder="1" applyAlignment="1">
      <x:alignment horizontal="center"/>
    </x:xf>
    <x:xf numFmtId="0" fontId="12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13" fillId="9" borderId="0" xfId="0" applyNumberFormat="1" applyFont="1" applyFill="1" applyBorder="1"/>
    <x:xf numFmtId="0" fontId="13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13" fillId="9" borderId="1" xfId="0" applyNumberFormat="1" applyFont="1" applyFill="1" applyBorder="1"/>
    <x:xf numFmtId="0" fontId="13" fillId="9" borderId="1" xfId="0" applyNumberFormat="1" applyFont="1" applyFill="1" applyBorder="1" applyAlignment="1">
      <x:alignment horizontal="center"/>
    </x:xf>
    <x:xf numFmtId="0" fontId="14" fillId="9" borderId="0" xfId="0" applyNumberFormat="1" applyFont="1" applyFill="1" applyBorder="1"/>
    <x:xf numFmtId="0" fontId="14" fillId="9" borderId="0" xfId="0" applyNumberFormat="1" applyFont="1" applyFill="1" applyBorder="1" applyAlignment="1">
      <x:alignment horizontal="center"/>
    </x:xf>
    <x:xf numFmtId="0" fontId="14" fillId="9" borderId="0" xfId="0" applyNumberFormat="1" applyFont="1" applyFill="1" applyBorder="1" applyAlignment="1">
      <x:alignment horizontal="center" vertical="center"/>
    </x:xf>
    <x:xf numFmtId="0" fontId="14" fillId="9" borderId="1" xfId="0" applyNumberFormat="1" applyFont="1" applyFill="1" applyBorder="1"/>
    <x:xf numFmtId="0" fontId="14" fillId="9" borderId="1" xfId="0" applyNumberFormat="1" applyFont="1" applyFill="1" applyBorder="1" applyAlignment="1">
      <x:alignment horizontal="center"/>
    </x:xf>
    <x:xf numFmtId="0" fontId="14" fillId="9" borderId="1" xfId="0" applyNumberFormat="1" applyFont="1" applyFill="1" applyBorder="1" applyAlignment="1">
      <x:alignment horizontal="center" vertical="center"/>
    </x:xf>
    <x:xf numFmtId="200" fontId="10" fillId="7" borderId="0" xfId="0" applyNumberFormat="1" applyFont="1" applyFill="1" applyBorder="1" applyAlignment="1">
      <x:alignment horizontal="center" vertical="center"/>
    </x:xf>
    <x:xf numFmtId="200" fontId="10" fillId="7" borderId="1" xfId="0" applyNumberFormat="1" applyFont="1" applyFill="1" applyBorder="1" applyAlignment="1">
      <x:alignment horizontal="center" vertical="center"/>
    </x:xf>
    <x:xf numFmtId="201" fontId="12" fillId="8" borderId="0" xfId="0" applyNumberFormat="1" applyFont="1" applyFill="1" applyBorder="1" applyAlignment="1">
      <x:alignment horizontal="center" vertical="center"/>
    </x:xf>
    <x:xf numFmtId="201" fontId="12" fillId="8" borderId="1" xfId="0" applyNumberFormat="1" applyFont="1" applyFill="1" applyBorder="1" applyAlignment="1">
      <x:alignment horizontal="center" vertical="center"/>
    </x:xf>
    <x:xf numFmtId="202" fontId="14" fillId="9" borderId="0" xfId="0" applyNumberFormat="1" applyFont="1" applyFill="1" applyBorder="1" applyAlignment="1">
      <x:alignment horizontal="center" vertical="center"/>
    </x:xf>
    <x:xf numFmtId="202" fontId="14" fillId="9" borderId="1" xfId="0" applyNumberFormat="1" applyFont="1" applyFill="1" applyBorder="1" applyAlignment="1">
      <x:alignment horizontal="center" vertical="center"/>
    </x:xf>
    <x:xf numFmtId="0" fontId="15" fillId="2" borderId="0" xfId="0" applyNumberFormat="1" applyFont="1" applyFill="1" applyBorder="1"/>
    <x:xf numFmtId="0" fontId="15" fillId="2" borderId="0" xfId="0" applyNumberFormat="1" applyFont="1" applyFill="1" applyBorder="1" applyAlignment="1">
      <x:alignment wrapText="1"/>
    </x:xf>
    <x:xf numFmtId="0" fontId="15" fillId="2" borderId="0" xfId="0" applyNumberFormat="1" applyFont="1" applyFill="1" applyBorder="1" applyAlignment="1">
      <x:alignment horizontal="center" wrapText="1"/>
    </x:xf>
    <x:xf numFmtId="0" fontId="15" fillId="2" borderId="0" xfId="0" applyNumberFormat="1" applyFont="1" applyFill="1" applyBorder="1" applyAlignment="1">
      <x:alignment horizontal="center" vertical="center" wrapText="1"/>
    </x:xf>
    <x:xf numFmtId="0" fontId="15" fillId="2" borderId="1" xfId="0" applyNumberFormat="1" applyFont="1" applyFill="1" applyBorder="1"/>
    <x:xf numFmtId="0" fontId="15" fillId="2" borderId="1" xfId="0" applyNumberFormat="1" applyFont="1" applyFill="1" applyBorder="1" applyAlignment="1">
      <x:alignment wrapText="1"/>
    </x:xf>
    <x:xf numFmtId="0" fontId="15" fillId="2" borderId="1" xfId="0" applyNumberFormat="1" applyFont="1" applyFill="1" applyBorder="1" applyAlignment="1">
      <x:alignment horizontal="center" wrapText="1"/>
    </x:xf>
    <x:xf numFmtId="0" fontId="15" fillId="2" borderId="1" xfId="0" applyNumberFormat="1" applyFont="1" applyFill="1" applyBorder="1" applyAlignment="1">
      <x:alignment horizontal="center" vertic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16" fillId="0" borderId="0" xfId="0" applyNumberFormat="1" applyFont="1" applyFill="1" applyBorder="1"/>
    <x:xf numFmtId="203" fontId="16" fillId="0" borderId="0" xfId="0" applyNumberFormat="1" applyFont="1" applyFill="1" applyBorder="1"/>
    <x:xf numFmtId="204" fontId="16" fillId="0" borderId="0" xfId="0" applyNumberFormat="1" applyFont="1" applyFill="1" applyBorder="1"/>
    <x:xf numFmtId="200" fontId="16" fillId="0" borderId="0" xfId="0" applyNumberFormat="1" applyFont="1" applyFill="1" applyBorder="1"/>
    <x:xf numFmtId="0" fontId="16" fillId="0" borderId="0" xfId="0" applyNumberFormat="1" applyFont="1" applyFill="1" applyBorder="1" applyAlignment="1">
      <x:alignment wrapText="1"/>
    </x:xf>
    <x:xf numFmtId="203" fontId="16" fillId="0" borderId="0" xfId="0" applyNumberFormat="1" applyFont="1" applyFill="1" applyBorder="1" applyAlignment="1">
      <x:alignment wrapText="1"/>
    </x:xf>
    <x:xf numFmtId="204" fontId="16" fillId="0" borderId="0" xfId="0" applyNumberFormat="1" applyFont="1" applyFill="1" applyBorder="1" applyAlignment="1">
      <x:alignment wrapText="1"/>
    </x:xf>
    <x:xf numFmtId="200" fontId="16" fillId="0" borderId="0" xfId="0" applyNumberFormat="1" applyFont="1" applyFill="1" applyBorder="1" applyAlignment="1">
      <x:alignment wrapText="1"/>
    </x:xf>
    <x:xf numFmtId="0" fontId="16" fillId="0" borderId="0" xfId="0" applyNumberFormat="1" applyFont="1" applyFill="1" applyBorder="1" applyAlignment="1">
      <x:alignment vertical="center" wrapText="1"/>
    </x:xf>
    <x:xf numFmtId="203" fontId="16" fillId="0" borderId="0" xfId="0" applyNumberFormat="1" applyFont="1" applyFill="1" applyBorder="1" applyAlignment="1">
      <x:alignment vertical="center" wrapText="1"/>
    </x:xf>
    <x:xf numFmtId="204" fontId="16" fillId="0" borderId="0" xfId="0" applyNumberFormat="1" applyFont="1" applyFill="1" applyBorder="1" applyAlignment="1">
      <x:alignment vertical="center" wrapText="1"/>
    </x:xf>
    <x:xf numFmtId="200" fontId="16" fillId="0" borderId="0" xfId="0" applyNumberFormat="1" applyFont="1" applyFill="1" applyBorder="1" applyAlignment="1">
      <x:alignment vertical="center" wrapText="1"/>
    </x:xf>
    <x:xf numFmtId="0" fontId="16" fillId="0" borderId="1" xfId="0" applyNumberFormat="1" applyFont="1" applyFill="1" applyBorder="1"/>
    <x:xf numFmtId="203" fontId="16" fillId="0" borderId="1" xfId="0" applyNumberFormat="1" applyFont="1" applyFill="1" applyBorder="1"/>
    <x:xf numFmtId="204" fontId="16" fillId="0" borderId="1" xfId="0" applyNumberFormat="1" applyFont="1" applyFill="1" applyBorder="1"/>
    <x:xf numFmtId="200" fontId="16" fillId="0" borderId="1" xfId="0" applyNumberFormat="1" applyFont="1" applyFill="1" applyBorder="1"/>
    <x:xf numFmtId="0" fontId="16" fillId="0" borderId="1" xfId="0" applyNumberFormat="1" applyFont="1" applyFill="1" applyBorder="1" applyAlignment="1">
      <x:alignment wrapText="1"/>
    </x:xf>
    <x:xf numFmtId="203" fontId="16" fillId="0" borderId="1" xfId="0" applyNumberFormat="1" applyFont="1" applyFill="1" applyBorder="1" applyAlignment="1">
      <x:alignment wrapText="1"/>
    </x:xf>
    <x:xf numFmtId="204" fontId="16" fillId="0" borderId="1" xfId="0" applyNumberFormat="1" applyFont="1" applyFill="1" applyBorder="1" applyAlignment="1">
      <x:alignment wrapText="1"/>
    </x:xf>
    <x:xf numFmtId="200" fontId="16" fillId="0" borderId="1" xfId="0" applyNumberFormat="1" applyFont="1" applyFill="1" applyBorder="1" applyAlignment="1">
      <x:alignment wrapText="1"/>
    </x:xf>
    <x:xf numFmtId="0" fontId="16" fillId="0" borderId="1" xfId="0" applyNumberFormat="1" applyFont="1" applyFill="1" applyBorder="1" applyAlignment="1">
      <x:alignment vertical="center" wrapText="1"/>
    </x:xf>
    <x:xf numFmtId="203" fontId="16" fillId="0" borderId="1" xfId="0" applyNumberFormat="1" applyFont="1" applyFill="1" applyBorder="1" applyAlignment="1">
      <x:alignment vertical="center" wrapText="1"/>
    </x:xf>
    <x:xf numFmtId="204" fontId="16" fillId="0" borderId="1" xfId="0" applyNumberFormat="1" applyFont="1" applyFill="1" applyBorder="1" applyAlignment="1">
      <x:alignment vertical="center" wrapText="1"/>
    </x:xf>
    <x:xf numFmtId="200" fontId="16" fillId="0" borderId="1" xfId="0" applyNumberFormat="1" applyFont="1" applyFill="1" applyBorder="1" applyAlignment="1">
      <x:alignment vertical="center" wrapText="1"/>
    </x:xf>
    <x:xf numFmtId="0" fontId="15" fillId="2" borderId="0" xfId="0" applyNumberFormat="1" applyFont="1" applyFill="1" applyBorder="1" applyAlignment="1">
      <x:alignment horizontal="center"/>
    </x:xf>
    <x:xf numFmtId="0" fontId="15" fillId="2" borderId="1" xfId="0" applyNumberFormat="1" applyFont="1" applyFill="1" applyBorder="1" applyAlignment="1">
      <x:alignment horizontal="center"/>
    </x:xf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0" fontId="0" fillId="10" borderId="0" xfId="0" applyNumberFormat="1" applyFont="1" applyFill="1" applyBorder="1"/>
    <x:xf numFmtId="0" fontId="15" fillId="10" borderId="0" xfId="0" applyNumberFormat="1" applyFont="1" applyFill="1" applyBorder="1"/>
    <x:xf numFmtId="0" fontId="15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15" fillId="10" borderId="1" xfId="0" applyNumberFormat="1" applyFont="1" applyFill="1" applyBorder="1"/>
    <x:xf numFmtId="0" fontId="15" fillId="10" borderId="1" xfId="0" applyNumberFormat="1" applyFont="1" applyFill="1" applyBorder="1" applyAlignment="1">
      <x:alignment horizontal="center"/>
    </x:xf>
    <x:xf numFmtId="0" fontId="17" fillId="2" borderId="0" xfId="0" applyNumberFormat="1" applyFont="1" applyFill="1" applyBorder="1"/>
    <x:xf numFmtId="0" fontId="17" fillId="2" borderId="0" xfId="0" applyNumberFormat="1" applyFont="1" applyFill="1" applyBorder="1" applyAlignment="1">
      <x:alignment horizontal="center"/>
    </x:xf>
    <x:xf numFmtId="0" fontId="17" fillId="2" borderId="1" xfId="0" applyNumberFormat="1" applyFont="1" applyFill="1" applyBorder="1"/>
    <x:xf numFmtId="0" fontId="17" fillId="2" borderId="1" xfId="0" applyNumberFormat="1" applyFont="1" applyFill="1" applyBorder="1" applyAlignment="1">
      <x:alignment horizont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15" fillId="10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204" fontId="0" fillId="0" borderId="0" xfId="0" applyNumberFormat="1" applyFont="1" applyFill="1" applyBorder="1" applyAlignment="1">
      <x:alignment wrapText="1"/>
    </x:xf>
    <x:xf numFmtId="0" fontId="15" fillId="10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204" fontId="0" fillId="0" borderId="0" xfId="0" applyNumberFormat="1" applyFont="1" applyFill="1" applyBorder="1" applyAlignment="1">
      <x:alignment vertical="center" wrapText="1"/>
    </x:xf>
    <x:xf numFmtId="0" fontId="15" fillId="10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  <x:xf numFmtId="0" fontId="15" fillId="10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204" fontId="0" fillId="0" borderId="1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8"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FFFFFF"/>
      </x:font>
      <x:fill>
        <x:patternFill patternType="solid">
          <x:bgColor rgb="FFDC2626"/>
        </x:patternFill>
      </x:fill>
    </x:dxf>
    <x:dxf>
      <x:font>
        <x:b/>
        <x:color rgb="FFFFFFFF"/>
      </x:font>
      <x:fill>
        <x:patternFill patternType="solid">
          <x:bgColor rgb="FFF97316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4d8d8697602473b" /><Relationship Type="http://schemas.openxmlformats.org/officeDocument/2006/relationships/theme" Target="/xl/theme/theme1.xml" Id="Rf549c00df76d41e7" /><Relationship Type="http://schemas.openxmlformats.org/officeDocument/2006/relationships/sharedStrings" Target="/xl/sharedStrings.xml" Id="R1f0e0acd9fe846d1" /><Relationship Type="http://schemas.openxmlformats.org/officeDocument/2006/relationships/worksheet" Target="/xl/worksheets/sheet1.xml" Id="R93329e884ed6479a" /><Relationship Type="http://schemas.openxmlformats.org/officeDocument/2006/relationships/worksheet" Target="/xl/worksheets/sheet2.xml" Id="R7cd80d41e03145a7" /><Relationship Type="http://schemas.openxmlformats.org/officeDocument/2006/relationships/worksheet" Target="/xl/worksheets/sheet3.xml" Id="R42908b234a764b68" /><Relationship Type="http://schemas.openxmlformats.org/officeDocument/2006/relationships/worksheet" Target="/xl/worksheets/sheet4.xml" Id="R69d2f526cd16402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99a37a4091a49fc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6cf18c2dd3cf4d9e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Lit>
              <c:ptCount val="1"/>
              <c:pt idx="0">
                <c:v>Item 1</c:v>
              </c:pt>
            </c:str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Lit>
              <c:ptCount val="1"/>
              <c:pt idx="0">
                <c:v>Item 1</c:v>
              </c:pt>
            </c:str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17</xdr:col>
      <xdr:colOff>0</xdr:colOff>
      <xdr:row>2</xdr:row>
      <xdr:rowOff>0</xdr:rowOff>
    </xdr:from>
    <xdr:to>
      <xdr:col>25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99a37a4091a49fc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0</xdr:col>
      <xdr:colOff>0</xdr:colOff>
      <xdr:row>8</xdr:row>
      <xdr:rowOff>0</xdr:rowOff>
    </xdr:from>
    <xdr:to>
      <xdr:col>8</xdr:col>
      <xdr:colOff>0</xdr:colOff>
      <xdr:row>24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cf18c2dd3cf4d9e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InterventionsMaintenance" displayName="InterventionsMaintenance" ref="A7:P37" headerRowCount="1">
  <x:tableColumns count="16">
    <x:tableColumn id="1" name="N° OT"/>
    <x:tableColumn id="2" name="Date"/>
    <x:tableColumn id="3" name="Machine"/>
    <x:tableColumn id="4" name="Atelier"/>
    <x:tableColumn id="5" name="Type"/>
    <x:tableColumn id="6" name="Priorité"/>
    <x:tableColumn id="7" name="Technicien"/>
    <x:tableColumn id="8" name="Durée prévue (h)"/>
    <x:tableColumn id="9" name="Durée réelle (h)"/>
    <x:tableColumn id="10" name="Arrêt machine (h)"/>
    <x:tableColumn id="11" name="Pièces + ST (€)"/>
    <x:tableColumn id="12" name="Coût total (€)"/>
    <x:tableColumn id="13" name="Statut"/>
    <x:tableColumn id="14" name="Criticité"/>
    <x:tableColumn id="15" name="Avis automatique"/>
    <x:tableColumn id="16" name="Action recommandé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5d0aa4460a94773" /><Relationship Type="http://schemas.openxmlformats.org/officeDocument/2006/relationships/table" Target="/xl/tables/table1.xml" Id="R957512a33543424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2.xml" Id="R671358b15dc14958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20" hidden="0" customWidth="1"/>
    <x:col min="4" max="4" width="16" hidden="0" customWidth="1"/>
    <x:col min="5" max="5" width="14" hidden="0" customWidth="1"/>
    <x:col min="6" max="6" width="12" hidden="0" customWidth="1"/>
    <x:col min="7" max="7" width="14" hidden="0" customWidth="1"/>
    <x:col min="8" max="8" width="14" hidden="0" customWidth="1"/>
    <x:col min="9" max="9" width="14" hidden="0" customWidth="1"/>
    <x:col min="10" max="10" width="15" hidden="0" customWidth="1"/>
    <x:col min="11" max="11" width="14" hidden="0" customWidth="1"/>
    <x:col min="12" max="12" width="14" hidden="0" customWidth="1"/>
    <x:col min="13" max="13" width="12" hidden="0" customWidth="1"/>
    <x:col min="14" max="14" width="12" hidden="0" customWidth="1"/>
    <x:col min="15" max="15" width="26" hidden="0" customWidth="1"/>
    <x:col min="16" max="16" width="32" hidden="0" customWidth="1"/>
  </x:cols>
  <x:sheetData>
    <x:row r="1" ht="30" customHeight="1">
      <x:c r="A1" s="5" t="str">
        <x:v>TABLEAU DE SUIVI DES INTERVENTIONS DE MAINTENANCE – TPE INDUSTRIELLE</x:v>
      </x:c>
    </x:row>
    <x:row r="2" ht="24" customHeight="1">
      <x:c r="A2" s="13" t="str">
        <x:v>Mini-GMAO Excel : suivi OT, coûts réels, charge techniciens, alertes, criticité machine et scénarios de décision</x:v>
      </x:c>
    </x:row>
    <x:row r="3">
      <x:c r="A3" s="20" t="str">
        <x:v>Interventions</x:v>
      </x:c>
      <x:c r="C3" s="32" t="str">
        <x:v>Réalisées</x:v>
      </x:c>
      <x:c r="E3" s="44" t="str">
        <x:v>Urgences</x:v>
      </x:c>
      <x:c r="G3" s="56" t="str">
        <x:v>Coût total</x:v>
      </x:c>
      <x:c r="I3" s="68" t="str">
        <x:v>Arrêt machine</x:v>
      </x:c>
      <x:c r="K3" s="80" t="str">
        <x:v>Taux réalisation</x:v>
      </x:c>
    </x:row>
    <x:row r="4">
      <x:c r="A4" s="26" t="n">
        <x:f>COUNTA(A8:A37)</x:f>
        <x:v>30</x:v>
      </x:c>
      <x:c r="C4" s="38" t="n">
        <x:f>COUNTIF(M8:M37,"Réalisée")</x:f>
        <x:v>7</x:v>
      </x:c>
      <x:c r="E4" s="50" t="n">
        <x:f>COUNTIF(F8:F37,"Urgente")</x:f>
        <x:v>7</x:v>
      </x:c>
      <x:c r="G4" s="90" t="n">
        <x:f>SUM(L8:L37)</x:f>
        <x:v>21628.2</x:v>
      </x:c>
      <x:c r="I4" s="92" t="n">
        <x:f>SUM(J8:J37)</x:f>
        <x:v>34.4</x:v>
      </x:c>
      <x:c r="K4" s="94" t="n">
        <x:f>IF(A4=0,0,C4/A4)</x:f>
        <x:v>0.23333333333333334</x:v>
      </x:c>
    </x:row>
    <x:row r="7" ht="32" customHeight="1">
      <x:c r="A7" s="99" t="str">
        <x:v>N° OT</x:v>
      </x:c>
      <x:c r="B7" s="99" t="str">
        <x:v>Date</x:v>
      </x:c>
      <x:c r="C7" s="99" t="str">
        <x:v>Machine</x:v>
      </x:c>
      <x:c r="D7" s="99" t="str">
        <x:v>Atelier</x:v>
      </x:c>
      <x:c r="E7" s="99" t="str">
        <x:v>Type</x:v>
      </x:c>
      <x:c r="F7" s="99" t="str">
        <x:v>Priorité</x:v>
      </x:c>
      <x:c r="G7" s="99" t="str">
        <x:v>Technicien</x:v>
      </x:c>
      <x:c r="H7" s="99" t="str">
        <x:v>Durée prévue (h)</x:v>
      </x:c>
      <x:c r="I7" s="99" t="str">
        <x:v>Durée réelle (h)</x:v>
      </x:c>
      <x:c r="J7" s="99" t="str">
        <x:v>Arrêt machine (h)</x:v>
      </x:c>
      <x:c r="K7" s="99" t="str">
        <x:v>Pièces + ST (€)</x:v>
      </x:c>
      <x:c r="L7" s="99" t="str">
        <x:v>Coût total (€)</x:v>
      </x:c>
      <x:c r="M7" s="99" t="str">
        <x:v>Statut</x:v>
      </x:c>
      <x:c r="N7" s="99" t="str">
        <x:v>Criticité</x:v>
      </x:c>
      <x:c r="O7" s="99" t="str">
        <x:v>Avis automatique</x:v>
      </x:c>
      <x:c r="P7" s="99" t="str">
        <x:v>Action recommandée</x:v>
      </x:c>
    </x:row>
    <x:row r="8">
      <x:c r="A8" s="118" t="str">
        <x:v>OT-1001</x:v>
      </x:c>
      <x:c r="B8" s="119" t="n">
        <x:v>46209</x:v>
      </x:c>
      <x:c r="C8" s="118" t="str">
        <x:v>Presse P01</x:v>
      </x:c>
      <x:c r="D8" s="118" t="str">
        <x:v>Production</x:v>
      </x:c>
      <x:c r="E8" s="118" t="str">
        <x:v>Préventive</x:v>
      </x:c>
      <x:c r="F8" s="118" t="str">
        <x:v>Normale</x:v>
      </x:c>
      <x:c r="G8" s="118" t="str">
        <x:v>Tech 1</x:v>
      </x:c>
      <x:c r="H8" s="120" t="n">
        <x:v>1</x:v>
      </x:c>
      <x:c r="I8" s="120" t="n">
        <x:v>1</x:v>
      </x:c>
      <x:c r="J8" s="120" t="n">
        <x:v>0</x:v>
      </x:c>
      <x:c r="K8" s="121" t="n">
        <x:v>0</x:v>
      </x:c>
      <x:c r="L8" s="121" t="n">
        <x:f>I8*Parametres!$B$2+K8+J8*Parametres!$B$3</x:f>
        <x:v>32</x:v>
      </x:c>
      <x:c r="M8" s="118" t="str">
        <x:v>Planifiée</x:v>
      </x:c>
      <x:c r="N8" s="118" t="str">
        <x:f>IF(OR(F8="Urgente",J8&gt;=3,L8&gt;1000),"Critique",IF(OR(F8="Haute",J8&gt;=1.5,L8&gt;500),"Élevée",IF(F8="Moyenne","Modérée","Faible")))</x:f>
        <x:v>Faible</x:v>
      </x:c>
      <x:c r="O8" s="118" t="str">
        <x:f>IF(N8="Critique","Priorité direction / production",IF(N8="Élevée","Planifier correction rapide",IF(N8="Modérée","Suivre cette semaine","Suivi standard")))</x:f>
        <x:v>Suivi standard</x:v>
      </x:c>
      <x:c r="P8" s="118" t="str">
        <x:f>IF(N8="Critique","Analyse cause + action préventive renforcée",IF(M8="En retard","Réaffecter un technicien",IF(L8&gt;500,"Contrôler le coût pièces / arrêt","Clôturer ou surveiller")))</x:f>
        <x:v>Clôturer ou surveiller</x:v>
      </x:c>
    </x:row>
    <x:row r="9">
      <x:c r="A9" s="118" t="str">
        <x:v>OT-1002</x:v>
      </x:c>
      <x:c r="B9" s="119" t="n">
        <x:v>46210</x:v>
      </x:c>
      <x:c r="C9" s="118" t="str">
        <x:v>Convoyeur C03</x:v>
      </x:c>
      <x:c r="D9" s="118" t="str">
        <x:v>Conditionnement</x:v>
      </x:c>
      <x:c r="E9" s="118" t="str">
        <x:v>Corrective</x:v>
      </x:c>
      <x:c r="F9" s="118" t="str">
        <x:v>Moyenne</x:v>
      </x:c>
      <x:c r="G9" s="118" t="str">
        <x:v>Tech 2</x:v>
      </x:c>
      <x:c r="H9" s="120" t="n">
        <x:v>1.5</x:v>
      </x:c>
      <x:c r="I9" s="120" t="n">
        <x:v>1.8</x:v>
      </x:c>
      <x:c r="J9" s="120" t="n">
        <x:v>0.4</x:v>
      </x:c>
      <x:c r="K9" s="121" t="n">
        <x:v>45</x:v>
      </x:c>
      <x:c r="L9" s="121" t="n">
        <x:f>I9*Parametres!$B$2+K9+J9*Parametres!$B$3</x:f>
        <x:v>262.6</x:v>
      </x:c>
      <x:c r="M9" s="118" t="str">
        <x:v>En cours</x:v>
      </x:c>
      <x:c r="N9" s="118" t="str">
        <x:f>IF(OR(F9="Urgente",J9&gt;=3,L9&gt;1000),"Critique",IF(OR(F9="Haute",J9&gt;=1.5,L9&gt;500),"Élevée",IF(F9="Moyenne","Modérée","Faible")))</x:f>
        <x:v>Modérée</x:v>
      </x:c>
      <x:c r="O9" s="118" t="str">
        <x:f>IF(N9="Critique","Priorité direction / production",IF(N9="Élevée","Planifier correction rapide",IF(N9="Modérée","Suivre cette semaine","Suivi standard")))</x:f>
        <x:v>Suivre cette semaine</x:v>
      </x:c>
      <x:c r="P9" s="118" t="str">
        <x:f>IF(N9="Critique","Analyse cause + action préventive renforcée",IF(M9="En retard","Réaffecter un technicien",IF(L9&gt;500,"Contrôler le coût pièces / arrêt","Clôturer ou surveiller")))</x:f>
        <x:v>Clôturer ou surveiller</x:v>
      </x:c>
    </x:row>
    <x:row r="10">
      <x:c r="A10" s="118" t="str">
        <x:v>OT-1003</x:v>
      </x:c>
      <x:c r="B10" s="119" t="n">
        <x:v>46211</x:v>
      </x:c>
      <x:c r="C10" s="118" t="str">
        <x:v>Compresseur A02</x:v>
      </x:c>
      <x:c r="D10" s="118" t="str">
        <x:v>Utilités</x:v>
      </x:c>
      <x:c r="E10" s="118" t="str">
        <x:v>Curative</x:v>
      </x:c>
      <x:c r="F10" s="118" t="str">
        <x:v>Haute</x:v>
      </x:c>
      <x:c r="G10" s="118" t="str">
        <x:v>Tech 3</x:v>
      </x:c>
      <x:c r="H10" s="120" t="n">
        <x:v>2</x:v>
      </x:c>
      <x:c r="I10" s="120" t="n">
        <x:v>1.8</x:v>
      </x:c>
      <x:c r="J10" s="120" t="n">
        <x:v>0.9</x:v>
      </x:c>
      <x:c r="K10" s="121" t="n">
        <x:v>80</x:v>
      </x:c>
      <x:c r="L10" s="121" t="n">
        <x:f>I10*Parametres!$B$2+K10+J10*Parametres!$B$3</x:f>
        <x:v>497.6</x:v>
      </x:c>
      <x:c r="M10" s="118" t="str">
        <x:v>Réalisée</x:v>
      </x:c>
      <x:c r="N10" s="118" t="str">
        <x:f>IF(OR(F10="Urgente",J10&gt;=3,L10&gt;1000),"Critique",IF(OR(F10="Haute",J10&gt;=1.5,L10&gt;500),"Élevée",IF(F10="Moyenne","Modérée","Faible")))</x:f>
        <x:v>Élevée</x:v>
      </x:c>
      <x:c r="O10" s="118" t="str">
        <x:f>IF(N10="Critique","Priorité direction / production",IF(N10="Élevée","Planifier correction rapide",IF(N10="Modérée","Suivre cette semaine","Suivi standard")))</x:f>
        <x:v>Planifier correction rapide</x:v>
      </x:c>
      <x:c r="P10" s="118" t="str">
        <x:f>IF(N10="Critique","Analyse cause + action préventive renforcée",IF(M10="En retard","Réaffecter un technicien",IF(L10&gt;500,"Contrôler le coût pièces / arrêt","Clôturer ou surveiller")))</x:f>
        <x:v>Clôturer ou surveiller</x:v>
      </x:c>
    </x:row>
    <x:row r="11">
      <x:c r="A11" s="118" t="str">
        <x:v>OT-1004</x:v>
      </x:c>
      <x:c r="B11" s="119" t="n">
        <x:v>46212</x:v>
      </x:c>
      <x:c r="C11" s="118" t="str">
        <x:v>Ligne emballage</x:v>
      </x:c>
      <x:c r="D11" s="118" t="str">
        <x:v>Électricité</x:v>
      </x:c>
      <x:c r="E11" s="118" t="str">
        <x:v>Urgence</x:v>
      </x:c>
      <x:c r="F11" s="118" t="str">
        <x:v>Urgente</x:v>
      </x:c>
      <x:c r="G11" s="118" t="str">
        <x:v>Tech 1</x:v>
      </x:c>
      <x:c r="H11" s="120" t="n">
        <x:v>2.5</x:v>
      </x:c>
      <x:c r="I11" s="120" t="n">
        <x:v>3.3</x:v>
      </x:c>
      <x:c r="J11" s="120" t="n">
        <x:v>3.3</x:v>
      </x:c>
      <x:c r="K11" s="121" t="n">
        <x:v>120</x:v>
      </x:c>
      <x:c r="L11" s="121" t="n">
        <x:f>I11*Parametres!$B$2+K11+J11*Parametres!$B$3</x:f>
        <x:v>1545.6</x:v>
      </x:c>
      <x:c r="M11" s="118" t="str">
        <x:v>En retard</x:v>
      </x:c>
      <x:c r="N11" s="118" t="str">
        <x:f>IF(OR(F11="Urgente",J11&gt;=3,L11&gt;1000),"Critique",IF(OR(F11="Haute",J11&gt;=1.5,L11&gt;500),"Élevée",IF(F11="Moyenne","Modérée","Faible")))</x:f>
        <x:v>Critique</x:v>
      </x:c>
      <x:c r="O11" s="118" t="str">
        <x:f>IF(N11="Critique","Priorité direction / production",IF(N11="Élevée","Planifier correction rapide",IF(N11="Modérée","Suivre cette semaine","Suivi standard")))</x:f>
        <x:v>Priorité direction / production</x:v>
      </x:c>
      <x:c r="P11" s="118" t="str">
        <x:f>IF(N11="Critique","Analyse cause + action préventive renforcée",IF(M11="En retard","Réaffecter un technicien",IF(L11&gt;500,"Contrôler le coût pièces / arrêt","Clôturer ou surveiller")))</x:f>
        <x:v>Analyse cause + action préventive renforcée</x:v>
      </x:c>
    </x:row>
    <x:row r="12">
      <x:c r="A12" s="118" t="str">
        <x:v>OT-1005</x:v>
      </x:c>
      <x:c r="B12" s="119" t="n">
        <x:v>46213</x:v>
      </x:c>
      <x:c r="C12" s="118" t="str">
        <x:v>Armoire électrique</x:v>
      </x:c>
      <x:c r="D12" s="118" t="str">
        <x:v>Process</x:v>
      </x:c>
      <x:c r="E12" s="118" t="str">
        <x:v>Préventive</x:v>
      </x:c>
      <x:c r="F12" s="118" t="str">
        <x:v>Normale</x:v>
      </x:c>
      <x:c r="G12" s="118" t="str">
        <x:v>Tech 2</x:v>
      </x:c>
      <x:c r="H12" s="120" t="n">
        <x:v>3</x:v>
      </x:c>
      <x:c r="I12" s="120" t="n">
        <x:v>4.2</x:v>
      </x:c>
      <x:c r="J12" s="120" t="n">
        <x:v>0</x:v>
      </x:c>
      <x:c r="K12" s="121" t="n">
        <x:v>260</x:v>
      </x:c>
      <x:c r="L12" s="121" t="n">
        <x:f>I12*Parametres!$B$2+K12+J12*Parametres!$B$3</x:f>
        <x:v>394.4</x:v>
      </x:c>
      <x:c r="M12" s="118" t="str">
        <x:v>Planifiée</x:v>
      </x:c>
      <x:c r="N12" s="118" t="str">
        <x:f>IF(OR(F12="Urgente",J12&gt;=3,L12&gt;1000),"Critique",IF(OR(F12="Haute",J12&gt;=1.5,L12&gt;500),"Élevée",IF(F12="Moyenne","Modérée","Faible")))</x:f>
        <x:v>Faible</x:v>
      </x:c>
      <x:c r="O12" s="118" t="str">
        <x:f>IF(N12="Critique","Priorité direction / production",IF(N12="Élevée","Planifier correction rapide",IF(N12="Modérée","Suivre cette semaine","Suivi standard")))</x:f>
        <x:v>Suivi standard</x:v>
      </x:c>
      <x:c r="P12" s="118" t="str">
        <x:f>IF(N12="Critique","Analyse cause + action préventive renforcée",IF(M12="En retard","Réaffecter un technicien",IF(L12&gt;500,"Contrôler le coût pièces / arrêt","Clôturer ou surveiller")))</x:f>
        <x:v>Clôturer ou surveiller</x:v>
      </x:c>
    </x:row>
    <x:row r="13">
      <x:c r="A13" s="118" t="str">
        <x:v>OT-1006</x:v>
      </x:c>
      <x:c r="B13" s="119" t="n">
        <x:v>46214</x:v>
      </x:c>
      <x:c r="C13" s="118" t="str">
        <x:v>Pompe process</x:v>
      </x:c>
      <x:c r="D13" s="118" t="str">
        <x:v>Production</x:v>
      </x:c>
      <x:c r="E13" s="118" t="str">
        <x:v>Corrective</x:v>
      </x:c>
      <x:c r="F13" s="118" t="str">
        <x:v>Moyenne</x:v>
      </x:c>
      <x:c r="G13" s="118" t="str">
        <x:v>Tech 3</x:v>
      </x:c>
      <x:c r="H13" s="120" t="n">
        <x:v>4</x:v>
      </x:c>
      <x:c r="I13" s="120" t="n">
        <x:v>4</x:v>
      </x:c>
      <x:c r="J13" s="120" t="n">
        <x:v>0.8</x:v>
      </x:c>
      <x:c r="K13" s="121" t="n">
        <x:v>540</x:v>
      </x:c>
      <x:c r="L13" s="121" t="n">
        <x:f>I13*Parametres!$B$2+K13+J13*Parametres!$B$3</x:f>
        <x:v>988</x:v>
      </x:c>
      <x:c r="M13" s="118" t="str">
        <x:v>En cours</x:v>
      </x:c>
      <x:c r="N13" s="118" t="str">
        <x:f>IF(OR(F13="Urgente",J13&gt;=3,L13&gt;1000),"Critique",IF(OR(F13="Haute",J13&gt;=1.5,L13&gt;500),"Élevée",IF(F13="Moyenne","Modérée","Faible")))</x:f>
        <x:v>Élevée</x:v>
      </x:c>
      <x:c r="O13" s="118" t="str">
        <x:f>IF(N13="Critique","Priorité direction / production",IF(N13="Élevée","Planifier correction rapide",IF(N13="Modérée","Suivre cette semaine","Suivi standard")))</x:f>
        <x:v>Planifier correction rapide</x:v>
      </x:c>
      <x:c r="P13" s="118" t="str">
        <x:f>IF(N13="Critique","Analyse cause + action préventive renforcée",IF(M13="En retard","Réaffecter un technicien",IF(L13&gt;500,"Contrôler le coût pièces / arrêt","Clôturer ou surveiller")))</x:f>
        <x:v>Contrôler le coût pièces / arrêt</x:v>
      </x:c>
    </x:row>
    <x:row r="14">
      <x:c r="A14" s="118" t="str">
        <x:v>OT-1007</x:v>
      </x:c>
      <x:c r="B14" s="119" t="n">
        <x:v>46215</x:v>
      </x:c>
      <x:c r="C14" s="118" t="str">
        <x:v>Mélangeur M02</x:v>
      </x:c>
      <x:c r="D14" s="118" t="str">
        <x:v>Conditionnement</x:v>
      </x:c>
      <x:c r="E14" s="118" t="str">
        <x:v>Curative</x:v>
      </x:c>
      <x:c r="F14" s="118" t="str">
        <x:v>Haute</x:v>
      </x:c>
      <x:c r="G14" s="118" t="str">
        <x:v>Tech 1</x:v>
      </x:c>
      <x:c r="H14" s="120" t="n">
        <x:v>1</x:v>
      </x:c>
      <x:c r="I14" s="120" t="n">
        <x:v>1.3</x:v>
      </x:c>
      <x:c r="J14" s="120" t="n">
        <x:v>0.7</x:v>
      </x:c>
      <x:c r="K14" s="121" t="n">
        <x:v>0</x:v>
      </x:c>
      <x:c r="L14" s="121" t="n">
        <x:f>I14*Parametres!$B$2+K14+J14*Parametres!$B$3</x:f>
        <x:v>321.6</x:v>
      </x:c>
      <x:c r="M14" s="118" t="str">
        <x:v>Réalisée</x:v>
      </x:c>
      <x:c r="N14" s="118" t="str">
        <x:f>IF(OR(F14="Urgente",J14&gt;=3,L14&gt;1000),"Critique",IF(OR(F14="Haute",J14&gt;=1.5,L14&gt;500),"Élevée",IF(F14="Moyenne","Modérée","Faible")))</x:f>
        <x:v>Élevée</x:v>
      </x:c>
      <x:c r="O14" s="118" t="str">
        <x:f>IF(N14="Critique","Priorité direction / production",IF(N14="Élevée","Planifier correction rapide",IF(N14="Modérée","Suivre cette semaine","Suivi standard")))</x:f>
        <x:v>Planifier correction rapide</x:v>
      </x:c>
      <x:c r="P14" s="118" t="str">
        <x:f>IF(N14="Critique","Analyse cause + action préventive renforcée",IF(M14="En retard","Réaffecter un technicien",IF(L14&gt;500,"Contrôler le coût pièces / arrêt","Clôturer ou surveiller")))</x:f>
        <x:v>Clôturer ou surveiller</x:v>
      </x:c>
    </x:row>
    <x:row r="15">
      <x:c r="A15" s="118" t="str">
        <x:v>OT-1008</x:v>
      </x:c>
      <x:c r="B15" s="119" t="n">
        <x:v>46216</x:v>
      </x:c>
      <x:c r="C15" s="118" t="str">
        <x:v>Four industriel</x:v>
      </x:c>
      <x:c r="D15" s="118" t="str">
        <x:v>Utilités</x:v>
      </x:c>
      <x:c r="E15" s="118" t="str">
        <x:v>Urgence</x:v>
      </x:c>
      <x:c r="F15" s="118" t="str">
        <x:v>Urgente</x:v>
      </x:c>
      <x:c r="G15" s="118" t="str">
        <x:v>Tech 2</x:v>
      </x:c>
      <x:c r="H15" s="120" t="n">
        <x:v>1.5</x:v>
      </x:c>
      <x:c r="I15" s="120" t="n">
        <x:v>1.3</x:v>
      </x:c>
      <x:c r="J15" s="120" t="n">
        <x:v>1.3</x:v>
      </x:c>
      <x:c r="K15" s="121" t="n">
        <x:v>45</x:v>
      </x:c>
      <x:c r="L15" s="121" t="n">
        <x:f>I15*Parametres!$B$2+K15+J15*Parametres!$B$3</x:f>
        <x:v>606.6</x:v>
      </x:c>
      <x:c r="M15" s="118" t="str">
        <x:v>En retard</x:v>
      </x:c>
      <x:c r="N15" s="118" t="str">
        <x:f>IF(OR(F15="Urgente",J15&gt;=3,L15&gt;1000),"Critique",IF(OR(F15="Haute",J15&gt;=1.5,L15&gt;500),"Élevée",IF(F15="Moyenne","Modérée","Faible")))</x:f>
        <x:v>Critique</x:v>
      </x:c>
      <x:c r="O15" s="118" t="str">
        <x:f>IF(N15="Critique","Priorité direction / production",IF(N15="Élevée","Planifier correction rapide",IF(N15="Modérée","Suivre cette semaine","Suivi standard")))</x:f>
        <x:v>Priorité direction / production</x:v>
      </x:c>
      <x:c r="P15" s="118" t="str">
        <x:f>IF(N15="Critique","Analyse cause + action préventive renforcée",IF(M15="En retard","Réaffecter un technicien",IF(L15&gt;500,"Contrôler le coût pièces / arrêt","Clôturer ou surveiller")))</x:f>
        <x:v>Analyse cause + action préventive renforcée</x:v>
      </x:c>
    </x:row>
    <x:row r="16">
      <x:c r="A16" s="118" t="str">
        <x:v>OT-1009</x:v>
      </x:c>
      <x:c r="B16" s="119" t="n">
        <x:v>46217</x:v>
      </x:c>
      <x:c r="C16" s="118" t="str">
        <x:v>Presse P01</x:v>
      </x:c>
      <x:c r="D16" s="118" t="str">
        <x:v>Électricité</x:v>
      </x:c>
      <x:c r="E16" s="118" t="str">
        <x:v>Préventive</x:v>
      </x:c>
      <x:c r="F16" s="118" t="str">
        <x:v>Normale</x:v>
      </x:c>
      <x:c r="G16" s="118" t="str">
        <x:v>Tech 3</x:v>
      </x:c>
      <x:c r="H16" s="120" t="n">
        <x:v>2</x:v>
      </x:c>
      <x:c r="I16" s="120" t="n">
        <x:v>2.8</x:v>
      </x:c>
      <x:c r="J16" s="120" t="n">
        <x:v>0</x:v>
      </x:c>
      <x:c r="K16" s="121" t="n">
        <x:v>80</x:v>
      </x:c>
      <x:c r="L16" s="121" t="n">
        <x:f>I16*Parametres!$B$2+K16+J16*Parametres!$B$3</x:f>
        <x:v>169.6</x:v>
      </x:c>
      <x:c r="M16" s="118" t="str">
        <x:v>Planifiée</x:v>
      </x:c>
      <x:c r="N16" s="118" t="str">
        <x:f>IF(OR(F16="Urgente",J16&gt;=3,L16&gt;1000),"Critique",IF(OR(F16="Haute",J16&gt;=1.5,L16&gt;500),"Élevée",IF(F16="Moyenne","Modérée","Faible")))</x:f>
        <x:v>Faible</x:v>
      </x:c>
      <x:c r="O16" s="118" t="str">
        <x:f>IF(N16="Critique","Priorité direction / production",IF(N16="Élevée","Planifier correction rapide",IF(N16="Modérée","Suivre cette semaine","Suivi standard")))</x:f>
        <x:v>Suivi standard</x:v>
      </x:c>
      <x:c r="P16" s="118" t="str">
        <x:f>IF(N16="Critique","Analyse cause + action préventive renforcée",IF(M16="En retard","Réaffecter un technicien",IF(L16&gt;500,"Contrôler le coût pièces / arrêt","Clôturer ou surveiller")))</x:f>
        <x:v>Clôturer ou surveiller</x:v>
      </x:c>
    </x:row>
    <x:row r="17">
      <x:c r="A17" s="118" t="str">
        <x:v>OT-1010</x:v>
      </x:c>
      <x:c r="B17" s="119" t="n">
        <x:v>46218</x:v>
      </x:c>
      <x:c r="C17" s="118" t="str">
        <x:v>Convoyeur C03</x:v>
      </x:c>
      <x:c r="D17" s="118" t="str">
        <x:v>Process</x:v>
      </x:c>
      <x:c r="E17" s="118" t="str">
        <x:v>Corrective</x:v>
      </x:c>
      <x:c r="F17" s="118" t="str">
        <x:v>Moyenne</x:v>
      </x:c>
      <x:c r="G17" s="118" t="str">
        <x:v>Tech 1</x:v>
      </x:c>
      <x:c r="H17" s="120" t="n">
        <x:v>2.5</x:v>
      </x:c>
      <x:c r="I17" s="120" t="n">
        <x:v>3.7</x:v>
      </x:c>
      <x:c r="J17" s="120" t="n">
        <x:v>0.7</x:v>
      </x:c>
      <x:c r="K17" s="121" t="n">
        <x:v>120</x:v>
      </x:c>
      <x:c r="L17" s="121" t="n">
        <x:f>I17*Parametres!$B$2+K17+J17*Parametres!$B$3</x:f>
        <x:v>518.4</x:v>
      </x:c>
      <x:c r="M17" s="118" t="str">
        <x:v>En cours</x:v>
      </x:c>
      <x:c r="N17" s="118" t="str">
        <x:f>IF(OR(F17="Urgente",J17&gt;=3,L17&gt;1000),"Critique",IF(OR(F17="Haute",J17&gt;=1.5,L17&gt;500),"Élevée",IF(F17="Moyenne","Modérée","Faible")))</x:f>
        <x:v>Élevée</x:v>
      </x:c>
      <x:c r="O17" s="118" t="str">
        <x:f>IF(N17="Critique","Priorité direction / production",IF(N17="Élevée","Planifier correction rapide",IF(N17="Modérée","Suivre cette semaine","Suivi standard")))</x:f>
        <x:v>Planifier correction rapide</x:v>
      </x:c>
      <x:c r="P17" s="118" t="str">
        <x:f>IF(N17="Critique","Analyse cause + action préventive renforcée",IF(M17="En retard","Réaffecter un technicien",IF(L17&gt;500,"Contrôler le coût pièces / arrêt","Clôturer ou surveiller")))</x:f>
        <x:v>Contrôler le coût pièces / arrêt</x:v>
      </x:c>
    </x:row>
    <x:row r="18">
      <x:c r="A18" s="118" t="str">
        <x:v>OT-1011</x:v>
      </x:c>
      <x:c r="B18" s="119" t="n">
        <x:v>46219</x:v>
      </x:c>
      <x:c r="C18" s="118" t="str">
        <x:v>Compresseur A02</x:v>
      </x:c>
      <x:c r="D18" s="118" t="str">
        <x:v>Production</x:v>
      </x:c>
      <x:c r="E18" s="118" t="str">
        <x:v>Curative</x:v>
      </x:c>
      <x:c r="F18" s="118" t="str">
        <x:v>Haute</x:v>
      </x:c>
      <x:c r="G18" s="118" t="str">
        <x:v>Tech 2</x:v>
      </x:c>
      <x:c r="H18" s="120" t="n">
        <x:v>3</x:v>
      </x:c>
      <x:c r="I18" s="120" t="n">
        <x:v>3</x:v>
      </x:c>
      <x:c r="J18" s="120" t="n">
        <x:v>1.5</x:v>
      </x:c>
      <x:c r="K18" s="121" t="n">
        <x:v>260</x:v>
      </x:c>
      <x:c r="L18" s="121" t="n">
        <x:f>I18*Parametres!$B$2+K18+J18*Parametres!$B$3</x:f>
        <x:v>956</x:v>
      </x:c>
      <x:c r="M18" s="118" t="str">
        <x:v>Réalisée</x:v>
      </x:c>
      <x:c r="N18" s="118" t="str">
        <x:f>IF(OR(F18="Urgente",J18&gt;=3,L18&gt;1000),"Critique",IF(OR(F18="Haute",J18&gt;=1.5,L18&gt;500),"Élevée",IF(F18="Moyenne","Modérée","Faible")))</x:f>
        <x:v>Élevée</x:v>
      </x:c>
      <x:c r="O18" s="118" t="str">
        <x:f>IF(N18="Critique","Priorité direction / production",IF(N18="Élevée","Planifier correction rapide",IF(N18="Modérée","Suivre cette semaine","Suivi standard")))</x:f>
        <x:v>Planifier correction rapide</x:v>
      </x:c>
      <x:c r="P18" s="118" t="str">
        <x:f>IF(N18="Critique","Analyse cause + action préventive renforcée",IF(M18="En retard","Réaffecter un technicien",IF(L18&gt;500,"Contrôler le coût pièces / arrêt","Clôturer ou surveiller")))</x:f>
        <x:v>Contrôler le coût pièces / arrêt</x:v>
      </x:c>
    </x:row>
    <x:row r="19">
      <x:c r="A19" s="118" t="str">
        <x:v>OT-1012</x:v>
      </x:c>
      <x:c r="B19" s="119" t="n">
        <x:v>46220</x:v>
      </x:c>
      <x:c r="C19" s="118" t="str">
        <x:v>Ligne emballage</x:v>
      </x:c>
      <x:c r="D19" s="118" t="str">
        <x:v>Conditionnement</x:v>
      </x:c>
      <x:c r="E19" s="118" t="str">
        <x:v>Urgence</x:v>
      </x:c>
      <x:c r="F19" s="118" t="str">
        <x:v>Urgente</x:v>
      </x:c>
      <x:c r="G19" s="118" t="str">
        <x:v>Tech 3</x:v>
      </x:c>
      <x:c r="H19" s="120" t="n">
        <x:v>4</x:v>
      </x:c>
      <x:c r="I19" s="120" t="n">
        <x:v>4.3</x:v>
      </x:c>
      <x:c r="J19" s="120" t="n">
        <x:v>4.3</x:v>
      </x:c>
      <x:c r="K19" s="121" t="n">
        <x:v>540</x:v>
      </x:c>
      <x:c r="L19" s="121" t="n">
        <x:f>I19*Parametres!$B$2+K19+J19*Parametres!$B$3</x:f>
        <x:v>2397.6</x:v>
      </x:c>
      <x:c r="M19" s="118" t="str">
        <x:v>En retard</x:v>
      </x:c>
      <x:c r="N19" s="118" t="str">
        <x:f>IF(OR(F19="Urgente",J19&gt;=3,L19&gt;1000),"Critique",IF(OR(F19="Haute",J19&gt;=1.5,L19&gt;500),"Élevée",IF(F19="Moyenne","Modérée","Faible")))</x:f>
        <x:v>Critique</x:v>
      </x:c>
      <x:c r="O19" s="118" t="str">
        <x:f>IF(N19="Critique","Priorité direction / production",IF(N19="Élevée","Planifier correction rapide",IF(N19="Modérée","Suivre cette semaine","Suivi standard")))</x:f>
        <x:v>Priorité direction / production</x:v>
      </x:c>
      <x:c r="P19" s="118" t="str">
        <x:f>IF(N19="Critique","Analyse cause + action préventive renforcée",IF(M19="En retard","Réaffecter un technicien",IF(L19&gt;500,"Contrôler le coût pièces / arrêt","Clôturer ou surveiller")))</x:f>
        <x:v>Analyse cause + action préventive renforcée</x:v>
      </x:c>
    </x:row>
    <x:row r="20">
      <x:c r="A20" s="118" t="str">
        <x:v>OT-1013</x:v>
      </x:c>
      <x:c r="B20" s="119" t="n">
        <x:v>46221</x:v>
      </x:c>
      <x:c r="C20" s="118" t="str">
        <x:v>Armoire électrique</x:v>
      </x:c>
      <x:c r="D20" s="118" t="str">
        <x:v>Utilités</x:v>
      </x:c>
      <x:c r="E20" s="118" t="str">
        <x:v>Préventive</x:v>
      </x:c>
      <x:c r="F20" s="118" t="str">
        <x:v>Normale</x:v>
      </x:c>
      <x:c r="G20" s="118" t="str">
        <x:v>Tech 1</x:v>
      </x:c>
      <x:c r="H20" s="120" t="n">
        <x:v>1</x:v>
      </x:c>
      <x:c r="I20" s="120" t="n">
        <x:v>0.8</x:v>
      </x:c>
      <x:c r="J20" s="120" t="n">
        <x:v>0</x:v>
      </x:c>
      <x:c r="K20" s="121" t="n">
        <x:v>0</x:v>
      </x:c>
      <x:c r="L20" s="121" t="n">
        <x:f>I20*Parametres!$B$2+K20+J20*Parametres!$B$3</x:f>
        <x:v>25.6</x:v>
      </x:c>
      <x:c r="M20" s="118" t="str">
        <x:v>Planifiée</x:v>
      </x:c>
      <x:c r="N20" s="118" t="str">
        <x:f>IF(OR(F20="Urgente",J20&gt;=3,L20&gt;1000),"Critique",IF(OR(F20="Haute",J20&gt;=1.5,L20&gt;500),"Élevée",IF(F20="Moyenne","Modérée","Faible")))</x:f>
        <x:v>Faible</x:v>
      </x:c>
      <x:c r="O20" s="118" t="str">
        <x:f>IF(N20="Critique","Priorité direction / production",IF(N20="Élevée","Planifier correction rapide",IF(N20="Modérée","Suivre cette semaine","Suivi standard")))</x:f>
        <x:v>Suivi standard</x:v>
      </x:c>
      <x:c r="P20" s="118" t="str">
        <x:f>IF(N20="Critique","Analyse cause + action préventive renforcée",IF(M20="En retard","Réaffecter un technicien",IF(L20&gt;500,"Contrôler le coût pièces / arrêt","Clôturer ou surveiller")))</x:f>
        <x:v>Clôturer ou surveiller</x:v>
      </x:c>
    </x:row>
    <x:row r="21">
      <x:c r="A21" s="118" t="str">
        <x:v>OT-1014</x:v>
      </x:c>
      <x:c r="B21" s="119" t="n">
        <x:v>46222</x:v>
      </x:c>
      <x:c r="C21" s="118" t="str">
        <x:v>Pompe process</x:v>
      </x:c>
      <x:c r="D21" s="118" t="str">
        <x:v>Électricité</x:v>
      </x:c>
      <x:c r="E21" s="118" t="str">
        <x:v>Corrective</x:v>
      </x:c>
      <x:c r="F21" s="118" t="str">
        <x:v>Moyenne</x:v>
      </x:c>
      <x:c r="G21" s="118" t="str">
        <x:v>Tech 2</x:v>
      </x:c>
      <x:c r="H21" s="120" t="n">
        <x:v>1.5</x:v>
      </x:c>
      <x:c r="I21" s="120" t="n">
        <x:v>2.3</x:v>
      </x:c>
      <x:c r="J21" s="120" t="n">
        <x:v>0.5</x:v>
      </x:c>
      <x:c r="K21" s="121" t="n">
        <x:v>45</x:v>
      </x:c>
      <x:c r="L21" s="121" t="n">
        <x:f>I21*Parametres!$B$2+K21+J21*Parametres!$B$3</x:f>
        <x:v>318.6</x:v>
      </x:c>
      <x:c r="M21" s="118" t="str">
        <x:v>En cours</x:v>
      </x:c>
      <x:c r="N21" s="118" t="str">
        <x:f>IF(OR(F21="Urgente",J21&gt;=3,L21&gt;1000),"Critique",IF(OR(F21="Haute",J21&gt;=1.5,L21&gt;500),"Élevée",IF(F21="Moyenne","Modérée","Faible")))</x:f>
        <x:v>Modérée</x:v>
      </x:c>
      <x:c r="O21" s="118" t="str">
        <x:f>IF(N21="Critique","Priorité direction / production",IF(N21="Élevée","Planifier correction rapide",IF(N21="Modérée","Suivre cette semaine","Suivi standard")))</x:f>
        <x:v>Suivre cette semaine</x:v>
      </x:c>
      <x:c r="P21" s="118" t="str">
        <x:f>IF(N21="Critique","Analyse cause + action préventive renforcée",IF(M21="En retard","Réaffecter un technicien",IF(L21&gt;500,"Contrôler le coût pièces / arrêt","Clôturer ou surveiller")))</x:f>
        <x:v>Clôturer ou surveiller</x:v>
      </x:c>
    </x:row>
    <x:row r="22">
      <x:c r="A22" s="118" t="str">
        <x:v>OT-1015</x:v>
      </x:c>
      <x:c r="B22" s="119" t="n">
        <x:v>46223</x:v>
      </x:c>
      <x:c r="C22" s="118" t="str">
        <x:v>Mélangeur M02</x:v>
      </x:c>
      <x:c r="D22" s="118" t="str">
        <x:v>Process</x:v>
      </x:c>
      <x:c r="E22" s="118" t="str">
        <x:v>Curative</x:v>
      </x:c>
      <x:c r="F22" s="118" t="str">
        <x:v>Haute</x:v>
      </x:c>
      <x:c r="G22" s="118" t="str">
        <x:v>Tech 3</x:v>
      </x:c>
      <x:c r="H22" s="120" t="n">
        <x:v>2</x:v>
      </x:c>
      <x:c r="I22" s="120" t="n">
        <x:v>3.2</x:v>
      </x:c>
      <x:c r="J22" s="120" t="n">
        <x:v>1.6</x:v>
      </x:c>
      <x:c r="K22" s="121" t="n">
        <x:v>80</x:v>
      </x:c>
      <x:c r="L22" s="121" t="n">
        <x:f>I22*Parametres!$B$2+K22+J22*Parametres!$B$3</x:f>
        <x:v>822.4</x:v>
      </x:c>
      <x:c r="M22" s="118" t="str">
        <x:v>Réalisée</x:v>
      </x:c>
      <x:c r="N22" s="118" t="str">
        <x:f>IF(OR(F22="Urgente",J22&gt;=3,L22&gt;1000),"Critique",IF(OR(F22="Haute",J22&gt;=1.5,L22&gt;500),"Élevée",IF(F22="Moyenne","Modérée","Faible")))</x:f>
        <x:v>Élevée</x:v>
      </x:c>
      <x:c r="O22" s="118" t="str">
        <x:f>IF(N22="Critique","Priorité direction / production",IF(N22="Élevée","Planifier correction rapide",IF(N22="Modérée","Suivre cette semaine","Suivi standard")))</x:f>
        <x:v>Planifier correction rapide</x:v>
      </x:c>
      <x:c r="P22" s="118" t="str">
        <x:f>IF(N22="Critique","Analyse cause + action préventive renforcée",IF(M22="En retard","Réaffecter un technicien",IF(L22&gt;500,"Contrôler le coût pièces / arrêt","Clôturer ou surveiller")))</x:f>
        <x:v>Contrôler le coût pièces / arrêt</x:v>
      </x:c>
    </x:row>
    <x:row r="23">
      <x:c r="A23" s="118" t="str">
        <x:v>OT-1016</x:v>
      </x:c>
      <x:c r="B23" s="119" t="n">
        <x:v>46209</x:v>
      </x:c>
      <x:c r="C23" s="118" t="str">
        <x:v>Four industriel</x:v>
      </x:c>
      <x:c r="D23" s="118" t="str">
        <x:v>Production</x:v>
      </x:c>
      <x:c r="E23" s="118" t="str">
        <x:v>Urgence</x:v>
      </x:c>
      <x:c r="F23" s="118" t="str">
        <x:v>Urgente</x:v>
      </x:c>
      <x:c r="G23" s="118" t="str">
        <x:v>Tech 1</x:v>
      </x:c>
      <x:c r="H23" s="120" t="n">
        <x:v>2.5</x:v>
      </x:c>
      <x:c r="I23" s="120" t="n">
        <x:v>2.5</x:v>
      </x:c>
      <x:c r="J23" s="120" t="n">
        <x:v>2.5</x:v>
      </x:c>
      <x:c r="K23" s="121" t="n">
        <x:v>120</x:v>
      </x:c>
      <x:c r="L23" s="121" t="n">
        <x:f>I23*Parametres!$B$2+K23+J23*Parametres!$B$3</x:f>
        <x:v>1200</x:v>
      </x:c>
      <x:c r="M23" s="118" t="str">
        <x:v>En retard</x:v>
      </x:c>
      <x:c r="N23" s="118" t="str">
        <x:f>IF(OR(F23="Urgente",J23&gt;=3,L23&gt;1000),"Critique",IF(OR(F23="Haute",J23&gt;=1.5,L23&gt;500),"Élevée",IF(F23="Moyenne","Modérée","Faible")))</x:f>
        <x:v>Critique</x:v>
      </x:c>
      <x:c r="O23" s="118" t="str">
        <x:f>IF(N23="Critique","Priorité direction / production",IF(N23="Élevée","Planifier correction rapide",IF(N23="Modérée","Suivre cette semaine","Suivi standard")))</x:f>
        <x:v>Priorité direction / production</x:v>
      </x:c>
      <x:c r="P23" s="118" t="str">
        <x:f>IF(N23="Critique","Analyse cause + action préventive renforcée",IF(M23="En retard","Réaffecter un technicien",IF(L23&gt;500,"Contrôler le coût pièces / arrêt","Clôturer ou surveiller")))</x:f>
        <x:v>Analyse cause + action préventive renforcée</x:v>
      </x:c>
    </x:row>
    <x:row r="24">
      <x:c r="A24" s="118" t="str">
        <x:v>OT-1017</x:v>
      </x:c>
      <x:c r="B24" s="119" t="n">
        <x:v>46210</x:v>
      </x:c>
      <x:c r="C24" s="118" t="str">
        <x:v>Presse P01</x:v>
      </x:c>
      <x:c r="D24" s="118" t="str">
        <x:v>Conditionnement</x:v>
      </x:c>
      <x:c r="E24" s="118" t="str">
        <x:v>Préventive</x:v>
      </x:c>
      <x:c r="F24" s="118" t="str">
        <x:v>Normale</x:v>
      </x:c>
      <x:c r="G24" s="118" t="str">
        <x:v>Tech 2</x:v>
      </x:c>
      <x:c r="H24" s="120" t="n">
        <x:v>3</x:v>
      </x:c>
      <x:c r="I24" s="120" t="n">
        <x:v>3.3</x:v>
      </x:c>
      <x:c r="J24" s="120" t="n">
        <x:v>0</x:v>
      </x:c>
      <x:c r="K24" s="121" t="n">
        <x:v>260</x:v>
      </x:c>
      <x:c r="L24" s="121" t="n">
        <x:f>I24*Parametres!$B$2+K24+J24*Parametres!$B$3</x:f>
        <x:v>365.6</x:v>
      </x:c>
      <x:c r="M24" s="118" t="str">
        <x:v>Planifiée</x:v>
      </x:c>
      <x:c r="N24" s="118" t="str">
        <x:f>IF(OR(F24="Urgente",J24&gt;=3,L24&gt;1000),"Critique",IF(OR(F24="Haute",J24&gt;=1.5,L24&gt;500),"Élevée",IF(F24="Moyenne","Modérée","Faible")))</x:f>
        <x:v>Faible</x:v>
      </x:c>
      <x:c r="O24" s="118" t="str">
        <x:f>IF(N24="Critique","Priorité direction / production",IF(N24="Élevée","Planifier correction rapide",IF(N24="Modérée","Suivre cette semaine","Suivi standard")))</x:f>
        <x:v>Suivi standard</x:v>
      </x:c>
      <x:c r="P24" s="118" t="str">
        <x:f>IF(N24="Critique","Analyse cause + action préventive renforcée",IF(M24="En retard","Réaffecter un technicien",IF(L24&gt;500,"Contrôler le coût pièces / arrêt","Clôturer ou surveiller")))</x:f>
        <x:v>Clôturer ou surveiller</x:v>
      </x:c>
    </x:row>
    <x:row r="25">
      <x:c r="A25" s="118" t="str">
        <x:v>OT-1018</x:v>
      </x:c>
      <x:c r="B25" s="119" t="n">
        <x:v>46211</x:v>
      </x:c>
      <x:c r="C25" s="118" t="str">
        <x:v>Convoyeur C03</x:v>
      </x:c>
      <x:c r="D25" s="118" t="str">
        <x:v>Utilités</x:v>
      </x:c>
      <x:c r="E25" s="118" t="str">
        <x:v>Corrective</x:v>
      </x:c>
      <x:c r="F25" s="118" t="str">
        <x:v>Moyenne</x:v>
      </x:c>
      <x:c r="G25" s="118" t="str">
        <x:v>Tech 3</x:v>
      </x:c>
      <x:c r="H25" s="120" t="n">
        <x:v>4</x:v>
      </x:c>
      <x:c r="I25" s="120" t="n">
        <x:v>3.8</x:v>
      </x:c>
      <x:c r="J25" s="120" t="n">
        <x:v>0.8</x:v>
      </x:c>
      <x:c r="K25" s="121" t="n">
        <x:v>540</x:v>
      </x:c>
      <x:c r="L25" s="121" t="n">
        <x:f>I25*Parametres!$B$2+K25+J25*Parametres!$B$3</x:f>
        <x:v>981.6</x:v>
      </x:c>
      <x:c r="M25" s="118" t="str">
        <x:v>En cours</x:v>
      </x:c>
      <x:c r="N25" s="118" t="str">
        <x:f>IF(OR(F25="Urgente",J25&gt;=3,L25&gt;1000),"Critique",IF(OR(F25="Haute",J25&gt;=1.5,L25&gt;500),"Élevée",IF(F25="Moyenne","Modérée","Faible")))</x:f>
        <x:v>Élevée</x:v>
      </x:c>
      <x:c r="O25" s="118" t="str">
        <x:f>IF(N25="Critique","Priorité direction / production",IF(N25="Élevée","Planifier correction rapide",IF(N25="Modérée","Suivre cette semaine","Suivi standard")))</x:f>
        <x:v>Planifier correction rapide</x:v>
      </x:c>
      <x:c r="P25" s="118" t="str">
        <x:f>IF(N25="Critique","Analyse cause + action préventive renforcée",IF(M25="En retard","Réaffecter un technicien",IF(L25&gt;500,"Contrôler le coût pièces / arrêt","Clôturer ou surveiller")))</x:f>
        <x:v>Contrôler le coût pièces / arrêt</x:v>
      </x:c>
    </x:row>
    <x:row r="26">
      <x:c r="A26" s="118" t="str">
        <x:v>OT-1019</x:v>
      </x:c>
      <x:c r="B26" s="119" t="n">
        <x:v>46212</x:v>
      </x:c>
      <x:c r="C26" s="118" t="str">
        <x:v>Compresseur A02</x:v>
      </x:c>
      <x:c r="D26" s="118" t="str">
        <x:v>Électricité</x:v>
      </x:c>
      <x:c r="E26" s="118" t="str">
        <x:v>Curative</x:v>
      </x:c>
      <x:c r="F26" s="118" t="str">
        <x:v>Haute</x:v>
      </x:c>
      <x:c r="G26" s="118" t="str">
        <x:v>Tech 1</x:v>
      </x:c>
      <x:c r="H26" s="120" t="n">
        <x:v>1</x:v>
      </x:c>
      <x:c r="I26" s="120" t="n">
        <x:v>1.8</x:v>
      </x:c>
      <x:c r="J26" s="120" t="n">
        <x:v>0.9</x:v>
      </x:c>
      <x:c r="K26" s="121" t="n">
        <x:v>0</x:v>
      </x:c>
      <x:c r="L26" s="121" t="n">
        <x:f>I26*Parametres!$B$2+K26+J26*Parametres!$B$3</x:f>
        <x:v>417.6</x:v>
      </x:c>
      <x:c r="M26" s="118" t="str">
        <x:v>Réalisée</x:v>
      </x:c>
      <x:c r="N26" s="118" t="str">
        <x:f>IF(OR(F26="Urgente",J26&gt;=3,L26&gt;1000),"Critique",IF(OR(F26="Haute",J26&gt;=1.5,L26&gt;500),"Élevée",IF(F26="Moyenne","Modérée","Faible")))</x:f>
        <x:v>Élevée</x:v>
      </x:c>
      <x:c r="O26" s="118" t="str">
        <x:f>IF(N26="Critique","Priorité direction / production",IF(N26="Élevée","Planifier correction rapide",IF(N26="Modérée","Suivre cette semaine","Suivi standard")))</x:f>
        <x:v>Planifier correction rapide</x:v>
      </x:c>
      <x:c r="P26" s="118" t="str">
        <x:f>IF(N26="Critique","Analyse cause + action préventive renforcée",IF(M26="En retard","Réaffecter un technicien",IF(L26&gt;500,"Contrôler le coût pièces / arrêt","Clôturer ou surveiller")))</x:f>
        <x:v>Clôturer ou surveiller</x:v>
      </x:c>
    </x:row>
    <x:row r="27">
      <x:c r="A27" s="118" t="str">
        <x:v>OT-1020</x:v>
      </x:c>
      <x:c r="B27" s="119" t="n">
        <x:v>46213</x:v>
      </x:c>
      <x:c r="C27" s="118" t="str">
        <x:v>Ligne emballage</x:v>
      </x:c>
      <x:c r="D27" s="118" t="str">
        <x:v>Process</x:v>
      </x:c>
      <x:c r="E27" s="118" t="str">
        <x:v>Urgence</x:v>
      </x:c>
      <x:c r="F27" s="118" t="str">
        <x:v>Urgente</x:v>
      </x:c>
      <x:c r="G27" s="118" t="str">
        <x:v>Tech 2</x:v>
      </x:c>
      <x:c r="H27" s="120" t="n">
        <x:v>1.5</x:v>
      </x:c>
      <x:c r="I27" s="120" t="n">
        <x:v>2.7</x:v>
      </x:c>
      <x:c r="J27" s="120" t="n">
        <x:v>2.7</x:v>
      </x:c>
      <x:c r="K27" s="121" t="n">
        <x:v>45</x:v>
      </x:c>
      <x:c r="L27" s="121" t="n">
        <x:f>I27*Parametres!$B$2+K27+J27*Parametres!$B$3</x:f>
        <x:v>1211.4</x:v>
      </x:c>
      <x:c r="M27" s="118" t="str">
        <x:v>En retard</x:v>
      </x:c>
      <x:c r="N27" s="118" t="str">
        <x:f>IF(OR(F27="Urgente",J27&gt;=3,L27&gt;1000),"Critique",IF(OR(F27="Haute",J27&gt;=1.5,L27&gt;500),"Élevée",IF(F27="Moyenne","Modérée","Faible")))</x:f>
        <x:v>Critique</x:v>
      </x:c>
      <x:c r="O27" s="118" t="str">
        <x:f>IF(N27="Critique","Priorité direction / production",IF(N27="Élevée","Planifier correction rapide",IF(N27="Modérée","Suivre cette semaine","Suivi standard")))</x:f>
        <x:v>Priorité direction / production</x:v>
      </x:c>
      <x:c r="P27" s="118" t="str">
        <x:f>IF(N27="Critique","Analyse cause + action préventive renforcée",IF(M27="En retard","Réaffecter un technicien",IF(L27&gt;500,"Contrôler le coût pièces / arrêt","Clôturer ou surveiller")))</x:f>
        <x:v>Analyse cause + action préventive renforcée</x:v>
      </x:c>
    </x:row>
    <x:row r="28">
      <x:c r="A28" s="118" t="str">
        <x:v>OT-1021</x:v>
      </x:c>
      <x:c r="B28" s="119" t="n">
        <x:v>46214</x:v>
      </x:c>
      <x:c r="C28" s="118" t="str">
        <x:v>Armoire électrique</x:v>
      </x:c>
      <x:c r="D28" s="118" t="str">
        <x:v>Production</x:v>
      </x:c>
      <x:c r="E28" s="118" t="str">
        <x:v>Préventive</x:v>
      </x:c>
      <x:c r="F28" s="118" t="str">
        <x:v>Normale</x:v>
      </x:c>
      <x:c r="G28" s="118" t="str">
        <x:v>Tech 3</x:v>
      </x:c>
      <x:c r="H28" s="120" t="n">
        <x:v>2</x:v>
      </x:c>
      <x:c r="I28" s="120" t="n">
        <x:v>2</x:v>
      </x:c>
      <x:c r="J28" s="120" t="n">
        <x:v>0</x:v>
      </x:c>
      <x:c r="K28" s="121" t="n">
        <x:v>80</x:v>
      </x:c>
      <x:c r="L28" s="121" t="n">
        <x:f>I28*Parametres!$B$2+K28+J28*Parametres!$B$3</x:f>
        <x:v>144</x:v>
      </x:c>
      <x:c r="M28" s="118" t="str">
        <x:v>Planifiée</x:v>
      </x:c>
      <x:c r="N28" s="118" t="str">
        <x:f>IF(OR(F28="Urgente",J28&gt;=3,L28&gt;1000),"Critique",IF(OR(F28="Haute",J28&gt;=1.5,L28&gt;500),"Élevée",IF(F28="Moyenne","Modérée","Faible")))</x:f>
        <x:v>Faible</x:v>
      </x:c>
      <x:c r="O28" s="118" t="str">
        <x:f>IF(N28="Critique","Priorité direction / production",IF(N28="Élevée","Planifier correction rapide",IF(N28="Modérée","Suivre cette semaine","Suivi standard")))</x:f>
        <x:v>Suivi standard</x:v>
      </x:c>
      <x:c r="P28" s="118" t="str">
        <x:f>IF(N28="Critique","Analyse cause + action préventive renforcée",IF(M28="En retard","Réaffecter un technicien",IF(L28&gt;500,"Contrôler le coût pièces / arrêt","Clôturer ou surveiller")))</x:f>
        <x:v>Clôturer ou surveiller</x:v>
      </x:c>
    </x:row>
    <x:row r="29">
      <x:c r="A29" s="118" t="str">
        <x:v>OT-1022</x:v>
      </x:c>
      <x:c r="B29" s="119" t="n">
        <x:v>46215</x:v>
      </x:c>
      <x:c r="C29" s="118" t="str">
        <x:v>Pompe process</x:v>
      </x:c>
      <x:c r="D29" s="118" t="str">
        <x:v>Conditionnement</x:v>
      </x:c>
      <x:c r="E29" s="118" t="str">
        <x:v>Corrective</x:v>
      </x:c>
      <x:c r="F29" s="118" t="str">
        <x:v>Moyenne</x:v>
      </x:c>
      <x:c r="G29" s="118" t="str">
        <x:v>Tech 1</x:v>
      </x:c>
      <x:c r="H29" s="120" t="n">
        <x:v>2.5</x:v>
      </x:c>
      <x:c r="I29" s="120" t="n">
        <x:v>2.8</x:v>
      </x:c>
      <x:c r="J29" s="120" t="n">
        <x:v>0.6</x:v>
      </x:c>
      <x:c r="K29" s="121" t="n">
        <x:v>120</x:v>
      </x:c>
      <x:c r="L29" s="121" t="n">
        <x:f>I29*Parametres!$B$2+K29+J29*Parametres!$B$3</x:f>
        <x:v>449.6</x:v>
      </x:c>
      <x:c r="M29" s="118" t="str">
        <x:v>En cours</x:v>
      </x:c>
      <x:c r="N29" s="118" t="str">
        <x:f>IF(OR(F29="Urgente",J29&gt;=3,L29&gt;1000),"Critique",IF(OR(F29="Haute",J29&gt;=1.5,L29&gt;500),"Élevée",IF(F29="Moyenne","Modérée","Faible")))</x:f>
        <x:v>Modérée</x:v>
      </x:c>
      <x:c r="O29" s="118" t="str">
        <x:f>IF(N29="Critique","Priorité direction / production",IF(N29="Élevée","Planifier correction rapide",IF(N29="Modérée","Suivre cette semaine","Suivi standard")))</x:f>
        <x:v>Suivre cette semaine</x:v>
      </x:c>
      <x:c r="P29" s="118" t="str">
        <x:f>IF(N29="Critique","Analyse cause + action préventive renforcée",IF(M29="En retard","Réaffecter un technicien",IF(L29&gt;500,"Contrôler le coût pièces / arrêt","Clôturer ou surveiller")))</x:f>
        <x:v>Clôturer ou surveiller</x:v>
      </x:c>
    </x:row>
    <x:row r="30">
      <x:c r="A30" s="118" t="str">
        <x:v>OT-1023</x:v>
      </x:c>
      <x:c r="B30" s="119" t="n">
        <x:v>46216</x:v>
      </x:c>
      <x:c r="C30" s="118" t="str">
        <x:v>Mélangeur M02</x:v>
      </x:c>
      <x:c r="D30" s="118" t="str">
        <x:v>Utilités</x:v>
      </x:c>
      <x:c r="E30" s="118" t="str">
        <x:v>Curative</x:v>
      </x:c>
      <x:c r="F30" s="118" t="str">
        <x:v>Haute</x:v>
      </x:c>
      <x:c r="G30" s="118" t="str">
        <x:v>Tech 2</x:v>
      </x:c>
      <x:c r="H30" s="120" t="n">
        <x:v>3</x:v>
      </x:c>
      <x:c r="I30" s="120" t="n">
        <x:v>2.8</x:v>
      </x:c>
      <x:c r="J30" s="120" t="n">
        <x:v>1.4</x:v>
      </x:c>
      <x:c r="K30" s="121" t="n">
        <x:v>260</x:v>
      </x:c>
      <x:c r="L30" s="121" t="n">
        <x:f>I30*Parametres!$B$2+K30+J30*Parametres!$B$3</x:f>
        <x:v>909.6</x:v>
      </x:c>
      <x:c r="M30" s="118" t="str">
        <x:v>Réalisée</x:v>
      </x:c>
      <x:c r="N30" s="118" t="str">
        <x:f>IF(OR(F30="Urgente",J30&gt;=3,L30&gt;1000),"Critique",IF(OR(F30="Haute",J30&gt;=1.5,L30&gt;500),"Élevée",IF(F30="Moyenne","Modérée","Faible")))</x:f>
        <x:v>Élevée</x:v>
      </x:c>
      <x:c r="O30" s="118" t="str">
        <x:f>IF(N30="Critique","Priorité direction / production",IF(N30="Élevée","Planifier correction rapide",IF(N30="Modérée","Suivre cette semaine","Suivi standard")))</x:f>
        <x:v>Planifier correction rapide</x:v>
      </x:c>
      <x:c r="P30" s="118" t="str">
        <x:f>IF(N30="Critique","Analyse cause + action préventive renforcée",IF(M30="En retard","Réaffecter un technicien",IF(L30&gt;500,"Contrôler le coût pièces / arrêt","Clôturer ou surveiller")))</x:f>
        <x:v>Contrôler le coût pièces / arrêt</x:v>
      </x:c>
    </x:row>
    <x:row r="31">
      <x:c r="A31" s="118" t="str">
        <x:v>OT-1024</x:v>
      </x:c>
      <x:c r="B31" s="119" t="n">
        <x:v>46217</x:v>
      </x:c>
      <x:c r="C31" s="118" t="str">
        <x:v>Four industriel</x:v>
      </x:c>
      <x:c r="D31" s="118" t="str">
        <x:v>Électricité</x:v>
      </x:c>
      <x:c r="E31" s="118" t="str">
        <x:v>Urgence</x:v>
      </x:c>
      <x:c r="F31" s="118" t="str">
        <x:v>Urgente</x:v>
      </x:c>
      <x:c r="G31" s="118" t="str">
        <x:v>Tech 3</x:v>
      </x:c>
      <x:c r="H31" s="120" t="n">
        <x:v>4</x:v>
      </x:c>
      <x:c r="I31" s="120" t="n">
        <x:v>4.8</x:v>
      </x:c>
      <x:c r="J31" s="120" t="n">
        <x:v>4.8</x:v>
      </x:c>
      <x:c r="K31" s="121" t="n">
        <x:v>540</x:v>
      </x:c>
      <x:c r="L31" s="121" t="n">
        <x:f>I31*Parametres!$B$2+K31+J31*Parametres!$B$3</x:f>
        <x:v>2613.6</x:v>
      </x:c>
      <x:c r="M31" s="118" t="str">
        <x:v>En retard</x:v>
      </x:c>
      <x:c r="N31" s="118" t="str">
        <x:f>IF(OR(F31="Urgente",J31&gt;=3,L31&gt;1000),"Critique",IF(OR(F31="Haute",J31&gt;=1.5,L31&gt;500),"Élevée",IF(F31="Moyenne","Modérée","Faible")))</x:f>
        <x:v>Critique</x:v>
      </x:c>
      <x:c r="O31" s="118" t="str">
        <x:f>IF(N31="Critique","Priorité direction / production",IF(N31="Élevée","Planifier correction rapide",IF(N31="Modérée","Suivre cette semaine","Suivi standard")))</x:f>
        <x:v>Priorité direction / production</x:v>
      </x:c>
      <x:c r="P31" s="118" t="str">
        <x:f>IF(N31="Critique","Analyse cause + action préventive renforcée",IF(M31="En retard","Réaffecter un technicien",IF(L31&gt;500,"Contrôler le coût pièces / arrêt","Clôturer ou surveiller")))</x:f>
        <x:v>Analyse cause + action préventive renforcée</x:v>
      </x:c>
    </x:row>
    <x:row r="32">
      <x:c r="A32" s="118" t="str">
        <x:v>OT-1025</x:v>
      </x:c>
      <x:c r="B32" s="119" t="n">
        <x:v>46218</x:v>
      </x:c>
      <x:c r="C32" s="118" t="str">
        <x:v>Presse P01</x:v>
      </x:c>
      <x:c r="D32" s="118" t="str">
        <x:v>Process</x:v>
      </x:c>
      <x:c r="E32" s="118" t="str">
        <x:v>Préventive</x:v>
      </x:c>
      <x:c r="F32" s="118" t="str">
        <x:v>Normale</x:v>
      </x:c>
      <x:c r="G32" s="118" t="str">
        <x:v>Tech 1</x:v>
      </x:c>
      <x:c r="H32" s="120" t="n">
        <x:v>1</x:v>
      </x:c>
      <x:c r="I32" s="120" t="n">
        <x:v>2.2</x:v>
      </x:c>
      <x:c r="J32" s="120" t="n">
        <x:v>0</x:v>
      </x:c>
      <x:c r="K32" s="121" t="n">
        <x:v>0</x:v>
      </x:c>
      <x:c r="L32" s="121" t="n">
        <x:f>I32*Parametres!$B$2+K32+J32*Parametres!$B$3</x:f>
        <x:v>70.4</x:v>
      </x:c>
      <x:c r="M32" s="118" t="str">
        <x:v>Planifiée</x:v>
      </x:c>
      <x:c r="N32" s="118" t="str">
        <x:f>IF(OR(F32="Urgente",J32&gt;=3,L32&gt;1000),"Critique",IF(OR(F32="Haute",J32&gt;=1.5,L32&gt;500),"Élevée",IF(F32="Moyenne","Modérée","Faible")))</x:f>
        <x:v>Faible</x:v>
      </x:c>
      <x:c r="O32" s="118" t="str">
        <x:f>IF(N32="Critique","Priorité direction / production",IF(N32="Élevée","Planifier correction rapide",IF(N32="Modérée","Suivre cette semaine","Suivi standard")))</x:f>
        <x:v>Suivi standard</x:v>
      </x:c>
      <x:c r="P32" s="118" t="str">
        <x:f>IF(N32="Critique","Analyse cause + action préventive renforcée",IF(M32="En retard","Réaffecter un technicien",IF(L32&gt;500,"Contrôler le coût pièces / arrêt","Clôturer ou surveiller")))</x:f>
        <x:v>Clôturer ou surveiller</x:v>
      </x:c>
    </x:row>
    <x:row r="33">
      <x:c r="A33" s="118" t="str">
        <x:v>OT-1026</x:v>
      </x:c>
      <x:c r="B33" s="119" t="n">
        <x:v>46219</x:v>
      </x:c>
      <x:c r="C33" s="118" t="str">
        <x:v>Convoyeur C03</x:v>
      </x:c>
      <x:c r="D33" s="118" t="str">
        <x:v>Production</x:v>
      </x:c>
      <x:c r="E33" s="118" t="str">
        <x:v>Corrective</x:v>
      </x:c>
      <x:c r="F33" s="118" t="str">
        <x:v>Moyenne</x:v>
      </x:c>
      <x:c r="G33" s="118" t="str">
        <x:v>Tech 2</x:v>
      </x:c>
      <x:c r="H33" s="120" t="n">
        <x:v>1.5</x:v>
      </x:c>
      <x:c r="I33" s="120" t="n">
        <x:v>1.5</x:v>
      </x:c>
      <x:c r="J33" s="120" t="n">
        <x:v>0.3</x:v>
      </x:c>
      <x:c r="K33" s="121" t="n">
        <x:v>45</x:v>
      </x:c>
      <x:c r="L33" s="121" t="n">
        <x:f>I33*Parametres!$B$2+K33+J33*Parametres!$B$3</x:f>
        <x:v>213</x:v>
      </x:c>
      <x:c r="M33" s="118" t="str">
        <x:v>En cours</x:v>
      </x:c>
      <x:c r="N33" s="118" t="str">
        <x:f>IF(OR(F33="Urgente",J33&gt;=3,L33&gt;1000),"Critique",IF(OR(F33="Haute",J33&gt;=1.5,L33&gt;500),"Élevée",IF(F33="Moyenne","Modérée","Faible")))</x:f>
        <x:v>Modérée</x:v>
      </x:c>
      <x:c r="O33" s="118" t="str">
        <x:f>IF(N33="Critique","Priorité direction / production",IF(N33="Élevée","Planifier correction rapide",IF(N33="Modérée","Suivre cette semaine","Suivi standard")))</x:f>
        <x:v>Suivre cette semaine</x:v>
      </x:c>
      <x:c r="P33" s="118" t="str">
        <x:f>IF(N33="Critique","Analyse cause + action préventive renforcée",IF(M33="En retard","Réaffecter un technicien",IF(L33&gt;500,"Contrôler le coût pièces / arrêt","Clôturer ou surveiller")))</x:f>
        <x:v>Clôturer ou surveiller</x:v>
      </x:c>
    </x:row>
    <x:row r="34">
      <x:c r="A34" s="118" t="str">
        <x:v>OT-1027</x:v>
      </x:c>
      <x:c r="B34" s="119" t="n">
        <x:v>46220</x:v>
      </x:c>
      <x:c r="C34" s="118" t="str">
        <x:v>Compresseur A02</x:v>
      </x:c>
      <x:c r="D34" s="118" t="str">
        <x:v>Conditionnement</x:v>
      </x:c>
      <x:c r="E34" s="118" t="str">
        <x:v>Curative</x:v>
      </x:c>
      <x:c r="F34" s="118" t="str">
        <x:v>Haute</x:v>
      </x:c>
      <x:c r="G34" s="118" t="str">
        <x:v>Tech 3</x:v>
      </x:c>
      <x:c r="H34" s="120" t="n">
        <x:v>2</x:v>
      </x:c>
      <x:c r="I34" s="120" t="n">
        <x:v>2.3</x:v>
      </x:c>
      <x:c r="J34" s="120" t="n">
        <x:v>1.1</x:v>
      </x:c>
      <x:c r="K34" s="121" t="n">
        <x:v>80</x:v>
      </x:c>
      <x:c r="L34" s="121" t="n">
        <x:f>I34*Parametres!$B$2+K34+J34*Parametres!$B$3</x:f>
        <x:v>593.6</x:v>
      </x:c>
      <x:c r="M34" s="118" t="str">
        <x:v>Réalisée</x:v>
      </x:c>
      <x:c r="N34" s="118" t="str">
        <x:f>IF(OR(F34="Urgente",J34&gt;=3,L34&gt;1000),"Critique",IF(OR(F34="Haute",J34&gt;=1.5,L34&gt;500),"Élevée",IF(F34="Moyenne","Modérée","Faible")))</x:f>
        <x:v>Élevée</x:v>
      </x:c>
      <x:c r="O34" s="118" t="str">
        <x:f>IF(N34="Critique","Priorité direction / production",IF(N34="Élevée","Planifier correction rapide",IF(N34="Modérée","Suivre cette semaine","Suivi standard")))</x:f>
        <x:v>Planifier correction rapide</x:v>
      </x:c>
      <x:c r="P34" s="118" t="str">
        <x:f>IF(N34="Critique","Analyse cause + action préventive renforcée",IF(M34="En retard","Réaffecter un technicien",IF(L34&gt;500,"Contrôler le coût pièces / arrêt","Clôturer ou surveiller")))</x:f>
        <x:v>Contrôler le coût pièces / arrêt</x:v>
      </x:c>
    </x:row>
    <x:row r="35">
      <x:c r="A35" s="118" t="str">
        <x:v>OT-1028</x:v>
      </x:c>
      <x:c r="B35" s="119" t="n">
        <x:v>46221</x:v>
      </x:c>
      <x:c r="C35" s="118" t="str">
        <x:v>Ligne emballage</x:v>
      </x:c>
      <x:c r="D35" s="118" t="str">
        <x:v>Utilités</x:v>
      </x:c>
      <x:c r="E35" s="118" t="str">
        <x:v>Urgence</x:v>
      </x:c>
      <x:c r="F35" s="118" t="str">
        <x:v>Urgente</x:v>
      </x:c>
      <x:c r="G35" s="118" t="str">
        <x:v>Tech 1</x:v>
      </x:c>
      <x:c r="H35" s="120" t="n">
        <x:v>2.5</x:v>
      </x:c>
      <x:c r="I35" s="120" t="n">
        <x:v>2.3</x:v>
      </x:c>
      <x:c r="J35" s="120" t="n">
        <x:v>2.3</x:v>
      </x:c>
      <x:c r="K35" s="121" t="n">
        <x:v>120</x:v>
      </x:c>
      <x:c r="L35" s="121" t="n">
        <x:f>I35*Parametres!$B$2+K35+J35*Parametres!$B$3</x:f>
        <x:v>1113.6</x:v>
      </x:c>
      <x:c r="M35" s="118" t="str">
        <x:v>En retard</x:v>
      </x:c>
      <x:c r="N35" s="118" t="str">
        <x:f>IF(OR(F35="Urgente",J35&gt;=3,L35&gt;1000),"Critique",IF(OR(F35="Haute",J35&gt;=1.5,L35&gt;500),"Élevée",IF(F35="Moyenne","Modérée","Faible")))</x:f>
        <x:v>Critique</x:v>
      </x:c>
      <x:c r="O35" s="118" t="str">
        <x:f>IF(N35="Critique","Priorité direction / production",IF(N35="Élevée","Planifier correction rapide",IF(N35="Modérée","Suivre cette semaine","Suivi standard")))</x:f>
        <x:v>Priorité direction / production</x:v>
      </x:c>
      <x:c r="P35" s="118" t="str">
        <x:f>IF(N35="Critique","Analyse cause + action préventive renforcée",IF(M35="En retard","Réaffecter un technicien",IF(L35&gt;500,"Contrôler le coût pièces / arrêt","Clôturer ou surveiller")))</x:f>
        <x:v>Analyse cause + action préventive renforcée</x:v>
      </x:c>
    </x:row>
    <x:row r="36">
      <x:c r="A36" s="118" t="str">
        <x:v>OT-1029</x:v>
      </x:c>
      <x:c r="B36" s="119" t="n">
        <x:v>46222</x:v>
      </x:c>
      <x:c r="C36" s="118" t="str">
        <x:v>Armoire électrique</x:v>
      </x:c>
      <x:c r="D36" s="118" t="str">
        <x:v>Électricité</x:v>
      </x:c>
      <x:c r="E36" s="118" t="str">
        <x:v>Préventive</x:v>
      </x:c>
      <x:c r="F36" s="118" t="str">
        <x:v>Normale</x:v>
      </x:c>
      <x:c r="G36" s="118" t="str">
        <x:v>Tech 2</x:v>
      </x:c>
      <x:c r="H36" s="120" t="n">
        <x:v>3</x:v>
      </x:c>
      <x:c r="I36" s="120" t="n">
        <x:v>3.8</x:v>
      </x:c>
      <x:c r="J36" s="120" t="n">
        <x:v>0</x:v>
      </x:c>
      <x:c r="K36" s="121" t="n">
        <x:v>260</x:v>
      </x:c>
      <x:c r="L36" s="121" t="n">
        <x:f>I36*Parametres!$B$2+K36+J36*Parametres!$B$3</x:f>
        <x:v>381.6</x:v>
      </x:c>
      <x:c r="M36" s="118" t="str">
        <x:v>Planifiée</x:v>
      </x:c>
      <x:c r="N36" s="118" t="str">
        <x:f>IF(OR(F36="Urgente",J36&gt;=3,L36&gt;1000),"Critique",IF(OR(F36="Haute",J36&gt;=1.5,L36&gt;500),"Élevée",IF(F36="Moyenne","Modérée","Faible")))</x:f>
        <x:v>Faible</x:v>
      </x:c>
      <x:c r="O36" s="118" t="str">
        <x:f>IF(N36="Critique","Priorité direction / production",IF(N36="Élevée","Planifier correction rapide",IF(N36="Modérée","Suivre cette semaine","Suivi standard")))</x:f>
        <x:v>Suivi standard</x:v>
      </x:c>
      <x:c r="P36" s="118" t="str">
        <x:f>IF(N36="Critique","Analyse cause + action préventive renforcée",IF(M36="En retard","Réaffecter un technicien",IF(L36&gt;500,"Contrôler le coût pièces / arrêt","Clôturer ou surveiller")))</x:f>
        <x:v>Clôturer ou surveiller</x:v>
      </x:c>
    </x:row>
    <x:row r="37">
      <x:c r="A37" s="118" t="str">
        <x:v>OT-1030</x:v>
      </x:c>
      <x:c r="B37" s="119" t="n">
        <x:v>46223</x:v>
      </x:c>
      <x:c r="C37" s="118" t="str">
        <x:v>Pompe process</x:v>
      </x:c>
      <x:c r="D37" s="118" t="str">
        <x:v>Process</x:v>
      </x:c>
      <x:c r="E37" s="118" t="str">
        <x:v>Corrective</x:v>
      </x:c>
      <x:c r="F37" s="118" t="str">
        <x:v>Moyenne</x:v>
      </x:c>
      <x:c r="G37" s="118" t="str">
        <x:v>Tech 3</x:v>
      </x:c>
      <x:c r="H37" s="120" t="n">
        <x:v>4</x:v>
      </x:c>
      <x:c r="I37" s="120" t="n">
        <x:v>5.2</x:v>
      </x:c>
      <x:c r="J37" s="120" t="n">
        <x:v>1</x:v>
      </x:c>
      <x:c r="K37" s="121" t="n">
        <x:v>540</x:v>
      </x:c>
      <x:c r="L37" s="121" t="n">
        <x:f>I37*Parametres!$B$2+K37+J37*Parametres!$B$3</x:f>
        <x:v>1106.4</x:v>
      </x:c>
      <x:c r="M37" s="118" t="str">
        <x:v>En cours</x:v>
      </x:c>
      <x:c r="N37" s="118" t="str">
        <x:f>IF(OR(F37="Urgente",J37&gt;=3,L37&gt;1000),"Critique",IF(OR(F37="Haute",J37&gt;=1.5,L37&gt;500),"Élevée",IF(F37="Moyenne","Modérée","Faible")))</x:f>
        <x:v>Critique</x:v>
      </x:c>
      <x:c r="O37" s="118" t="str">
        <x:f>IF(N37="Critique","Priorité direction / production",IF(N37="Élevée","Planifier correction rapide",IF(N37="Modérée","Suivre cette semaine","Suivi standard")))</x:f>
        <x:v>Priorité direction / production</x:v>
      </x:c>
      <x:c r="P37" s="118" t="str">
        <x:f>IF(N37="Critique","Analyse cause + action préventive renforcée",IF(M37="En retard","Réaffecter un technicien",IF(L37&gt;500,"Contrôler le coût pièces / arrêt","Clôturer ou surveiller")))</x:f>
        <x:v>Analyse cause + action préventive renforcée</x:v>
      </x:c>
    </x:row>
  </x:sheetData>
  <x:mergeCells>
    <x:mergeCell ref="A1:P1"/>
    <x:mergeCell ref="A2:P2"/>
    <x:mergeCell ref="A3:B3"/>
    <x:mergeCell ref="A4:B5"/>
    <x:mergeCell ref="C3:D3"/>
    <x:mergeCell ref="C4:D5"/>
    <x:mergeCell ref="E3:F3"/>
    <x:mergeCell ref="E4:F5"/>
    <x:mergeCell ref="G3:H3"/>
    <x:mergeCell ref="G4:H5"/>
    <x:mergeCell ref="I3:J3"/>
    <x:mergeCell ref="I4:J5"/>
    <x:mergeCell ref="K3:L3"/>
    <x:mergeCell ref="K4:L5"/>
  </x:mergeCells>
  <x:conditionalFormatting sqref="F8:F37">
    <x:cfRule type="expression" dxfId="0" priority="1">
      <x:formula>$F8="Urgente"</x:formula>
    </x:cfRule>
  </x:conditionalFormatting>
  <x:conditionalFormatting sqref="M8:M37">
    <x:cfRule type="expression" dxfId="1" priority="2">
      <x:formula>$M8="Réalisée"</x:formula>
    </x:cfRule>
    <x:cfRule type="expression" dxfId="2" priority="3">
      <x:formula>$M8="En retard"</x:formula>
    </x:cfRule>
  </x:conditionalFormatting>
  <x:conditionalFormatting sqref="N8:N37">
    <x:cfRule type="expression" dxfId="3" priority="4">
      <x:formula>$N8="Critique"</x:formula>
    </x:cfRule>
    <x:cfRule type="expression" dxfId="4" priority="5">
      <x:formula>$N8="Élevée"</x:formula>
    </x:cfRule>
    <x:cfRule type="expression" dxfId="5" priority="6">
      <x:formula>$N8="Modérée"</x:formula>
    </x:cfRule>
  </x:conditionalFormatting>
  <x:conditionalFormatting sqref="L8:L37">
    <x:cfRule type="dataBar" priority="7">
      <x:dataBar>
        <x:cfvo type="min"/>
        <x:cfvo type="max"/>
        <x:color rgb="FF0B5ED7"/>
      </x:dataBar>
      <x:extLst>
        <x:ext xmlns:x14="http://schemas.microsoft.com/office/spreadsheetml/2009/9/main" uri="{B025F937-C7B1-47D3-B67F-A62EFF666E3E}">
          <x14:id>{9FB71B9A-F398-1C5C-AB63-4C1EA09CC5DA}</x14:id>
        </x:ext>
      </x:extLst>
    </x:cfRule>
  </x:conditionalFormatting>
  <x:dataValidations count="4">
    <x:dataValidation type="list" sqref="E8:E37">
      <x:formula1>Parametres!$D$2:$D$5</x:formula1>
    </x:dataValidation>
    <x:dataValidation type="list" sqref="F8:F37">
      <x:formula1>Parametres!$E$2:$E$5</x:formula1>
    </x:dataValidation>
    <x:dataValidation type="list" sqref="G8:G37">
      <x:formula1>Parametres!$G$2:$G$4</x:formula1>
    </x:dataValidation>
    <x:dataValidation type="list" sqref="M8:M37">
      <x:formula1>Parametres!$F$2:$F$5</x:formula1>
    </x:dataValidation>
  </x:dataValidations>
  <x:pageMargins left="0.7" right="0.7" top="0.75" bottom="0.75" header="0.3" footer="0.3"/>
  <x:drawing xmlns:r="http://schemas.openxmlformats.org/officeDocument/2006/relationships" r:id="R75d0aa4460a94773"/>
  <x:tableParts count="1">
    <x:tablePart xmlns:r="http://schemas.openxmlformats.org/officeDocument/2006/relationships" r:id="R957512a33543424d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9FB71B9A-F398-1C5C-AB63-4C1EA09CC5DA}">
            <x14:dataBar gradient="1">
              <x14:cfvo type="min"/>
              <x14:cfvo type="max"/>
              <x14:fillColor rgb="FF0B5ED7"/>
            </x14:dataBar>
          </x14:cfRule>
          <xm:sqref>L8:L37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25.5" hidden="0" customWidth="1"/>
    <x:col min="2" max="2" width="5.5" hidden="0" customWidth="1"/>
    <x:col min="4" max="4" width="8.380000114440918" hidden="0" customWidth="1"/>
    <x:col min="5" max="5" width="7.630000114440918" hidden="0" customWidth="1"/>
    <x:col min="6" max="6" width="7.380000114440918" hidden="0" customWidth="1"/>
    <x:col min="7" max="7" width="8.5" hidden="0" customWidth="1"/>
  </x:cols>
  <x:sheetData>
    <x:row r="1">
      <x:c r="A1" s="134" t="str">
        <x:v>Paramètre</x:v>
      </x:c>
      <x:c r="B1" s="134" t="str">
        <x:v>Valeur</x:v>
      </x:c>
      <x:c r="D1" s="140" t="str">
        <x:v>Type</x:v>
      </x:c>
      <x:c r="E1" s="140" t="str">
        <x:v>Priorité</x:v>
      </x:c>
      <x:c r="F1" s="140" t="str">
        <x:v>Statut</x:v>
      </x:c>
      <x:c r="G1" s="140" t="str">
        <x:v>Technicien</x:v>
      </x:c>
    </x:row>
    <x:row r="2">
      <x:c r="A2" s="11" t="str">
        <x:v>Taux horaire technicien (€)</x:v>
      </x:c>
      <x:c r="B2" s="136" t="n">
        <x:v>32</x:v>
      </x:c>
      <x:c r="D2" t="str">
        <x:v>Préventive</x:v>
      </x:c>
      <x:c r="E2" t="str">
        <x:v>Normale</x:v>
      </x:c>
      <x:c r="F2" t="str">
        <x:v>Planifiée</x:v>
      </x:c>
      <x:c r="G2" t="str">
        <x:v>Tech 1</x:v>
      </x:c>
    </x:row>
    <x:row r="3">
      <x:c r="A3" s="11" t="str">
        <x:v>Coût horaire arrêt production (€)</x:v>
      </x:c>
      <x:c r="B3" s="136" t="n">
        <x:v>400</x:v>
      </x:c>
      <x:c r="D3" t="str">
        <x:v>Corrective</x:v>
      </x:c>
      <x:c r="E3" t="str">
        <x:v>Moyenne</x:v>
      </x:c>
      <x:c r="F3" t="str">
        <x:v>En cours</x:v>
      </x:c>
      <x:c r="G3" t="str">
        <x:v>Tech 2</x:v>
      </x:c>
    </x:row>
    <x:row r="4">
      <x:c r="A4" s="11" t="str">
        <x:v>Capacité hebdo Tech 1 (h)</x:v>
      </x:c>
      <x:c r="B4" s="136" t="n">
        <x:v>40</x:v>
      </x:c>
      <x:c r="D4" t="str">
        <x:v>Curative</x:v>
      </x:c>
      <x:c r="E4" t="str">
        <x:v>Haute</x:v>
      </x:c>
      <x:c r="F4" t="str">
        <x:v>Réalisée</x:v>
      </x:c>
      <x:c r="G4" t="str">
        <x:v>Tech 3</x:v>
      </x:c>
    </x:row>
    <x:row r="5">
      <x:c r="A5" s="11" t="str">
        <x:v>Capacité hebdo Tech 2 (h)</x:v>
      </x:c>
      <x:c r="B5" s="136" t="n">
        <x:v>40</x:v>
      </x:c>
      <x:c r="D5" t="str">
        <x:v>Urgence</x:v>
      </x:c>
      <x:c r="E5" t="str">
        <x:v>Urgente</x:v>
      </x:c>
      <x:c r="F5" t="str">
        <x:v>En retard</x:v>
      </x:c>
    </x:row>
    <x:row r="6">
      <x:c r="A6" s="11" t="str">
        <x:v>Capacité hebdo Tech 3 (h)</x:v>
      </x:c>
      <x:c r="B6" s="136" t="n">
        <x:v>35</x:v>
      </x:c>
    </x:row>
    <x:row r="7">
      <x:c r="A7" s="11" t="str">
        <x:v>Seuil coût critique (€)</x:v>
      </x:c>
      <x:c r="B7" s="136" t="n">
        <x:v>1000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2" hidden="0" customWidth="1"/>
    <x:col min="7" max="7" width="16" hidden="0" customWidth="1"/>
    <x:col min="8" max="8" width="26" hidden="0" customWidth="1"/>
  </x:cols>
  <x:sheetData>
    <x:row r="1">
      <x:c r="A1" s="145" t="str">
        <x:v>CHARGE TECHNICIENS ET CAPACITÉ HEBDOMADAIRE</x:v>
      </x:c>
    </x:row>
    <x:row r="3">
      <x:c r="A3" s="153" t="str">
        <x:v>Technicien</x:v>
      </x:c>
      <x:c r="B3" s="153" t="str">
        <x:v>Capacité (h)</x:v>
      </x:c>
      <x:c r="C3" s="153" t="str">
        <x:v>Prévue (h)</x:v>
      </x:c>
      <x:c r="D3" s="153" t="str">
        <x:v>Réelle (h)</x:v>
      </x:c>
      <x:c r="E3" s="153" t="str">
        <x:v>Taux charge</x:v>
      </x:c>
      <x:c r="F3" s="153" t="str">
        <x:v>Marge (h)</x:v>
      </x:c>
      <x:c r="G3" s="153" t="str">
        <x:v>Avis</x:v>
      </x:c>
      <x:c r="H3" s="153" t="str">
        <x:v>Action</x:v>
      </x:c>
    </x:row>
    <x:row r="4">
      <x:c r="A4" s="154" t="str">
        <x:v>Tech 1</x:v>
      </x:c>
      <x:c r="B4" s="155" t="n">
        <x:f>Parametres!B4</x:f>
        <x:v>40</x:v>
      </x:c>
      <x:c r="C4" s="155" t="n">
        <x:f>SUMIF(Dashboard!G:G,A4,Dashboard!H:H)</x:f>
        <x:v>21</x:v>
      </x:c>
      <x:c r="D4" s="155" t="n">
        <x:f>SUMIF(Dashboard!G:G,A4,Dashboard!I:I)</x:f>
        <x:v>21.700000000000003</x:v>
      </x:c>
      <x:c r="E4" s="155" t="n">
        <x:f>IF(B4=0,0,D4/B4)</x:f>
        <x:v>0.5425000000000001</x:v>
      </x:c>
      <x:c r="F4" s="155" t="n">
        <x:f>B4-D4</x:f>
        <x:v>18.299999999999997</x:v>
      </x:c>
      <x:c r="G4" s="154" t="str">
        <x:f>IF(E4&gt;1,"Surcharge",IF(E4&gt;=0.85,"Tendu","Disponible"))</x:f>
        <x:v>Disponible</x:v>
      </x:c>
      <x:c r="H4" s="154" t="str">
        <x:f>IF(E4&gt;1,"Renforcer / reporter",IF(E4&gt;=0.85,"Protéger créneau urgence","Capacité disponible"))</x:f>
        <x:v>Capacité disponible</x:v>
      </x:c>
    </x:row>
    <x:row r="5">
      <x:c r="A5" s="154" t="str">
        <x:v>Tech 2</x:v>
      </x:c>
      <x:c r="B5" s="155" t="n">
        <x:f>Parametres!B5</x:f>
        <x:v>40</x:v>
      </x:c>
      <x:c r="C5" s="155" t="n">
        <x:f>SUMIF(Dashboard!G:G,A5,Dashboard!H:H)</x:f>
        <x:v>28</x:v>
      </x:c>
      <x:c r="D5" s="155" t="n">
        <x:f>SUMIF(Dashboard!G:G,A5,Dashboard!I:I)</x:f>
        <x:v>26.700000000000003</x:v>
      </x:c>
      <x:c r="E5" s="155" t="n">
        <x:f>IF(B5=0,0,D5/B5)</x:f>
        <x:v>0.6675000000000001</x:v>
      </x:c>
      <x:c r="F5" s="155" t="n">
        <x:f>B5-D5</x:f>
        <x:v>13.299999999999997</x:v>
      </x:c>
      <x:c r="G5" s="154" t="str">
        <x:f>IF(E5&gt;1,"Surcharge",IF(E5&gt;=0.85,"Tendu","Disponible"))</x:f>
        <x:v>Disponible</x:v>
      </x:c>
      <x:c r="H5" s="154" t="str">
        <x:f>IF(E5&gt;1,"Renforcer / reporter",IF(E5&gt;=0.85,"Protéger créneau urgence","Capacité disponible"))</x:f>
        <x:v>Capacité disponible</x:v>
      </x:c>
    </x:row>
    <x:row r="6">
      <x:c r="A6" s="154" t="str">
        <x:v>Tech 3</x:v>
      </x:c>
      <x:c r="B6" s="155" t="n">
        <x:f>Parametres!B6</x:f>
        <x:v>35</x:v>
      </x:c>
      <x:c r="C6" s="155" t="n">
        <x:f>SUMIF(Dashboard!G:G,A6,Dashboard!H:H)</x:f>
        <x:v>14</x:v>
      </x:c>
      <x:c r="D6" s="155" t="n">
        <x:f>SUMIF(Dashboard!G:G,A6,Dashboard!I:I)</x:f>
        <x:v>34.2</x:v>
      </x:c>
      <x:c r="E6" s="155" t="n">
        <x:f>IF(B6=0,0,D6/B6)</x:f>
        <x:v>0.9771428571428572</x:v>
      </x:c>
      <x:c r="F6" s="155" t="n">
        <x:f>B6-D6</x:f>
        <x:v>0.7999999999999972</x:v>
      </x:c>
      <x:c r="G6" s="154" t="str">
        <x:f>IF(E6&gt;1,"Surcharge",IF(E6&gt;=0.85,"Tendu","Disponible"))</x:f>
        <x:v>Tendu</x:v>
      </x:c>
      <x:c r="H6" s="154" t="str">
        <x:f>IF(E6&gt;1,"Renforcer / reporter",IF(E6&gt;=0.85,"Protéger créneau urgence","Capacité disponible"))</x:f>
        <x:v>Protéger créneau urgence</x:v>
      </x:c>
    </x:row>
  </x:sheetData>
  <x:mergeCells>
    <x:mergeCell ref="A1:H1"/>
  </x:mergeCells>
  <x:conditionalFormatting sqref="E4:E6">
    <x:cfRule type="dataBar" priority="1">
      <x:dataBar>
        <x:cfvo type="min"/>
        <x:cfvo type="max"/>
        <x:color rgb="FFF59E0B"/>
      </x:dataBar>
      <x:extLst>
        <x:ext xmlns:x14="http://schemas.microsoft.com/office/spreadsheetml/2009/9/main" uri="{B025F937-C7B1-47D3-B67F-A62EFF666E3E}">
          <x14:id>{B401C56A-42A4-96C9-8B9C-8A4369FEFE06}</x14:id>
        </x:ext>
      </x:extLst>
    </x:cfRule>
  </x:conditionalFormatting>
  <x:conditionalFormatting sqref="G4:G6">
    <x:cfRule type="expression" dxfId="6" priority="2">
      <x:formula>$G4="Surcharge"</x:formula>
    </x:cfRule>
    <x:cfRule type="expression" dxfId="7" priority="3">
      <x:formula>$G4="Disponible"</x:formula>
    </x:cfRule>
  </x:conditionalFormatting>
  <x:pageMargins left="0.7" right="0.7" top="0.75" bottom="0.75" header="0.3" footer="0.3"/>
  <x:drawing xmlns:r="http://schemas.openxmlformats.org/officeDocument/2006/relationships" r:id="R671358b15dc14958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B401C56A-42A4-96C9-8B9C-8A4369FEFE06}">
            <x14:dataBar gradient="1">
              <x14:cfvo type="min"/>
              <x14:cfvo type="max"/>
              <x14:fillColor rgb="FFF59E0B"/>
            </x14:dataBar>
          </x14:cfRule>
          <xm:sqref>E4:E6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4" hidden="0" customWidth="1"/>
    <x:col min="3" max="3" width="24" hidden="0" customWidth="1"/>
    <x:col min="4" max="4" width="26" hidden="0" customWidth="1"/>
    <x:col min="5" max="5" width="28" hidden="0" customWidth="1"/>
    <x:col min="6" max="6" width="34" hidden="0" customWidth="1"/>
  </x:cols>
  <x:sheetData>
    <x:row r="1">
      <x:c r="A1" s="145" t="str">
        <x:v>SCÉNARIOS DE DÉCISION POUR TPE INDUSTRIELLE</x:v>
      </x:c>
    </x:row>
    <x:row r="3">
      <x:c r="A3" s="153" t="str">
        <x:v>Cas</x:v>
      </x:c>
      <x:c r="B3" s="153" t="str">
        <x:v>Signal détecté</x:v>
      </x:c>
      <x:c r="C3" s="153" t="str">
        <x:v>Lecture</x:v>
      </x:c>
      <x:c r="D3" s="153" t="str">
        <x:v>Risque</x:v>
      </x:c>
      <x:c r="E3" s="153" t="str">
        <x:v>Décision conseillée</x:v>
      </x:c>
      <x:c r="F3" s="153" t="str">
        <x:v>Exemple action</x:v>
      </x:c>
    </x:row>
    <x:row r="4">
      <x:c r="A4" s="154" t="str">
        <x:v>Charge &gt; 100%</x:v>
      </x:c>
      <x:c r="B4" s="154" t="str">
        <x:v>Technicien saturé</x:v>
      </x:c>
      <x:c r="C4" s="154" t="str">
        <x:v>Capacité insuffisante</x:v>
      </x:c>
      <x:c r="D4" s="154" t="str">
        <x:v>Retards / pannes ouvertes</x:v>
      </x:c>
      <x:c r="E4" s="154" t="str">
        <x:v>Reporter ou renforcer</x:v>
      </x:c>
      <x:c r="F4" s="154" t="str">
        <x:v>Sous-traiter une intervention secondaire</x:v>
      </x:c>
    </x:row>
    <x:row r="5">
      <x:c r="A5" s="154" t="str">
        <x:v>Coût &gt; 1 000 €</x:v>
      </x:c>
      <x:c r="B5" s="154" t="str">
        <x:v>Intervention chère</x:v>
      </x:c>
      <x:c r="C5" s="154" t="str">
        <x:v>Impact financier élevé</x:v>
      </x:c>
      <x:c r="D5" s="154" t="str">
        <x:v>Budget maintenance sous tension</x:v>
      </x:c>
      <x:c r="E5" s="154" t="str">
        <x:v>Analyser la cause</x:v>
      </x:c>
      <x:c r="F5" s="154" t="str">
        <x:v>Créer un plan préventif machine</x:v>
      </x:c>
    </x:row>
    <x:row r="6">
      <x:c r="A6" s="154" t="str">
        <x:v>Arrêt &gt; 3 h</x:v>
      </x:c>
      <x:c r="B6" s="154" t="str">
        <x:v>Production immobilisée</x:v>
      </x:c>
      <x:c r="C6" s="154" t="str">
        <x:v>Machine critique</x:v>
      </x:c>
      <x:c r="D6" s="154" t="str">
        <x:v>Perte cadence / livraison</x:v>
      </x:c>
      <x:c r="E6" s="154" t="str">
        <x:v>Prioriser équipement</x:v>
      </x:c>
      <x:c r="F6" s="154" t="str">
        <x:v>Contrôle hebdomadaire renforcé</x:v>
      </x:c>
    </x:row>
    <x:row r="7">
      <x:c r="A7" s="154" t="str">
        <x:v>Urgence ouverte</x:v>
      </x:c>
      <x:c r="B7" s="154" t="str">
        <x:v>OT urgent en cours</x:v>
      </x:c>
      <x:c r="C7" s="154" t="str">
        <x:v>Risque immédiat</x:v>
      </x:c>
      <x:c r="D7" s="154" t="str">
        <x:v>Arrêt machine prolongé</x:v>
      </x:c>
      <x:c r="E7" s="154" t="str">
        <x:v>Réaffecter ressources</x:v>
      </x:c>
      <x:c r="F7" s="154" t="str">
        <x:v>Mettre deux techniciens en binôme</x:v>
      </x:c>
    </x:row>
    <x:row r="8">
      <x:c r="A8" s="154" t="str">
        <x:v>Pannes répétées</x:v>
      </x:c>
      <x:c r="B8" s="154" t="str">
        <x:v>Même machine touchée</x:v>
      </x:c>
      <x:c r="C8" s="154" t="str">
        <x:v>Défaillance récurrente</x:v>
      </x:c>
      <x:c r="D8" s="154" t="str">
        <x:v>Maintenance curative coûteuse</x:v>
      </x:c>
      <x:c r="E8" s="154" t="str">
        <x:v>Passer en préventif</x:v>
      </x:c>
      <x:c r="F8" s="154" t="str">
        <x:v>Remplacer pièce critique avant casse</x:v>
      </x:c>
    </x:row>
  </x:sheetData>
  <x:mergeCells>
    <x:mergeCell ref="A1:F1"/>
  </x:mergeCells>
  <x:pageMargins left="0.7" right="0.7" top="0.75" bottom="0.75" header="0.3" footer="0.3"/>
</x:worksheet>
</file>