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tables/table1.xml" ContentType="application/vnd.openxmlformats-officedocument.spreadsheetml.tabl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a871ebb355c42f2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Plan RH One Page" sheetId="1" r:id="R0532c053523745b6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5">
    <x:numFmt numFmtId="200" formatCode="#,##0"/>
    <x:numFmt numFmtId="201" formatCode="0%"/>
    <x:numFmt numFmtId="202" formatCode="#,##0 €"/>
    <x:numFmt numFmtId="203" formatCode="dd/mm/yyyy"/>
    <x:numFmt numFmtId="204" formatCode="0"/>
  </x:numFmts>
  <x:fonts count="11">
    <x:font>
      <x:sz val="11"/>
      <x:name val="Carlito"/>
    </x:font>
    <x:font>
      <x:b/>
      <x:sz val="18"/>
      <x:color rgb="FFFFFFFF"/>
      <x:name val="Carlito"/>
    </x:font>
    <x:font>
      <x:i/>
      <x:sz val="10"/>
      <x:color rgb="FFE0F2FE"/>
      <x:name val="Carlito"/>
    </x:font>
    <x:font>
      <x:b/>
      <x:sz val="11"/>
      <x:color rgb="FFFFFFFF"/>
      <x:name val="Carlito"/>
    </x:font>
    <x:font>
      <x:b/>
      <x:sz val="12"/>
      <x:color rgb="FF0F172A"/>
      <x:name val="Carlito"/>
    </x:font>
    <x:font>
      <x:b/>
      <x:sz val="11"/>
      <x:color rgb="FF4C1D95"/>
      <x:name val="Carlito"/>
    </x:font>
    <x:font>
      <x:b/>
      <x:sz val="11"/>
      <x:color rgb="FF111827"/>
      <x:name val="Carlito"/>
    </x:font>
    <x:font>
      <x:sz val="11"/>
      <x:color rgb="FF4B5563"/>
      <x:name val="Carlito"/>
    </x:font>
    <x:font>
      <x:sz val="9"/>
      <x:name val="Carlito"/>
    </x:font>
    <x:font>
      <x:b/>
      <x:sz val="9"/>
      <x:color rgb="FFFFFFFF"/>
      <x:name val="Carlito"/>
    </x:font>
    <x:font>
      <x:i/>
      <x:sz val="11"/>
      <x:color rgb="FF334155"/>
      <x:name val="Carlito"/>
    </x:font>
  </x:fonts>
  <x:fills count="14">
    <x:fill>
      <x:patternFill patternType="none"/>
    </x:fill>
    <x:fill>
      <x:patternFill patternType="gray125"/>
    </x:fill>
    <x:fill>
      <x:patternFill patternType="solid">
        <x:fgColor rgb="FF0F172A"/>
      </x:patternFill>
    </x:fill>
    <x:fill>
      <x:patternFill patternType="solid">
        <x:fgColor rgb="FF1D4ED8"/>
      </x:patternFill>
    </x:fill>
    <x:fill>
      <x:patternFill patternType="solid">
        <x:fgColor rgb="FF334155"/>
      </x:patternFill>
    </x:fill>
    <x:fill>
      <x:patternFill patternType="solid">
        <x:fgColor rgb="FFDBEAFE"/>
      </x:patternFill>
    </x:fill>
    <x:fill>
      <x:patternFill patternType="solid">
        <x:fgColor rgb="FF7C3AED"/>
      </x:patternFill>
    </x:fill>
    <x:fill>
      <x:patternFill patternType="solid">
        <x:fgColor rgb="FFEDE9FE"/>
      </x:patternFill>
    </x:fill>
    <x:fill>
      <x:patternFill patternType="solid">
        <x:fgColor rgb="FFFFFFFF"/>
      </x:patternFill>
    </x:fill>
    <x:fill>
      <x:patternFill patternType="solid">
        <x:fgColor rgb="FFF5F3FF"/>
      </x:patternFill>
    </x:fill>
    <x:fill>
      <x:patternFill patternType="solid">
        <x:fgColor rgb="FF0EA5E9"/>
      </x:patternFill>
    </x:fill>
    <x:fill>
      <x:patternFill patternType="solid">
        <x:fgColor rgb="FFF8FAFC"/>
      </x:patternFill>
    </x:fill>
    <x:fill>
      <x:patternFill patternType="solid">
        <x:fgColor rgb="FF64748B"/>
      </x:patternFill>
    </x:fill>
    <x:fill>
      <x:patternFill patternType="solid">
        <x:fgColor rgb="FFF1F5F9"/>
      </x:patternFill>
    </x:fill>
  </x:fills>
  <x:borders count="2">
    <x:border/>
    <x:border/>
  </x:borders>
  <x:cellStyleXfs count="1">
    <x:xf numFmtId="0" fontId="0" fillId="0" borderId="0"/>
  </x:cellStyleXfs>
  <x:cellXfs count="102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horizontal="center"/>
    </x:xf>
    <x:xf numFmtId="0" fontId="2" fillId="3" borderId="0" xfId="0" applyNumberFormat="1" applyFont="1" applyFill="1" applyBorder="1" applyAlignment="1">
      <x:alignment horizontal="center" vertical="center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horizontal="center"/>
    </x:xf>
    <x:xf numFmtId="0" fontId="2" fillId="3" borderId="1" xfId="0" applyNumberFormat="1" applyFont="1" applyFill="1" applyBorder="1" applyAlignment="1">
      <x:alignment horizontal="center" vertical="center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horizontal="center"/>
    </x:xf>
    <x:xf numFmtId="0" fontId="3" fillId="4" borderId="0" xfId="0" applyNumberFormat="1" applyFont="1" applyFill="1" applyBorder="1" applyAlignment="1">
      <x:alignment horizontal="center" vertical="center"/>
    </x:xf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3" fillId="4" borderId="1" xfId="0" applyNumberFormat="1" applyFont="1" applyFill="1" applyBorder="1" applyAlignment="1">
      <x:alignment horizontal="center"/>
    </x:xf>
    <x:xf numFmtId="0" fontId="3" fillId="4" borderId="1" xfId="0" applyNumberFormat="1" applyFont="1" applyFill="1" applyBorder="1" applyAlignment="1">
      <x:alignment horizontal="center" vertical="center"/>
    </x:xf>
    <x:xf numFmtId="0" fontId="0" fillId="5" borderId="0" xfId="0" applyNumberFormat="1" applyFont="1" applyFill="1" applyBorder="1"/>
    <x:xf numFmtId="0" fontId="4" fillId="5" borderId="0" xfId="0" applyNumberFormat="1" applyFont="1" applyFill="1" applyBorder="1"/>
    <x:xf numFmtId="0" fontId="4" fillId="5" borderId="0" xfId="0" applyNumberFormat="1" applyFont="1" applyFill="1" applyBorder="1" applyAlignment="1">
      <x:alignment horizontal="center"/>
    </x:xf>
    <x:xf numFmtId="0" fontId="4" fillId="5" borderId="0" xfId="0" applyNumberFormat="1" applyFont="1" applyFill="1" applyBorder="1" applyAlignment="1">
      <x:alignment horizontal="center" vertical="center"/>
    </x:xf>
    <x:xf numFmtId="0" fontId="0" fillId="5" borderId="1" xfId="0" applyNumberFormat="1" applyFont="1" applyFill="1" applyBorder="1"/>
    <x:xf numFmtId="0" fontId="4" fillId="5" borderId="1" xfId="0" applyNumberFormat="1" applyFont="1" applyFill="1" applyBorder="1"/>
    <x:xf numFmtId="0" fontId="4" fillId="5" borderId="1" xfId="0" applyNumberFormat="1" applyFont="1" applyFill="1" applyBorder="1" applyAlignment="1">
      <x:alignment horizontal="center"/>
    </x:xf>
    <x:xf numFmtId="0" fontId="4" fillId="5" borderId="1" xfId="0" applyNumberFormat="1" applyFont="1" applyFill="1" applyBorder="1" applyAlignment="1">
      <x:alignment horizontal="center" vertical="center"/>
    </x:xf>
    <x:xf numFmtId="200" fontId="4" fillId="5" borderId="0" xfId="0" applyNumberFormat="1" applyFont="1" applyFill="1" applyBorder="1" applyAlignment="1">
      <x:alignment horizontal="center" vertical="center"/>
    </x:xf>
    <x:xf numFmtId="200" fontId="4" fillId="5" borderId="1" xfId="0" applyNumberFormat="1" applyFont="1" applyFill="1" applyBorder="1" applyAlignment="1">
      <x:alignment horizontal="center" vertical="center"/>
    </x:xf>
    <x:xf numFmtId="201" fontId="4" fillId="5" borderId="0" xfId="0" applyNumberFormat="1" applyFont="1" applyFill="1" applyBorder="1" applyAlignment="1">
      <x:alignment horizontal="center" vertical="center"/>
    </x:xf>
    <x:xf numFmtId="201" fontId="4" fillId="5" borderId="1" xfId="0" applyNumberFormat="1" applyFont="1" applyFill="1" applyBorder="1" applyAlignment="1">
      <x:alignment horizontal="center" vertical="center"/>
    </x:xf>
    <x:xf numFmtId="202" fontId="4" fillId="5" borderId="0" xfId="0" applyNumberFormat="1" applyFont="1" applyFill="1" applyBorder="1" applyAlignment="1">
      <x:alignment horizontal="center" vertical="center"/>
    </x:xf>
    <x:xf numFmtId="202" fontId="4" fillId="5" borderId="1" xfId="0" applyNumberFormat="1" applyFont="1" applyFill="1" applyBorder="1" applyAlignment="1">
      <x:alignment horizontal="center" vertical="center"/>
    </x:xf>
    <x:xf numFmtId="0" fontId="0" fillId="6" borderId="0" xfId="0" applyNumberFormat="1" applyFont="1" applyFill="1" applyBorder="1"/>
    <x:xf numFmtId="0" fontId="3" fillId="6" borderId="0" xfId="0" applyNumberFormat="1" applyFont="1" applyFill="1" applyBorder="1"/>
    <x:xf numFmtId="0" fontId="3" fillId="6" borderId="0" xfId="0" applyNumberFormat="1" applyFont="1" applyFill="1" applyBorder="1" applyAlignment="1">
      <x:alignment horizontal="center"/>
    </x:xf>
    <x:xf numFmtId="0" fontId="0" fillId="6" borderId="1" xfId="0" applyNumberFormat="1" applyFont="1" applyFill="1" applyBorder="1"/>
    <x:xf numFmtId="0" fontId="3" fillId="6" borderId="1" xfId="0" applyNumberFormat="1" applyFont="1" applyFill="1" applyBorder="1"/>
    <x:xf numFmtId="0" fontId="3" fillId="6" borderId="1" xfId="0" applyNumberFormat="1" applyFont="1" applyFill="1" applyBorder="1" applyAlignment="1">
      <x:alignment horizontal="center"/>
    </x:xf>
    <x:xf numFmtId="0" fontId="0" fillId="7" borderId="0" xfId="0" applyNumberFormat="1" applyFont="1" applyFill="1" applyBorder="1"/>
    <x:xf numFmtId="0" fontId="5" fillId="7" borderId="0" xfId="0" applyNumberFormat="1" applyFont="1" applyFill="1" applyBorder="1"/>
    <x:xf numFmtId="0" fontId="0" fillId="7" borderId="1" xfId="0" applyNumberFormat="1" applyFont="1" applyFill="1" applyBorder="1"/>
    <x:xf numFmtId="0" fontId="5" fillId="7" borderId="1" xfId="0" applyNumberFormat="1" applyFont="1" applyFill="1" applyBorder="1"/>
    <x:xf numFmtId="0" fontId="0" fillId="8" borderId="0" xfId="0" applyNumberFormat="1" applyFont="1" applyFill="1" applyBorder="1"/>
    <x:xf numFmtId="0" fontId="6" fillId="8" borderId="0" xfId="0" applyNumberFormat="1" applyFont="1" applyFill="1" applyBorder="1"/>
    <x:xf numFmtId="0" fontId="6" fillId="8" borderId="0" xfId="0" applyNumberFormat="1" applyFont="1" applyFill="1" applyBorder="1" applyAlignment="1">
      <x:alignment horizontal="center"/>
    </x:xf>
    <x:xf numFmtId="0" fontId="0" fillId="8" borderId="1" xfId="0" applyNumberFormat="1" applyFont="1" applyFill="1" applyBorder="1"/>
    <x:xf numFmtId="0" fontId="6" fillId="8" borderId="1" xfId="0" applyNumberFormat="1" applyFont="1" applyFill="1" applyBorder="1"/>
    <x:xf numFmtId="0" fontId="6" fillId="8" borderId="1" xfId="0" applyNumberFormat="1" applyFont="1" applyFill="1" applyBorder="1" applyAlignment="1">
      <x:alignment horizontal="center"/>
    </x:xf>
    <x:xf numFmtId="202" fontId="6" fillId="8" borderId="0" xfId="0" applyNumberFormat="1" applyFont="1" applyFill="1" applyBorder="1" applyAlignment="1">
      <x:alignment horizontal="center"/>
    </x:xf>
    <x:xf numFmtId="202" fontId="6" fillId="8" borderId="1" xfId="0" applyNumberFormat="1" applyFont="1" applyFill="1" applyBorder="1" applyAlignment="1">
      <x:alignment horizontal="center"/>
    </x:xf>
    <x:xf numFmtId="201" fontId="6" fillId="8" borderId="0" xfId="0" applyNumberFormat="1" applyFont="1" applyFill="1" applyBorder="1" applyAlignment="1">
      <x:alignment horizontal="center"/>
    </x:xf>
    <x:xf numFmtId="201" fontId="6" fillId="8" borderId="1" xfId="0" applyNumberFormat="1" applyFont="1" applyFill="1" applyBorder="1" applyAlignment="1">
      <x:alignment horizontal="center"/>
    </x:xf>
    <x:xf numFmtId="0" fontId="0" fillId="9" borderId="0" xfId="0" applyNumberFormat="1" applyFont="1" applyFill="1" applyBorder="1"/>
    <x:xf numFmtId="0" fontId="0" fillId="9" borderId="0" xfId="0" applyNumberFormat="1" applyFont="1" applyFill="1" applyBorder="1" applyAlignment="1">
      <x:alignment horizontal="center"/>
    </x:xf>
    <x:xf numFmtId="0" fontId="0" fillId="9" borderId="1" xfId="0" applyNumberFormat="1" applyFont="1" applyFill="1" applyBorder="1"/>
    <x:xf numFmtId="0" fontId="0" fillId="9" borderId="1" xfId="0" applyNumberFormat="1" applyFont="1" applyFill="1" applyBorder="1" applyAlignment="1">
      <x:alignment horizontal="center"/>
    </x:xf>
    <x:xf numFmtId="0" fontId="7" fillId="9" borderId="0" xfId="0" applyNumberFormat="1" applyFont="1" applyFill="1" applyBorder="1"/>
    <x:xf numFmtId="0" fontId="7" fillId="9" borderId="1" xfId="0" applyNumberFormat="1" applyFont="1" applyFill="1" applyBorder="1"/>
    <x:xf numFmtId="0" fontId="0" fillId="10" borderId="0" xfId="0" applyNumberFormat="1" applyFont="1" applyFill="1" applyBorder="1"/>
    <x:xf numFmtId="0" fontId="3" fillId="10" borderId="0" xfId="0" applyNumberFormat="1" applyFont="1" applyFill="1" applyBorder="1"/>
    <x:xf numFmtId="0" fontId="3" fillId="10" borderId="0" xfId="0" applyNumberFormat="1" applyFont="1" applyFill="1" applyBorder="1" applyAlignment="1">
      <x:alignment wrapText="1"/>
    </x:xf>
    <x:xf numFmtId="0" fontId="3" fillId="10" borderId="0" xfId="0" applyNumberFormat="1" applyFont="1" applyFill="1" applyBorder="1" applyAlignment="1">
      <x:alignment horizontal="center" wrapText="1"/>
    </x:xf>
    <x:xf numFmtId="0" fontId="3" fillId="10" borderId="0" xfId="0" applyNumberFormat="1" applyFont="1" applyFill="1" applyBorder="1" applyAlignment="1">
      <x:alignment horizontal="center" vertical="center" wrapText="1"/>
    </x:xf>
    <x:xf numFmtId="0" fontId="0" fillId="10" borderId="1" xfId="0" applyNumberFormat="1" applyFont="1" applyFill="1" applyBorder="1"/>
    <x:xf numFmtId="0" fontId="3" fillId="10" borderId="1" xfId="0" applyNumberFormat="1" applyFont="1" applyFill="1" applyBorder="1"/>
    <x:xf numFmtId="0" fontId="3" fillId="10" borderId="1" xfId="0" applyNumberFormat="1" applyFont="1" applyFill="1" applyBorder="1" applyAlignment="1">
      <x:alignment wrapText="1"/>
    </x:xf>
    <x:xf numFmtId="0" fontId="3" fillId="10" borderId="1" xfId="0" applyNumberFormat="1" applyFont="1" applyFill="1" applyBorder="1" applyAlignment="1">
      <x:alignment horizontal="center" wrapText="1"/>
    </x:xf>
    <x:xf numFmtId="0" fontId="3" fillId="10" borderId="1" xfId="0" applyNumberFormat="1" applyFont="1" applyFill="1" applyBorder="1" applyAlignment="1">
      <x:alignment horizontal="center" vertical="center" wrapText="1"/>
    </x:xf>
    <x:xf numFmtId="0" fontId="8" fillId="0" borderId="0" xfId="0" applyNumberFormat="1" applyFont="1" applyFill="1" applyBorder="1"/>
    <x:xf numFmtId="0" fontId="8" fillId="0" borderId="0" xfId="0" applyNumberFormat="1" applyFont="1" applyFill="1" applyBorder="1" applyAlignment="1">
      <x:alignment wrapText="1"/>
    </x:xf>
    <x:xf numFmtId="0" fontId="8" fillId="0" borderId="0" xfId="0" applyNumberFormat="1" applyFont="1" applyFill="1" applyBorder="1" applyAlignment="1">
      <x:alignment vertical="center" wrapText="1"/>
    </x:xf>
    <x:xf numFmtId="0" fontId="8" fillId="0" borderId="1" xfId="0" applyNumberFormat="1" applyFont="1" applyFill="1" applyBorder="1"/>
    <x:xf numFmtId="0" fontId="8" fillId="0" borderId="1" xfId="0" applyNumberFormat="1" applyFont="1" applyFill="1" applyBorder="1" applyAlignment="1">
      <x:alignment wrapText="1"/>
    </x:xf>
    <x:xf numFmtId="0" fontId="8" fillId="0" borderId="1" xfId="0" applyNumberFormat="1" applyFont="1" applyFill="1" applyBorder="1" applyAlignment="1">
      <x:alignment vertical="center" wrapText="1"/>
    </x:xf>
    <x:xf numFmtId="202" fontId="8" fillId="0" borderId="0" xfId="0" applyNumberFormat="1" applyFont="1" applyFill="1" applyBorder="1" applyAlignment="1">
      <x:alignment vertical="center" wrapText="1"/>
    </x:xf>
    <x:xf numFmtId="202" fontId="8" fillId="0" borderId="1" xfId="0" applyNumberFormat="1" applyFont="1" applyFill="1" applyBorder="1" applyAlignment="1">
      <x:alignment vertical="center" wrapText="1"/>
    </x:xf>
    <x:xf numFmtId="203" fontId="8" fillId="0" borderId="0" xfId="0" applyNumberFormat="1" applyFont="1" applyFill="1" applyBorder="1" applyAlignment="1">
      <x:alignment vertical="center" wrapText="1"/>
    </x:xf>
    <x:xf numFmtId="203" fontId="8" fillId="0" borderId="1" xfId="0" applyNumberFormat="1" applyFont="1" applyFill="1" applyBorder="1" applyAlignment="1">
      <x:alignment vertical="center" wrapText="1"/>
    </x:xf>
    <x:xf numFmtId="204" fontId="8" fillId="0" borderId="0" xfId="0" applyNumberFormat="1" applyFont="1" applyFill="1" applyBorder="1" applyAlignment="1">
      <x:alignment vertical="center" wrapText="1"/>
    </x:xf>
    <x:xf numFmtId="204" fontId="8" fillId="0" borderId="1" xfId="0" applyNumberFormat="1" applyFont="1" applyFill="1" applyBorder="1" applyAlignment="1">
      <x:alignment vertical="center" wrapText="1"/>
    </x:xf>
    <x:xf numFmtId="0" fontId="0" fillId="11" borderId="0" xfId="0" applyNumberFormat="1" applyFont="1" applyFill="1" applyBorder="1"/>
    <x:xf numFmtId="0" fontId="8" fillId="11" borderId="0" xfId="0" applyNumberFormat="1" applyFont="1" applyFill="1" applyBorder="1"/>
    <x:xf numFmtId="0" fontId="8" fillId="11" borderId="0" xfId="0" applyNumberFormat="1" applyFont="1" applyFill="1" applyBorder="1" applyAlignment="1">
      <x:alignment horizontal="center"/>
    </x:xf>
    <x:xf numFmtId="0" fontId="0" fillId="11" borderId="1" xfId="0" applyNumberFormat="1" applyFont="1" applyFill="1" applyBorder="1"/>
    <x:xf numFmtId="0" fontId="8" fillId="11" borderId="1" xfId="0" applyNumberFormat="1" applyFont="1" applyFill="1" applyBorder="1"/>
    <x:xf numFmtId="0" fontId="8" fillId="11" borderId="1" xfId="0" applyNumberFormat="1" applyFont="1" applyFill="1" applyBorder="1" applyAlignment="1">
      <x:alignment horizontal="center"/>
    </x:xf>
    <x:xf numFmtId="0" fontId="8" fillId="12" borderId="0" xfId="0" applyNumberFormat="1" applyFont="1" applyFill="1" applyBorder="1" applyAlignment="1">
      <x:alignment horizontal="center"/>
    </x:xf>
    <x:xf numFmtId="0" fontId="9" fillId="12" borderId="0" xfId="0" applyNumberFormat="1" applyFont="1" applyFill="1" applyBorder="1" applyAlignment="1">
      <x:alignment horizontal="center"/>
    </x:xf>
    <x:xf numFmtId="0" fontId="8" fillId="12" borderId="1" xfId="0" applyNumberFormat="1" applyFont="1" applyFill="1" applyBorder="1" applyAlignment="1">
      <x:alignment horizontal="center"/>
    </x:xf>
    <x:xf numFmtId="0" fontId="9" fillId="12" borderId="1" xfId="0" applyNumberFormat="1" applyFont="1" applyFill="1" applyBorder="1" applyAlignment="1">
      <x:alignment horizontal="center"/>
    </x:xf>
    <x:xf numFmtId="0" fontId="0" fillId="13" borderId="0" xfId="0" applyNumberFormat="1" applyFont="1" applyFill="1" applyBorder="1"/>
    <x:xf numFmtId="0" fontId="10" fillId="13" borderId="0" xfId="0" applyNumberFormat="1" applyFont="1" applyFill="1" applyBorder="1"/>
    <x:xf numFmtId="0" fontId="10" fillId="13" borderId="0" xfId="0" applyNumberFormat="1" applyFont="1" applyFill="1" applyBorder="1" applyAlignment="1">
      <x:alignment wrapText="1"/>
    </x:xf>
    <x:xf numFmtId="0" fontId="10" fillId="13" borderId="0" xfId="0" applyNumberFormat="1" applyFont="1" applyFill="1" applyBorder="1" applyAlignment="1">
      <x:alignment vertical="center" wrapText="1"/>
    </x:xf>
  </x:cellXfs>
  <x:cellStyles count="1">
    <x:cellStyle name="Normal" xfId="0"/>
  </x:cellStyles>
  <x:dxfs count="4">
    <x:dxf>
      <x:font>
        <x:b/>
        <x:color rgb="FF7F1D1D"/>
      </x:font>
      <x:fill>
        <x:patternFill patternType="solid">
          <x:bgColor rgb="FFFECACA"/>
        </x:patternFill>
      </x:fill>
    </x:dxf>
    <x:dxf>
      <x:font>
        <x:b/>
        <x:color rgb="FF9F1239"/>
      </x:font>
      <x:fill>
        <x:patternFill patternType="solid">
          <x:bgColor rgb="FFFFE4E6"/>
        </x:patternFill>
      </x:fill>
    </x:dxf>
    <x:dxf>
      <x:font>
        <x:b/>
        <x:color rgb="FF166534"/>
      </x:font>
      <x:fill>
        <x:patternFill patternType="solid">
          <x:bgColor rgb="FFDCFCE7"/>
        </x:patternFill>
      </x:fill>
    </x:dxf>
    <x:dxf>
      <x:font>
        <x:b/>
        <x:color rgb="FF92400E"/>
      </x:font>
      <x:fill>
        <x:patternFill patternType="solid">
          <x:bgColor rgb="FFFEF3C7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4047e78d147a424f" /><Relationship Type="http://schemas.openxmlformats.org/officeDocument/2006/relationships/theme" Target="/xl/theme/theme1.xml" Id="Ra089a1c19e9740e0" /><Relationship Type="http://schemas.openxmlformats.org/officeDocument/2006/relationships/sharedStrings" Target="/xl/sharedStrings.xml" Id="R0ea6f360f8d54cc7" /><Relationship Type="http://schemas.openxmlformats.org/officeDocument/2006/relationships/worksheet" Target="/xl/worksheets/sheet1.xml" Id="R0532c053523745b6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3a44ea634da541c6" /></Relationships>
</file>

<file path=xl/drawings/charts/chart1.xml><?xml version="1.0" encoding="utf-8"?>
<c:chartSpace xmlns:c="http://schemas.openxmlformats.org/drawingml/2006/chart">
  <c:lang val="en-US"/>
  <c:roundedCorners val="0"/>
  <c:chart>
    <c:plotArea>
      <c:layout/>
      <c:barChart>
        <c:barDir val="col"/>
        <c:varyColors val="0"/>
        <c:ser>
          <c:idx val="0"/>
          <c:order val="0"/>
          <c:tx>
            <c:v>Statuts</c:v>
          </c:tx>
          <c:cat>
            <c:strRef>
              <c:f>'Plan RH One Page'!$P$5:$P$8</c:f>
              <c:strCache>
                <c:ptCount val="0"/>
              </c:strCache>
            </c:strRef>
          </c:cat>
          <c:val>
            <c:numRef>
              <c:f>'Plan RH One Page'!$Q$5:$Q$8</c:f>
              <c:numCache>
                <c:formatCode>General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8</xdr:col>
      <xdr:colOff>0</xdr:colOff>
      <xdr:row>24</xdr:row>
      <xdr:rowOff>0</xdr:rowOff>
    </xdr:from>
    <xdr:to>
      <xdr:col>14</xdr:col>
      <xdr:colOff>0</xdr:colOff>
      <xdr:row>37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3a44ea634da541c6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1" name="PlanFormationTable" displayName="PlanFormationTable" ref="A9:N24" headerRowCount="1">
  <x:tableColumns count="14">
    <x:tableColumn id="1" name="Salarié"/>
    <x:tableColumn id="2" name="Service"/>
    <x:tableColumn id="3" name="Action de formation"/>
    <x:tableColumn id="4" name="Priorité"/>
    <x:tableColumn id="5" name="Compétence visée"/>
    <x:tableColumn id="6" name="Avant /5"/>
    <x:tableColumn id="7" name="Après /5"/>
    <x:tableColumn id="8" name="Progression"/>
    <x:tableColumn id="9" name="Coût €"/>
    <x:tableColumn id="10" name="Heures"/>
    <x:tableColumn id="11" name="Financement"/>
    <x:tableColumn id="12" name="Échéance"/>
    <x:tableColumn id="13" name="Statut"/>
    <x:tableColumn id="14" name="Score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d45b0ca460694ace" /><Relationship Type="http://schemas.openxmlformats.org/officeDocument/2006/relationships/table" Target="/xl/tables/table1.xml" Id="R7427f53c5bfe4804" /></Relationships>
</file>

<file path=xl/worksheets/sheet1.xml><?xml version="1.0" encoding="utf-8"?>
<x:worksheet xmlns:x="http://schemas.openxmlformats.org/spreadsheetml/2006/main">
  <x:sheetFormatPr defaultRowHeight="15"/>
  <x:cols>
    <x:col min="1" max="1" width="16" hidden="0" customWidth="1"/>
    <x:col min="2" max="2" width="14" hidden="0" customWidth="1"/>
    <x:col min="3" max="3" width="28" hidden="0" customWidth="1"/>
    <x:col min="4" max="4" width="11" hidden="0" customWidth="1"/>
    <x:col min="5" max="5" width="24" hidden="0" customWidth="1"/>
    <x:col min="6" max="6" width="9" hidden="0" customWidth="1"/>
    <x:col min="7" max="7" width="9" hidden="0" customWidth="1"/>
    <x:col min="8" max="8" width="10" hidden="0" customWidth="1"/>
    <x:col min="9" max="9" width="11" hidden="0" customWidth="1"/>
    <x:col min="10" max="10" width="9" hidden="0" customWidth="1"/>
    <x:col min="11" max="11" width="13" hidden="0" customWidth="1"/>
    <x:col min="12" max="12" width="12" hidden="0" customWidth="1"/>
    <x:col min="13" max="13" width="12" hidden="0" customWidth="1"/>
    <x:col min="14" max="14" width="9" hidden="0" customWidth="1"/>
    <x:col min="16" max="16" width="10" hidden="0" customWidth="1"/>
    <x:col min="17" max="17" width="10" hidden="0" customWidth="1"/>
  </x:cols>
  <x:sheetData>
    <x:row r="1" ht="32" customHeight="1">
      <x:c r="A1" s="5" t="str">
        <x:v>PLAN DE FORMATION 2026 — ONE PAGE AUTOMATISÉ</x:v>
      </x:c>
      <x:c r="B1" s="5"/>
      <x:c r="C1" s="5"/>
      <x:c r="D1" s="5"/>
      <x:c r="E1" s="5"/>
      <x:c r="F1" s="5"/>
      <x:c r="G1" s="5"/>
      <x:c r="H1" s="5"/>
      <x:c r="I1" s="5"/>
      <x:c r="J1" s="5"/>
      <x:c r="K1" s="5"/>
      <x:c r="L1" s="5"/>
      <x:c r="M1" s="5"/>
      <x:c r="N1" s="5"/>
    </x:row>
    <x:row r="2" ht="22" customHeight="1">
      <x:c r="A2" s="13" t="str">
        <x:v>Budget, compétences, priorités, financement OPCO/CPF et suivi de réalisation — modèle prêt à personnaliser</x:v>
      </x:c>
      <x:c r="B2" s="13"/>
      <x:c r="C2" s="13"/>
      <x:c r="D2" s="13"/>
      <x:c r="E2" s="13"/>
      <x:c r="F2" s="13"/>
      <x:c r="G2" s="13"/>
      <x:c r="H2" s="13"/>
      <x:c r="I2" s="13"/>
      <x:c r="J2" s="13"/>
      <x:c r="K2" s="13"/>
      <x:c r="L2" s="13"/>
      <x:c r="M2" s="13"/>
      <x:c r="N2" s="13"/>
    </x:row>
    <x:row r="4">
      <x:c r="A4" s="21" t="str">
        <x:v>Budget total</x:v>
      </x:c>
      <x:c r="B4" s="21" t="str">
        <x:v>Coût moyen</x:v>
      </x:c>
      <x:c r="C4" s="21" t="str">
        <x:v>Heures totales</x:v>
      </x:c>
      <x:c r="D4" s="21" t="str">
        <x:v>Taux réalisé</x:v>
      </x:c>
      <x:c r="E4" s="21" t="str">
        <x:v>Budget OPCO</x:v>
      </x:c>
      <x:c r="F4" s="21" t="str">
        <x:v>Formations urgentes</x:v>
      </x:c>
      <x:c r="G4" s="21" t="str">
        <x:v>Reste à planifier</x:v>
      </x:c>
      <x:c r="I4" s="42" t="str">
        <x:v>PARAMÈTRES &amp; CURSEURS DE PILOTAGE</x:v>
      </x:c>
      <x:c r="J4" s="42"/>
      <x:c r="K4" s="42"/>
      <x:c r="L4" s="42"/>
      <x:c r="M4" s="42"/>
      <x:c r="N4" s="42"/>
      <x:c r="P4" s="95" t="str">
        <x:v>Statut</x:v>
      </x:c>
      <x:c r="Q4" s="95" t="str">
        <x:v>Nombre</x:v>
      </x:c>
    </x:row>
    <x:row r="5" ht="28" customHeight="1">
      <x:c r="A5" s="38" t="n">
        <x:f>SUM(I10:I24)</x:f>
        <x:v>17480</x:v>
      </x:c>
      <x:c r="B5" s="38" t="n">
        <x:f>IFERROR(AVERAGE(I10:I24),0)</x:f>
        <x:v>1165.3333333333333</x:v>
      </x:c>
      <x:c r="C5" s="34" t="n">
        <x:f>SUM(J10:J24)</x:f>
        <x:v>192</x:v>
      </x:c>
      <x:c r="D5" s="36" t="n">
        <x:f>IFERROR(COUNTIF(M10:M24,"Réalisé")/COUNTA(M10:M24),0)</x:f>
        <x:v>0.13333333333333333</x:v>
      </x:c>
      <x:c r="E5" s="38" t="n">
        <x:f>SUMIF(K10:K24,"OPCO",I10:I24)</x:f>
        <x:v>10200</x:v>
      </x:c>
      <x:c r="F5" s="29" t="n">
        <x:f>COUNTIF(D10:D24,"Haute")</x:f>
        <x:v>7</x:v>
      </x:c>
      <x:c r="G5" s="29" t="n">
        <x:f>COUNTIF(M10:M24,"Prévu")</x:f>
        <x:v>11</x:v>
      </x:c>
      <x:c r="I5" s="47" t="str">
        <x:v>Budget cible annuel</x:v>
      </x:c>
      <x:c r="J5" s="56" t="n">
        <x:v>15000</x:v>
      </x:c>
      <x:c r="K5" s="61" t="str">
        <x:v>€</x:v>
      </x:c>
      <x:c r="L5" s="64" t="str">
        <x:v>Règle visuelle budget</x:v>
      </x:c>
      <x:c r="P5" s="90" t="str">
        <x:v>Prévu</x:v>
      </x:c>
      <x:c r="Q5" s="90" t="n">
        <x:f>COUNTIF(M10:M24,P5)</x:f>
        <x:v>11</x:v>
      </x:c>
    </x:row>
    <x:row r="6">
      <x:c r="I6" s="47" t="str">
        <x:v>Seuil alerte coût / pers.</x:v>
      </x:c>
      <x:c r="J6" s="56" t="n">
        <x:v>1200</x:v>
      </x:c>
      <x:c r="K6" s="61" t="str">
        <x:v>€</x:v>
      </x:c>
      <x:c r="L6" s="64" t="str">
        <x:v>Alerte si coût élevé</x:v>
      </x:c>
      <x:c r="P6" s="90" t="str">
        <x:v>En cours</x:v>
      </x:c>
      <x:c r="Q6" s="90" t="n">
        <x:f>COUNTIF(M10:M24,P6)</x:f>
        <x:v>2</x:v>
      </x:c>
    </x:row>
    <x:row r="7">
      <x:c r="I7" s="47" t="str">
        <x:v>Objectif taux réalisé</x:v>
      </x:c>
      <x:c r="J7" s="58" t="n">
        <x:v>0.8</x:v>
      </x:c>
      <x:c r="K7" s="61" t="str">
        <x:v>%</x:v>
      </x:c>
      <x:c r="L7" s="64" t="str">
        <x:v>Suivi annuel</x:v>
      </x:c>
      <x:c r="P7" s="90" t="str">
        <x:v>Réalisé</x:v>
      </x:c>
      <x:c r="Q7" s="90" t="n">
        <x:f>COUNTIF(M10:M24,P7)</x:f>
        <x:v>2</x:v>
      </x:c>
    </x:row>
    <x:row r="8">
      <x:c r="P8" s="90" t="str">
        <x:v>Reporté</x:v>
      </x:c>
      <x:c r="Q8" s="90" t="n">
        <x:f>COUNTIF(M10:M24,P8)</x:f>
        <x:v>0</x:v>
      </x:c>
    </x:row>
    <x:row r="9" ht="30" customHeight="1">
      <x:c r="A9" s="70" t="str">
        <x:v>Salarié</x:v>
      </x:c>
      <x:c r="B9" s="70" t="str">
        <x:v>Service</x:v>
      </x:c>
      <x:c r="C9" s="70" t="str">
        <x:v>Action de formation</x:v>
      </x:c>
      <x:c r="D9" s="70" t="str">
        <x:v>Priorité</x:v>
      </x:c>
      <x:c r="E9" s="70" t="str">
        <x:v>Compétence visée</x:v>
      </x:c>
      <x:c r="F9" s="70" t="str">
        <x:v>Avant /5</x:v>
      </x:c>
      <x:c r="G9" s="70" t="str">
        <x:v>Après /5</x:v>
      </x:c>
      <x:c r="H9" s="70" t="str">
        <x:v>Progression</x:v>
      </x:c>
      <x:c r="I9" s="70" t="str">
        <x:v>Coût €</x:v>
      </x:c>
      <x:c r="J9" s="70" t="str">
        <x:v>Heures</x:v>
      </x:c>
      <x:c r="K9" s="70" t="str">
        <x:v>Financement</x:v>
      </x:c>
      <x:c r="L9" s="70" t="str">
        <x:v>Échéance</x:v>
      </x:c>
      <x:c r="M9" s="70" t="str">
        <x:v>Statut</x:v>
      </x:c>
      <x:c r="N9" s="70" t="str">
        <x:v>Score</x:v>
      </x:c>
    </x:row>
    <x:row r="10" ht="26" customHeight="1">
      <x:c r="A10" s="78" t="str">
        <x:v>Alice Martin</x:v>
      </x:c>
      <x:c r="B10" s="78" t="str">
        <x:v>RH</x:v>
      </x:c>
      <x:c r="C10" s="78" t="str">
        <x:v>Excel avancé RH</x:v>
      </x:c>
      <x:c r="D10" s="78" t="str">
        <x:v>Haute</x:v>
      </x:c>
      <x:c r="E10" s="78" t="str">
        <x:v>Tableaux de bord RH</x:v>
      </x:c>
      <x:c r="F10" s="86" t="n">
        <x:v>2</x:v>
      </x:c>
      <x:c r="G10" s="86" t="n">
        <x:v>4</x:v>
      </x:c>
      <x:c r="H10" s="86" t="n">
        <x:f>G10-F10</x:f>
        <x:v>2</x:v>
      </x:c>
      <x:c r="I10" s="82" t="n">
        <x:v>850</x:v>
      </x:c>
      <x:c r="J10" s="78" t="n">
        <x:v>14</x:v>
      </x:c>
      <x:c r="K10" s="78" t="str">
        <x:v>OPCO</x:v>
      </x:c>
      <x:c r="L10" s="84" t="n">
        <x:v>46280</x:v>
      </x:c>
      <x:c r="M10" s="78" t="str">
        <x:v>Prévu</x:v>
      </x:c>
      <x:c r="N10" s="86" t="n">
        <x:f>IF(D10="Haute",3,IF(D10="Moyenne",2,1))*10+H10*5-IF(M10="Réalisé",5,0)</x:f>
        <x:v>40</x:v>
      </x:c>
    </x:row>
    <x:row r="11" ht="26" customHeight="1">
      <x:c r="A11" s="78" t="str">
        <x:v>Karim El Mansouri</x:v>
      </x:c>
      <x:c r="B11" s="78" t="str">
        <x:v>Production</x:v>
      </x:c>
      <x:c r="C11" s="78" t="str">
        <x:v>Sécurité machine &amp; gestes pro</x:v>
      </x:c>
      <x:c r="D11" s="78" t="str">
        <x:v>Haute</x:v>
      </x:c>
      <x:c r="E11" s="78" t="str">
        <x:v>Prévention risques</x:v>
      </x:c>
      <x:c r="F11" s="86" t="n">
        <x:v>3</x:v>
      </x:c>
      <x:c r="G11" s="86" t="n">
        <x:v>5</x:v>
      </x:c>
      <x:c r="H11" s="86" t="n">
        <x:f>G11-F11</x:f>
        <x:v>2</x:v>
      </x:c>
      <x:c r="I11" s="82" t="n">
        <x:v>1200</x:v>
      </x:c>
      <x:c r="J11" s="78" t="n">
        <x:v>7</x:v>
      </x:c>
      <x:c r="K11" s="78" t="str">
        <x:v>Entreprise</x:v>
      </x:c>
      <x:c r="L11" s="84" t="n">
        <x:v>46285</x:v>
      </x:c>
      <x:c r="M11" s="78" t="str">
        <x:v>Réalisé</x:v>
      </x:c>
      <x:c r="N11" s="86" t="n">
        <x:f>IF(D11="Haute",3,IF(D11="Moyenne",2,1))*10+H11*5-IF(M11="Réalisé",5,0)</x:f>
        <x:v>35</x:v>
      </x:c>
    </x:row>
    <x:row r="12" ht="26" customHeight="1">
      <x:c r="A12" s="78" t="str">
        <x:v>Nadia Benali</x:v>
      </x:c>
      <x:c r="B12" s="78" t="str">
        <x:v>Commercial</x:v>
      </x:c>
      <x:c r="C12" s="78" t="str">
        <x:v>Négociation B2B</x:v>
      </x:c>
      <x:c r="D12" s="78" t="str">
        <x:v>Moyenne</x:v>
      </x:c>
      <x:c r="E12" s="78" t="str">
        <x:v>Closing / argumentaire</x:v>
      </x:c>
      <x:c r="F12" s="86" t="n">
        <x:v>2</x:v>
      </x:c>
      <x:c r="G12" s="86" t="n">
        <x:v>4</x:v>
      </x:c>
      <x:c r="H12" s="86" t="n">
        <x:f>G12-F12</x:f>
        <x:v>2</x:v>
      </x:c>
      <x:c r="I12" s="82" t="n">
        <x:v>980</x:v>
      </x:c>
      <x:c r="J12" s="78" t="n">
        <x:v>14</x:v>
      </x:c>
      <x:c r="K12" s="78" t="str">
        <x:v>OPCO</x:v>
      </x:c>
      <x:c r="L12" s="84" t="n">
        <x:v>46305</x:v>
      </x:c>
      <x:c r="M12" s="78" t="str">
        <x:v>Prévu</x:v>
      </x:c>
      <x:c r="N12" s="86" t="n">
        <x:f>IF(D12="Haute",3,IF(D12="Moyenne",2,1))*10+H12*5-IF(M12="Réalisé",5,0)</x:f>
        <x:v>30</x:v>
      </x:c>
    </x:row>
    <x:row r="13" ht="26" customHeight="1">
      <x:c r="A13" s="78" t="str">
        <x:v>Youssef Alaoui</x:v>
      </x:c>
      <x:c r="B13" s="78" t="str">
        <x:v>IT</x:v>
      </x:c>
      <x:c r="C13" s="78" t="str">
        <x:v>Cybersécurité collaborateurs</x:v>
      </x:c>
      <x:c r="D13" s="78" t="str">
        <x:v>Haute</x:v>
      </x:c>
      <x:c r="E13" s="78" t="str">
        <x:v>Protection données</x:v>
      </x:c>
      <x:c r="F13" s="86" t="n">
        <x:v>2</x:v>
      </x:c>
      <x:c r="G13" s="86" t="n">
        <x:v>5</x:v>
      </x:c>
      <x:c r="H13" s="86" t="n">
        <x:f>G13-F13</x:f>
        <x:v>3</x:v>
      </x:c>
      <x:c r="I13" s="82" t="n">
        <x:v>1800</x:v>
      </x:c>
      <x:c r="J13" s="78" t="n">
        <x:v>21</x:v>
      </x:c>
      <x:c r="K13" s="78" t="str">
        <x:v>OPCO</x:v>
      </x:c>
      <x:c r="L13" s="84" t="n">
        <x:v>46331</x:v>
      </x:c>
      <x:c r="M13" s="78" t="str">
        <x:v>En cours</x:v>
      </x:c>
      <x:c r="N13" s="86" t="n">
        <x:f>IF(D13="Haute",3,IF(D13="Moyenne",2,1))*10+H13*5-IF(M13="Réalisé",5,0)</x:f>
        <x:v>45</x:v>
      </x:c>
    </x:row>
    <x:row r="14" ht="26" customHeight="1">
      <x:c r="A14" s="78" t="str">
        <x:v>Sara Dupont</x:v>
      </x:c>
      <x:c r="B14" s="78" t="str">
        <x:v>Finance</x:v>
      </x:c>
      <x:c r="C14" s="78" t="str">
        <x:v>Power BI reporting</x:v>
      </x:c>
      <x:c r="D14" s="78" t="str">
        <x:v>Moyenne</x:v>
      </x:c>
      <x:c r="E14" s="78" t="str">
        <x:v>Reporting financier</x:v>
      </x:c>
      <x:c r="F14" s="86" t="n">
        <x:v>1</x:v>
      </x:c>
      <x:c r="G14" s="86" t="n">
        <x:v>4</x:v>
      </x:c>
      <x:c r="H14" s="86" t="n">
        <x:f>G14-F14</x:f>
        <x:v>3</x:v>
      </x:c>
      <x:c r="I14" s="82" t="n">
        <x:v>1100</x:v>
      </x:c>
      <x:c r="J14" s="78" t="n">
        <x:v>14</x:v>
      </x:c>
      <x:c r="K14" s="78" t="str">
        <x:v>CPF</x:v>
      </x:c>
      <x:c r="L14" s="84" t="n">
        <x:v>46351</x:v>
      </x:c>
      <x:c r="M14" s="78" t="str">
        <x:v>Prévu</x:v>
      </x:c>
      <x:c r="N14" s="86" t="n">
        <x:f>IF(D14="Haute",3,IF(D14="Moyenne",2,1))*10+H14*5-IF(M14="Réalisé",5,0)</x:f>
        <x:v>35</x:v>
      </x:c>
    </x:row>
    <x:row r="15" ht="26" customHeight="1">
      <x:c r="A15" s="78" t="str">
        <x:v>Mehdi Rami</x:v>
      </x:c>
      <x:c r="B15" s="78" t="str">
        <x:v>Logistique</x:v>
      </x:c>
      <x:c r="C15" s="78" t="str">
        <x:v>Planification &amp; stocks</x:v>
      </x:c>
      <x:c r="D15" s="78" t="str">
        <x:v>Haute</x:v>
      </x:c>
      <x:c r="E15" s="78" t="str">
        <x:v>Prévision besoins</x:v>
      </x:c>
      <x:c r="F15" s="86" t="n">
        <x:v>2</x:v>
      </x:c>
      <x:c r="G15" s="86" t="n">
        <x:v>4</x:v>
      </x:c>
      <x:c r="H15" s="86" t="n">
        <x:f>G15-F15</x:f>
        <x:v>2</x:v>
      </x:c>
      <x:c r="I15" s="82" t="n">
        <x:v>760</x:v>
      </x:c>
      <x:c r="J15" s="78" t="n">
        <x:v>10</x:v>
      </x:c>
      <x:c r="K15" s="78" t="str">
        <x:v>Entreprise</x:v>
      </x:c>
      <x:c r="L15" s="84" t="n">
        <x:v>46359</x:v>
      </x:c>
      <x:c r="M15" s="78" t="str">
        <x:v>Prévu</x:v>
      </x:c>
      <x:c r="N15" s="86" t="n">
        <x:f>IF(D15="Haute",3,IF(D15="Moyenne",2,1))*10+H15*5-IF(M15="Réalisé",5,0)</x:f>
        <x:v>40</x:v>
      </x:c>
    </x:row>
    <x:row r="16" ht="26" customHeight="1">
      <x:c r="A16" s="78" t="str">
        <x:v>Imane Rossi</x:v>
      </x:c>
      <x:c r="B16" s="78" t="str">
        <x:v>Qualité</x:v>
      </x:c>
      <x:c r="C16" s="78" t="str">
        <x:v>Audit interne ISO 9001</x:v>
      </x:c>
      <x:c r="D16" s="78" t="str">
        <x:v>Moyenne</x:v>
      </x:c>
      <x:c r="E16" s="78" t="str">
        <x:v>Audit &amp; conformité</x:v>
      </x:c>
      <x:c r="F16" s="86" t="n">
        <x:v>3</x:v>
      </x:c>
      <x:c r="G16" s="86" t="n">
        <x:v>5</x:v>
      </x:c>
      <x:c r="H16" s="86" t="n">
        <x:f>G16-F16</x:f>
        <x:v>2</x:v>
      </x:c>
      <x:c r="I16" s="82" t="n">
        <x:v>1350</x:v>
      </x:c>
      <x:c r="J16" s="78" t="n">
        <x:v>14</x:v>
      </x:c>
      <x:c r="K16" s="78" t="str">
        <x:v>OPCO</x:v>
      </x:c>
      <x:c r="L16" s="84" t="n">
        <x:v>46368</x:v>
      </x:c>
      <x:c r="M16" s="78" t="str">
        <x:v>En cours</x:v>
      </x:c>
      <x:c r="N16" s="86" t="n">
        <x:f>IF(D16="Haute",3,IF(D16="Moyenne",2,1))*10+H16*5-IF(M16="Réalisé",5,0)</x:f>
        <x:v>30</x:v>
      </x:c>
    </x:row>
    <x:row r="17" ht="26" customHeight="1">
      <x:c r="A17" s="78" t="str">
        <x:v>Omar Haddad</x:v>
      </x:c>
      <x:c r="B17" s="78" t="str">
        <x:v>Maintenance</x:v>
      </x:c>
      <x:c r="C17" s="78" t="str">
        <x:v>GMAO et maintenance préventive</x:v>
      </x:c>
      <x:c r="D17" s="78" t="str">
        <x:v>Haute</x:v>
      </x:c>
      <x:c r="E17" s="78" t="str">
        <x:v>Maintenance pilotée</x:v>
      </x:c>
      <x:c r="F17" s="86" t="n">
        <x:v>2</x:v>
      </x:c>
      <x:c r="G17" s="86" t="n">
        <x:v>5</x:v>
      </x:c>
      <x:c r="H17" s="86" t="n">
        <x:f>G17-F17</x:f>
        <x:v>3</x:v>
      </x:c>
      <x:c r="I17" s="82" t="n">
        <x:v>1600</x:v>
      </x:c>
      <x:c r="J17" s="78" t="n">
        <x:v>21</x:v>
      </x:c>
      <x:c r="K17" s="78" t="str">
        <x:v>OPCO</x:v>
      </x:c>
      <x:c r="L17" s="84" t="n">
        <x:v>46407</x:v>
      </x:c>
      <x:c r="M17" s="78" t="str">
        <x:v>Prévu</x:v>
      </x:c>
      <x:c r="N17" s="86" t="n">
        <x:f>IF(D17="Haute",3,IF(D17="Moyenne",2,1))*10+H17*5-IF(M17="Réalisé",5,0)</x:f>
        <x:v>45</x:v>
      </x:c>
    </x:row>
    <x:row r="18" ht="26" customHeight="1">
      <x:c r="A18" s="78" t="str">
        <x:v>Lina Moreau</x:v>
      </x:c>
      <x:c r="B18" s="78" t="str">
        <x:v>RH</x:v>
      </x:c>
      <x:c r="C18" s="78" t="str">
        <x:v>Entretien professionnel</x:v>
      </x:c>
      <x:c r="D18" s="78" t="str">
        <x:v>Basse</x:v>
      </x:c>
      <x:c r="E18" s="78" t="str">
        <x:v>Gestion compétences</x:v>
      </x:c>
      <x:c r="F18" s="86" t="n">
        <x:v>3</x:v>
      </x:c>
      <x:c r="G18" s="86" t="n">
        <x:v>4</x:v>
      </x:c>
      <x:c r="H18" s="86" t="n">
        <x:f>G18-F18</x:f>
        <x:v>1</x:v>
      </x:c>
      <x:c r="I18" s="82" t="n">
        <x:v>650</x:v>
      </x:c>
      <x:c r="J18" s="78" t="n">
        <x:v>7</x:v>
      </x:c>
      <x:c r="K18" s="78" t="str">
        <x:v>Entreprise</x:v>
      </x:c>
      <x:c r="L18" s="84" t="n">
        <x:v>46422</x:v>
      </x:c>
      <x:c r="M18" s="78" t="str">
        <x:v>Prévu</x:v>
      </x:c>
      <x:c r="N18" s="86" t="n">
        <x:f>IF(D18="Haute",3,IF(D18="Moyenne",2,1))*10+H18*5-IF(M18="Réalisé",5,0)</x:f>
        <x:v>15</x:v>
      </x:c>
    </x:row>
    <x:row r="19" ht="26" customHeight="1">
      <x:c r="A19" s="78" t="str">
        <x:v>Sofiane Bernard</x:v>
      </x:c>
      <x:c r="B19" s="78" t="str">
        <x:v>Achats</x:v>
      </x:c>
      <x:c r="C19" s="78" t="str">
        <x:v>Négociation fournisseurs</x:v>
      </x:c>
      <x:c r="D19" s="78" t="str">
        <x:v>Moyenne</x:v>
      </x:c>
      <x:c r="E19" s="78" t="str">
        <x:v>Achats responsables</x:v>
      </x:c>
      <x:c r="F19" s="86" t="n">
        <x:v>2</x:v>
      </x:c>
      <x:c r="G19" s="86" t="n">
        <x:v>4</x:v>
      </x:c>
      <x:c r="H19" s="86" t="n">
        <x:f>G19-F19</x:f>
        <x:v>2</x:v>
      </x:c>
      <x:c r="I19" s="82" t="n">
        <x:v>920</x:v>
      </x:c>
      <x:c r="J19" s="78" t="n">
        <x:v>14</x:v>
      </x:c>
      <x:c r="K19" s="78" t="str">
        <x:v>OPCO</x:v>
      </x:c>
      <x:c r="L19" s="84" t="n">
        <x:v>46436</x:v>
      </x:c>
      <x:c r="M19" s="78" t="str">
        <x:v>Prévu</x:v>
      </x:c>
      <x:c r="N19" s="86" t="n">
        <x:f>IF(D19="Haute",3,IF(D19="Moyenne",2,1))*10+H19*5-IF(M19="Réalisé",5,0)</x:f>
        <x:v>30</x:v>
      </x:c>
    </x:row>
    <x:row r="20" ht="26" customHeight="1">
      <x:c r="A20" s="78" t="str">
        <x:v>Julie Garnier</x:v>
      </x:c>
      <x:c r="B20" s="78" t="str">
        <x:v>Direction</x:v>
      </x:c>
      <x:c r="C20" s="78" t="str">
        <x:v>Pilotage formation &amp; ROI</x:v>
      </x:c>
      <x:c r="D20" s="78" t="str">
        <x:v>Haute</x:v>
      </x:c>
      <x:c r="E20" s="78" t="str">
        <x:v>Arbitrage budget</x:v>
      </x:c>
      <x:c r="F20" s="86" t="n">
        <x:v>2</x:v>
      </x:c>
      <x:c r="G20" s="86" t="n">
        <x:v>5</x:v>
      </x:c>
      <x:c r="H20" s="86" t="n">
        <x:f>G20-F20</x:f>
        <x:v>3</x:v>
      </x:c>
      <x:c r="I20" s="82" t="n">
        <x:v>2100</x:v>
      </x:c>
      <x:c r="J20" s="78" t="n">
        <x:v>14</x:v>
      </x:c>
      <x:c r="K20" s="78" t="str">
        <x:v>Entreprise</x:v>
      </x:c>
      <x:c r="L20" s="84" t="n">
        <x:v>46453</x:v>
      </x:c>
      <x:c r="M20" s="78" t="str">
        <x:v>Prévu</x:v>
      </x:c>
      <x:c r="N20" s="86" t="n">
        <x:f>IF(D20="Haute",3,IF(D20="Moyenne",2,1))*10+H20*5-IF(M20="Réalisé",5,0)</x:f>
        <x:v>45</x:v>
      </x:c>
    </x:row>
    <x:row r="21" ht="26" customHeight="1">
      <x:c r="A21" s="78" t="str">
        <x:v>Rachid Amrani</x:v>
      </x:c>
      <x:c r="B21" s="78" t="str">
        <x:v>Production</x:v>
      </x:c>
      <x:c r="C21" s="78" t="str">
        <x:v>Lean manufacturing</x:v>
      </x:c>
      <x:c r="D21" s="78" t="str">
        <x:v>Moyenne</x:v>
      </x:c>
      <x:c r="E21" s="78" t="str">
        <x:v>Amélioration continue</x:v>
      </x:c>
      <x:c r="F21" s="86" t="n">
        <x:v>2</x:v>
      </x:c>
      <x:c r="G21" s="86" t="n">
        <x:v>4</x:v>
      </x:c>
      <x:c r="H21" s="86" t="n">
        <x:f>G21-F21</x:f>
        <x:v>2</x:v>
      </x:c>
      <x:c r="I21" s="82" t="n">
        <x:v>1450</x:v>
      </x:c>
      <x:c r="J21" s="78" t="n">
        <x:v>21</x:v>
      </x:c>
      <x:c r="K21" s="78" t="str">
        <x:v>OPCO</x:v>
      </x:c>
      <x:c r="L21" s="84" t="n">
        <x:v>46468</x:v>
      </x:c>
      <x:c r="M21" s="78" t="str">
        <x:v>Prévu</x:v>
      </x:c>
      <x:c r="N21" s="86" t="n">
        <x:f>IF(D21="Haute",3,IF(D21="Moyenne",2,1))*10+H21*5-IF(M21="Réalisé",5,0)</x:f>
        <x:v>30</x:v>
      </x:c>
    </x:row>
    <x:row r="22" ht="26" customHeight="1">
      <x:c r="A22" s="78" t="str">
        <x:v>Hajar Klein</x:v>
      </x:c>
      <x:c r="B22" s="78" t="str">
        <x:v>Marketing</x:v>
      </x:c>
      <x:c r="C22" s="78" t="str">
        <x:v>IA générative marketing</x:v>
      </x:c>
      <x:c r="D22" s="78" t="str">
        <x:v>Basse</x:v>
      </x:c>
      <x:c r="E22" s="78" t="str">
        <x:v>Productivité contenu</x:v>
      </x:c>
      <x:c r="F22" s="86" t="n">
        <x:v>1</x:v>
      </x:c>
      <x:c r="G22" s="86" t="n">
        <x:v>3</x:v>
      </x:c>
      <x:c r="H22" s="86" t="n">
        <x:f>G22-F22</x:f>
        <x:v>2</x:v>
      </x:c>
      <x:c r="I22" s="82" t="n">
        <x:v>690</x:v>
      </x:c>
      <x:c r="J22" s="78" t="n">
        <x:v>7</x:v>
      </x:c>
      <x:c r="K22" s="78" t="str">
        <x:v>CPF</x:v>
      </x:c>
      <x:c r="L22" s="84" t="n">
        <x:v>46487</x:v>
      </x:c>
      <x:c r="M22" s="78" t="str">
        <x:v>Prévu</x:v>
      </x:c>
      <x:c r="N22" s="86" t="n">
        <x:f>IF(D22="Haute",3,IF(D22="Moyenne",2,1))*10+H22*5-IF(M22="Réalisé",5,0)</x:f>
        <x:v>20</x:v>
      </x:c>
    </x:row>
    <x:row r="23" ht="26" customHeight="1">
      <x:c r="A23" s="78" t="str">
        <x:v>Thomas Leroy</x:v>
      </x:c>
      <x:c r="B23" s="78" t="str">
        <x:v>Support</x:v>
      </x:c>
      <x:c r="C23" s="78" t="str">
        <x:v>Relation client difficile</x:v>
      </x:c>
      <x:c r="D23" s="78" t="str">
        <x:v>Moyenne</x:v>
      </x:c>
      <x:c r="E23" s="78" t="str">
        <x:v>Satisfaction client</x:v>
      </x:c>
      <x:c r="F23" s="86" t="n">
        <x:v>3</x:v>
      </x:c>
      <x:c r="G23" s="86" t="n">
        <x:v>5</x:v>
      </x:c>
      <x:c r="H23" s="86" t="n">
        <x:f>G23-F23</x:f>
        <x:v>2</x:v>
      </x:c>
      <x:c r="I23" s="82" t="n">
        <x:v>780</x:v>
      </x:c>
      <x:c r="J23" s="78" t="n">
        <x:v>7</x:v>
      </x:c>
      <x:c r="K23" s="78" t="str">
        <x:v>Entreprise</x:v>
      </x:c>
      <x:c r="L23" s="84" t="n">
        <x:v>46496</x:v>
      </x:c>
      <x:c r="M23" s="78" t="str">
        <x:v>Réalisé</x:v>
      </x:c>
      <x:c r="N23" s="86" t="n">
        <x:f>IF(D23="Haute",3,IF(D23="Moyenne",2,1))*10+H23*5-IF(M23="Réalisé",5,0)</x:f>
        <x:v>25</x:v>
      </x:c>
    </x:row>
    <x:row r="24" ht="26" customHeight="1">
      <x:c r="A24" s="78" t="str">
        <x:v>Leila Aubert</x:v>
      </x:c>
      <x:c r="B24" s="78" t="str">
        <x:v>Juridique</x:v>
      </x:c>
      <x:c r="C24" s="78" t="str">
        <x:v>RGPD opérationnel</x:v>
      </x:c>
      <x:c r="D24" s="78" t="str">
        <x:v>Haute</x:v>
      </x:c>
      <x:c r="E24" s="78" t="str">
        <x:v>Conformité données</x:v>
      </x:c>
      <x:c r="F24" s="86" t="n">
        <x:v>2</x:v>
      </x:c>
      <x:c r="G24" s="86" t="n">
        <x:v>5</x:v>
      </x:c>
      <x:c r="H24" s="86" t="n">
        <x:f>G24-F24</x:f>
        <x:v>3</x:v>
      </x:c>
      <x:c r="I24" s="82" t="n">
        <x:v>1250</x:v>
      </x:c>
      <x:c r="J24" s="78" t="n">
        <x:v>7</x:v>
      </x:c>
      <x:c r="K24" s="78" t="str">
        <x:v>OPCO</x:v>
      </x:c>
      <x:c r="L24" s="84" t="n">
        <x:v>46513</x:v>
      </x:c>
      <x:c r="M24" s="78" t="str">
        <x:v>Prévu</x:v>
      </x:c>
      <x:c r="N24" s="86" t="n">
        <x:f>IF(D24="Haute",3,IF(D24="Moyenne",2,1))*10+H24*5-IF(M24="Réalisé",5,0)</x:f>
        <x:v>45</x:v>
      </x:c>
    </x:row>
    <x:row r="26">
      <x:c r="A26" s="101" t="str">
        <x:v>Mode d’emploi rapide : utilisez les menus déroulants Priorité / Financement / Statut, ajustez les notes Avant-Après et le coût. Les KPI, scores et barres de progression se mettent à jour automatiquement.</x:v>
      </x:c>
      <x:c r="B26" s="101"/>
      <x:c r="C26" s="101"/>
      <x:c r="D26" s="101"/>
      <x:c r="E26" s="101"/>
      <x:c r="F26" s="101"/>
      <x:c r="G26" s="101"/>
    </x:row>
    <x:row r="27">
      <x:c r="A27" s="101"/>
      <x:c r="B27" s="101"/>
      <x:c r="C27" s="101"/>
      <x:c r="D27" s="101"/>
      <x:c r="E27" s="101"/>
      <x:c r="F27" s="101"/>
      <x:c r="G27" s="101"/>
    </x:row>
    <x:row r="28">
      <x:c r="A28" s="101"/>
      <x:c r="B28" s="101"/>
      <x:c r="C28" s="101"/>
      <x:c r="D28" s="101"/>
      <x:c r="E28" s="101"/>
      <x:c r="F28" s="101"/>
      <x:c r="G28" s="101"/>
    </x:row>
  </x:sheetData>
  <x:mergeCells>
    <x:mergeCell ref="A1:N1"/>
    <x:mergeCell ref="A2:N2"/>
    <x:mergeCell ref="I4:N4"/>
    <x:mergeCell ref="A26:G28"/>
  </x:mergeCells>
  <x:conditionalFormatting sqref="H10:H24">
    <x:cfRule type="dataBar" priority="1">
      <x:dataBar>
        <x:cfvo type="min"/>
        <x:cfvo type="max"/>
        <x:color rgb="FF22C55E"/>
      </x:dataBar>
      <x:extLst>
        <x:ext xmlns:x14="http://schemas.microsoft.com/office/spreadsheetml/2009/9/main" uri="{B025F937-C7B1-47D3-B67F-A62EFF666E3E}">
          <x14:id>{C3FDF75D-57A9-55FE-B1AD-C033F1F508AF}</x14:id>
        </x:ext>
      </x:extLst>
    </x:cfRule>
  </x:conditionalFormatting>
  <x:conditionalFormatting sqref="N10:N24">
    <x:cfRule type="colorScale" priority="2">
      <x:colorScale>
        <x:cfvo type="min"/>
        <x:cfvo type="percentile" val="50"/>
        <x:cfvo type="max"/>
        <x:color rgb="FFFEE2E2"/>
        <x:color rgb="FFFEF3C7"/>
        <x:color rgb="FFDCFCE7"/>
      </x:colorScale>
    </x:cfRule>
  </x:conditionalFormatting>
  <x:conditionalFormatting sqref="I10:I24">
    <x:cfRule type="cellIs" dxfId="0" priority="3" operator="greaterThan">
      <x:formula>$J$6</x:formula>
    </x:cfRule>
  </x:conditionalFormatting>
  <x:conditionalFormatting sqref="D10:D24">
    <x:cfRule type="expression" dxfId="1" priority="4">
      <x:formula>D10="Haute"</x:formula>
    </x:cfRule>
  </x:conditionalFormatting>
  <x:conditionalFormatting sqref="M10:M24">
    <x:cfRule type="expression" dxfId="2" priority="5">
      <x:formula>M10="Réalisé"</x:formula>
    </x:cfRule>
    <x:cfRule type="expression" dxfId="3" priority="6">
      <x:formula>M10="En cours"</x:formula>
    </x:cfRule>
  </x:conditionalFormatting>
  <x:dataValidations count="4">
    <x:dataValidation type="list" sqref="D10:D24">
      <x:formula1>"Haute,Moyenne,Basse"</x:formula1>
    </x:dataValidation>
    <x:dataValidation type="whole" operator="between" sqref="F10:G24">
      <x:formula1>1</x:formula1>
      <x:formula2>5</x:formula2>
    </x:dataValidation>
    <x:dataValidation type="list" sqref="K10:K24">
      <x:formula1>"OPCO,CPF,Entreprise,Mixte"</x:formula1>
    </x:dataValidation>
    <x:dataValidation type="list" sqref="M10:M24">
      <x:formula1>"Prévu,En cours,Réalisé,Reporté"</x:formula1>
    </x:dataValidation>
  </x:dataValidations>
  <x:pageMargins left="0.7" right="0.7" top="0.75" bottom="0.75" header="0.3" footer="0.3"/>
  <x:drawing xmlns:r="http://schemas.openxmlformats.org/officeDocument/2006/relationships" r:id="Rd45b0ca460694ace"/>
  <x:tableParts count="1">
    <x:tablePart xmlns:r="http://schemas.openxmlformats.org/officeDocument/2006/relationships" r:id="R7427f53c5bfe4804"/>
  </x:tableParts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1" id="{C3FDF75D-57A9-55FE-B1AD-C033F1F508AF}">
            <x14:dataBar gradient="1">
              <x14:cfvo type="min"/>
              <x14:cfvo type="max"/>
              <x14:fillColor rgb="FF22C55E"/>
            </x14:dataBar>
          </x14:cfRule>
          <xm:sqref>H10:H24</xm:sqref>
        </x14:conditionalFormatting>
      </x14:conditionalFormattings>
    </x:ext>
  </x:extLst>
</x:worksheet>
</file>